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<sst xmlns="http://schemas.openxmlformats.org/spreadsheetml/2006/main" count="1410" uniqueCount="215">
  <si>
    <t xml:space="preserve">Portland General Electric Company</t>
  </si>
  <si>
    <t xml:space="preserve">Gas Summary</t>
  </si>
  <si>
    <t xml:space="preserve">As of November 16,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</si>
  <si>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</si>
  <si>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</si>
  <si>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</si>
  <si>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</si>
  <si>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</si>
  <si>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</si>
  <si>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</si>
  <si>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</si>
  <si>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</si>
  <si>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</si>
  <si>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</si>
  <si>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</si>
  <si>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</si>
  <si>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</si>
  <si>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</si>
  <si>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</si>
  <si>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</si>
  <si>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</si>
  <si>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</si>
  <si>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</si>
  <si>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</si>
  <si>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</si>
  <si>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</si>
  <si>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</si>
  <si>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</si>
  <si>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</si>
  <si>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</si>
  <si>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</si>
  <si>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</si>
  <si>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</si>
  <si>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11/16/2001</t>
  </si>
  <si>
    <t xml:space="preserve">As of:                11/19/2001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</si>
  <si>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</si>
  <si>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</si>
  <si>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</si>
  <si>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</si>
  <si>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</si>
  <si>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</si>
  <si>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</si>
  <si>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</si>
  <si>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</si>
  <si>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</si>
  <si>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</si>
  <si>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</si>
  <si>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</si>
  <si>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</si>
  <si>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</si>
  <si>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</si>
  <si>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</si>
  <si>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</si>
  <si>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</si>
  <si>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</si>
  <si>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</si>
  <si>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</si>
  <si>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</si>
  <si>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</si>
  <si>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</si>
  <si>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</si>
  <si>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</si>
  <si>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</si>
  <si>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</si>
  <si>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</si>
  <si>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</si>
  <si>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</si>
  <si>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</si>
  <si>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</si>
  <si>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</si>
  <si>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</si>
  <si>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</si>
  <si>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</si>
  <si>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</si>
  <si>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</si>
  <si>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</si>
  <si>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</si>
  <si>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</si>
  <si>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</si>
  <si>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</si>
  <si>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</si>
  <si>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</si>
  <si>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</si>
  <si>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</si>
  <si>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</si>
  <si>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</si>
  <si>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</si>
  <si>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</si>
  <si>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</si>
  <si>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</si>
  <si>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</si>
  <si>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</si>
  <si>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</si>
  <si>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</si>
  <si>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</si>
  <si>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</si>
  <si>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11/15/2001</t>
  </si>
  <si>
    <t xml:space="preserve">As of:                  11/19/2001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</si>
  <si>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</si>
  <si>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</si>
  <si>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</si>
  <si>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</si>
  <si>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</si>
  <si>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</si>
  <si>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</si>
  <si>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</si>
  <si>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</si>
  <si>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</si>
  <si>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</si>
  <si>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</si>
  <si>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</si>
  <si>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</si>
  <si>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</si>
  <si>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</si>
  <si>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</si>
  <si>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</si>
  <si>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</si>
  <si>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</si>
  <si>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</si>
  <si>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</si>
  <si>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</si>
  <si>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</si>
  <si>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</si>
  <si>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</si>
  <si>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</si>
  <si>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</si>
  <si>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</si>
  <si>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</si>
  <si>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</si>
  <si>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</si>
  <si>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</si>
  <si>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</si>
  <si>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</si>
  <si>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</si>
  <si>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</si>
  <si>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</si>
  <si>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</si>
  <si>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</si>
  <si>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</si>
  <si>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</si>
  <si>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</si>
  <si>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</si>
  <si>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</si>
  <si>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</si>
  <si>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</si>
  <si>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</si>
  <si>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</si>
  <si>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</si>
  <si>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</si>
  <si>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</si>
  <si>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</si>
  <si>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</si>
  <si>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</si>
  <si>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</si>
  <si>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</si>
  <si>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</si>
  <si>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</si>
  <si>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</si>
  <si>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</si>
  <si>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</si>
  <si>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</si>
  <si>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</si>
  <si>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</si>
  <si>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</si>
  <si>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</si>
  <si>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</si>
  <si>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</si>
  <si>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</si>
  <si>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</si>
  <si>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</si>
  <si>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</si>
  <si>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</si>
  <si>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</si>
  <si>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</si>
  <si>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</si>
  <si>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</si>
  <si>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</si>
  <si>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</si>
  <si>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</si>
  <si>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</si>
  <si>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</si>
  <si>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</si>
  <si>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</si>
  <si>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</si>
  <si>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</si>
  <si>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</si>
  <si>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</si>
  <si>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</si>
  <si>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</si>
  <si>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</si>
  <si>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</si>
  <si>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</si>
  <si>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L</t>
  </si>
  <si>
    <t xml:space="preserve">S</t>
  </si>
  <si>
    <t xml:space="preserve">FFSWAP</t>
  </si>
  <si>
    <t xml:space="preserve">Owen</t>
  </si>
  <si>
    <t xml:space="preserve">Utilicorp United Inc.</t>
  </si>
  <si>
    <t xml:space="preserve">MMBTU</t>
  </si>
  <si>
    <t xml:space="preserve">USD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</si>
  <si>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</si>
  <si>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</si>
  <si>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</si>
  <si>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</si>
  <si>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</si>
  <si>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</si>
  <si>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</si>
  <si>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</si>
  <si>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</si>
  <si>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</si>
  <si>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</si>
  <si>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BASISSWAP</t>
  </si>
  <si>
    <t xml:space="preserve">Entergy-Koch Trading, LP</t>
  </si>
  <si>
    <t xml:space="preserve">Morgan Stanley Capital Group, Inc</t>
  </si>
  <si>
    <t xml:space="preserve">Yildirok</t>
  </si>
  <si>
    <t xml:space="preserve">Sempra Energy Trading Corp.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</si>
</sst>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0%"/>
    <numFmt numFmtId="171" formatCode="#,##0.000"/>
    <numFmt numFmtId="172" formatCode="[$-409]#,##0_);\(#,##0\)"/>
    <numFmt numFmtId="173" formatCode="\$#,##0.00"/>
    <numFmt numFmtId="174" formatCode="# ??/??"/>
    <numFmt numFmtId="175" formatCode="[$-409]mmm\-yy"/>
    <numFmt numFmtId="176" formatCode="\$#,##0.00_);&quot;($&quot;#,##0.00\)"/>
    <numFmt numFmtId="177" formatCode="[$-409]#,##0_);[RED]\(#,##0\)"/>
    <numFmt numFmtId="178" formatCode="\$#,##0"/>
    <numFmt numFmtId="179" formatCode="[$-409]m/d/yyyy"/>
    <numFmt numFmtId="180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REG!$O$8:$O$83</c:f>
              <c:numCache>
                <c:formatCode>#,##0</c:formatCode>
                <c:ptCount val="76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</c:numCache>
            </c:numRef>
          </c:val>
        </c:ser>
        <c:gapWidth val="150"/>
        <c:overlap val="0"/>
        <c:axId val="15189798"/>
        <c:axId val="16038666"/>
      </c:barChart>
      <c:catAx>
        <c:axId val="1518979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038666"/>
        <c:crossesAt val="0"/>
        <c:auto val="1"/>
        <c:lblAlgn val="ctr"/>
        <c:lblOffset val="100"/>
        <c:noMultiLvlLbl val="0"/>
      </c:catAx>
      <c:valAx>
        <c:axId val="16038666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18979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REG!$P$8:$P$83</c:f>
              <c:numCache>
                <c:formatCode>#,##0</c:formatCode>
                <c:ptCount val="76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</c:numCache>
            </c:numRef>
          </c:val>
        </c:ser>
        <c:gapWidth val="150"/>
        <c:overlap val="0"/>
        <c:axId val="74748506"/>
        <c:axId val="46801199"/>
      </c:barChart>
      <c:catAx>
        <c:axId val="7474850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6801199"/>
        <c:crossesAt val="0"/>
        <c:auto val="1"/>
        <c:lblAlgn val="ctr"/>
        <c:lblOffset val="100"/>
        <c:noMultiLvlLbl val="0"/>
      </c:catAx>
      <c:valAx>
        <c:axId val="46801199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74850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REG!$N$9:$N$83</c:f>
              <c:strCache>
                <c:ptCount val="7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</c:strCache>
            </c:strRef>
          </c:cat>
          <c:val>
            <c:numRef>
              <c:f>REG!$Q$9:$Q$83</c:f>
              <c:numCache>
                <c:formatCode>#,##0</c:formatCode>
                <c:ptCount val="75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</c:numCache>
            </c:numRef>
          </c:val>
        </c:ser>
        <c:gapWidth val="150"/>
        <c:overlap val="0"/>
        <c:axId val="44751830"/>
        <c:axId val="42670940"/>
      </c:barChart>
      <c:catAx>
        <c:axId val="4475183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670940"/>
        <c:crossesAt val="0"/>
        <c:auto val="1"/>
        <c:lblAlgn val="ctr"/>
        <c:lblOffset val="100"/>
        <c:noMultiLvlLbl val="0"/>
      </c:catAx>
      <c:valAx>
        <c:axId val="42670940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751830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SPEC!$O$8:$O$83</c:f>
              <c:numCache>
                <c:formatCode>#,##0</c:formatCode>
                <c:ptCount val="76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</c:numCache>
            </c:numRef>
          </c:val>
        </c:ser>
        <c:gapWidth val="150"/>
        <c:overlap val="0"/>
        <c:axId val="83623079"/>
        <c:axId val="71573297"/>
      </c:barChart>
      <c:catAx>
        <c:axId val="8362307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573297"/>
        <c:crossesAt val="0"/>
        <c:auto val="1"/>
        <c:lblAlgn val="ctr"/>
        <c:lblOffset val="100"/>
        <c:noMultiLvlLbl val="0"/>
      </c:catAx>
      <c:valAx>
        <c:axId val="71573297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62307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SPEC!$P$8:$P$83</c:f>
              <c:numCache>
                <c:formatCode>#,##0</c:formatCode>
                <c:ptCount val="76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</c:numCache>
            </c:numRef>
          </c:val>
        </c:ser>
        <c:gapWidth val="150"/>
        <c:overlap val="0"/>
        <c:axId val="31415098"/>
        <c:axId val="47823166"/>
      </c:barChart>
      <c:catAx>
        <c:axId val="3141509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823166"/>
        <c:crossesAt val="0"/>
        <c:auto val="1"/>
        <c:lblAlgn val="ctr"/>
        <c:lblOffset val="100"/>
        <c:noMultiLvlLbl val="0"/>
      </c:catAx>
      <c:valAx>
        <c:axId val="47823166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41509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</c:numCache>
            </c:numRef>
          </c:val>
        </c:ser>
        <c:gapWidth val="150"/>
        <c:overlap val="0"/>
        <c:axId val="60644428"/>
        <c:axId val="59805266"/>
      </c:barChart>
      <c:catAx>
        <c:axId val="606444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805266"/>
        <c:crossesAt val="0"/>
        <c:auto val="1"/>
        <c:lblAlgn val="ctr"/>
        <c:lblOffset val="100"/>
        <c:noMultiLvlLbl val="0"/>
      </c:catAx>
      <c:valAx>
        <c:axId val="59805266"/>
        <c:scaling>
          <c:orientation val="minMax"/>
          <c:max val="1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64442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SPEC!$N$49:$N$83</c:f>
              <c:strCache>
                <c:ptCount val="35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</c:strCache>
            </c:strRef>
          </c:cat>
          <c:val>
            <c:numRef>
              <c:f>SPEC!$R$49:$R$83</c:f>
              <c:numCache>
                <c:formatCode>#,##0</c:formatCode>
                <c:ptCount val="35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</c:numCache>
            </c:numRef>
          </c:val>
        </c:ser>
        <c:gapWidth val="150"/>
        <c:overlap val="0"/>
        <c:axId val="11692833"/>
        <c:axId val="59176700"/>
      </c:barChart>
      <c:catAx>
        <c:axId val="1169283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176700"/>
        <c:crossesAt val="0"/>
        <c:auto val="1"/>
        <c:lblAlgn val="ctr"/>
        <c:lblOffset val="100"/>
        <c:noMultiLvlLbl val="0"/>
      </c:catAx>
      <c:valAx>
        <c:axId val="59176700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69283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SPEC!$S$8:$S$83</c:f>
              <c:numCache>
                <c:formatCode>#,##0</c:formatCode>
                <c:ptCount val="76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</c:numCache>
            </c:numRef>
          </c:val>
        </c:ser>
        <c:gapWidth val="150"/>
        <c:overlap val="0"/>
        <c:axId val="6058465"/>
        <c:axId val="82288733"/>
      </c:barChart>
      <c:catAx>
        <c:axId val="605846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288733"/>
        <c:crossesAt val="0"/>
        <c:auto val="1"/>
        <c:lblAlgn val="ctr"/>
        <c:lblOffset val="100"/>
        <c:noMultiLvlLbl val="0"/>
      </c:catAx>
      <c:valAx>
        <c:axId val="8228873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58465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SPEC!$N$9:$N$83</c:f>
              <c:strCache>
                <c:ptCount val="7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</c:strCache>
            </c:strRef>
          </c:cat>
          <c:val>
            <c:numRef>
              <c:f>SPEC!$T$9:$T$83</c:f>
              <c:numCache>
                <c:formatCode>#,##0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</c:numCache>
            </c:numRef>
          </c:val>
        </c:ser>
        <c:gapWidth val="150"/>
        <c:overlap val="0"/>
        <c:axId val="15107709"/>
        <c:axId val="98288825"/>
      </c:barChart>
      <c:catAx>
        <c:axId val="1510770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288825"/>
        <c:crossesAt val="0"/>
        <c:auto val="1"/>
        <c:lblAlgn val="ctr"/>
        <c:lblOffset val="100"/>
        <c:noMultiLvlLbl val="0"/>
      </c:catAx>
      <c:valAx>
        <c:axId val="98288825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10770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OptModel%20Delta%20Upload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11%202001/Power%20Report%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Input Page"/>
      <sheetName val="Monthly Positions"/>
      <sheetName val="Power Upload"/>
      <sheetName val="Fuel Upload"/>
      <sheetName val="OptModel Delta Upload Source Fi"/>
      <sheetName val="#REF"/>
      <sheetName val="Beav Mthly Pwr Upload"/>
      <sheetName val="Coyote Mthly Pwr Upload"/>
      <sheetName val="Beaver Fuel Upload"/>
      <sheetName val="Coyote Fuel Upload"/>
      <sheetName val="Beaver Hrly Upload"/>
      <sheetName val="Coyote Hrly Upload"/>
      <sheetName val="Peak Schedule"/>
      <sheetName val="Beaver Pwr Upload"/>
      <sheetName val="Coyote Pwr Upload"/>
      <sheetName val="DAYS"/>
    </sheetNames>
    <sheetDataSet>
      <sheetData sheetId="0"/>
      <sheetData sheetId="1">
        <row r="59">
          <cell r="E59">
            <v>0.977460893235042</v>
          </cell>
          <cell r="F59">
            <v>0.776399863155729</v>
          </cell>
          <cell r="G59">
            <v>0.838807615605193</v>
          </cell>
          <cell r="H59">
            <v>0.380908020049481</v>
          </cell>
          <cell r="I59">
            <v>0.253473134892054</v>
          </cell>
          <cell r="J59">
            <v>0.508800243968038</v>
          </cell>
          <cell r="K59">
            <v>0.624827573419349</v>
          </cell>
          <cell r="L59">
            <v>0.930246089532916</v>
          </cell>
          <cell r="M59">
            <v>0.970691934260101</v>
          </cell>
          <cell r="N59">
            <v>0.882117156574781</v>
          </cell>
          <cell r="O59">
            <v>0.762667291894214</v>
          </cell>
          <cell r="P59">
            <v>0.673416618566432</v>
          </cell>
          <cell r="Q59">
            <v>0.683959824561652</v>
          </cell>
          <cell r="R59">
            <v>0.692824330916633</v>
          </cell>
          <cell r="S59">
            <v>0.637539277413305</v>
          </cell>
          <cell r="T59">
            <v>0.547266874280574</v>
          </cell>
          <cell r="U59">
            <v>0.594400320577981</v>
          </cell>
          <cell r="V59">
            <v>0.514253676342857</v>
          </cell>
          <cell r="W59">
            <v>0.564380437914322</v>
          </cell>
          <cell r="X59">
            <v>0.827493746640464</v>
          </cell>
          <cell r="Y59">
            <v>0.875383091718774</v>
          </cell>
          <cell r="Z59">
            <v>0.813193055617266</v>
          </cell>
          <cell r="AA59">
            <v>0.689881812292531</v>
          </cell>
          <cell r="AB59">
            <v>0.638141491101011</v>
          </cell>
        </row>
        <row r="60">
          <cell r="E60">
            <v>0.197886277027878</v>
          </cell>
          <cell r="F60">
            <v>0.191838917754671</v>
          </cell>
          <cell r="G60">
            <v>0.336321267551407</v>
          </cell>
          <cell r="H60">
            <v>0.0703452781035343</v>
          </cell>
          <cell r="I60">
            <v>0.0425073949462877</v>
          </cell>
          <cell r="J60">
            <v>0.177668842722866</v>
          </cell>
          <cell r="K60">
            <v>0.291660045679334</v>
          </cell>
          <cell r="L60">
            <v>0.463504766847057</v>
          </cell>
          <cell r="M60">
            <v>0.600096485351049</v>
          </cell>
          <cell r="N60">
            <v>0.480659827707393</v>
          </cell>
          <cell r="O60">
            <v>0.319596891641552</v>
          </cell>
          <cell r="P60">
            <v>0.185139274772083</v>
          </cell>
          <cell r="Q60">
            <v>0.504307614199706</v>
          </cell>
          <cell r="R60">
            <v>0.258123963221023</v>
          </cell>
          <cell r="S60">
            <v>0.179873392046033</v>
          </cell>
          <cell r="T60">
            <v>0.419461529982119</v>
          </cell>
          <cell r="U60">
            <v>0.308836746053362</v>
          </cell>
          <cell r="V60">
            <v>0.293550325896152</v>
          </cell>
          <cell r="W60">
            <v>0.201970167557747</v>
          </cell>
          <cell r="X60">
            <v>0.516526449507124</v>
          </cell>
          <cell r="Y60">
            <v>0.557139133337124</v>
          </cell>
          <cell r="Z60">
            <v>0.529905620211702</v>
          </cell>
          <cell r="AA60">
            <v>0.415193050386646</v>
          </cell>
          <cell r="AB60">
            <v>0.232566693695432</v>
          </cell>
        </row>
        <row r="62">
          <cell r="E62">
            <v>0.999997461833787</v>
          </cell>
          <cell r="F62">
            <v>0.99242061518737</v>
          </cell>
          <cell r="G62">
            <v>0.975329249734442</v>
          </cell>
          <cell r="H62">
            <v>0.953629873120914</v>
          </cell>
          <cell r="I62">
            <v>0.801137475984719</v>
          </cell>
          <cell r="J62">
            <v>0.795480728220607</v>
          </cell>
          <cell r="K62">
            <v>0.759975481715729</v>
          </cell>
          <cell r="L62">
            <v>0.980272616084205</v>
          </cell>
          <cell r="M62">
            <v>0.992675904450554</v>
          </cell>
          <cell r="N62">
            <v>0.953874096321755</v>
          </cell>
          <cell r="O62">
            <v>0.878057697517858</v>
          </cell>
          <cell r="P62">
            <v>0.885464193372365</v>
          </cell>
          <cell r="Q62">
            <v>0.892574631062599</v>
          </cell>
          <cell r="R62">
            <v>0.910467500124551</v>
          </cell>
          <cell r="S62">
            <v>0.875511157268285</v>
          </cell>
          <cell r="T62">
            <v>0.817730364593646</v>
          </cell>
          <cell r="U62">
            <v>0.784991593395177</v>
          </cell>
          <cell r="V62">
            <v>0.710186098952714</v>
          </cell>
          <cell r="W62">
            <v>0.749969341619851</v>
          </cell>
          <cell r="X62">
            <v>0.907186008720249</v>
          </cell>
          <cell r="Y62">
            <v>0.94665462480914</v>
          </cell>
          <cell r="Z62">
            <v>0.907196641423544</v>
          </cell>
          <cell r="AA62">
            <v>0.841072991617034</v>
          </cell>
          <cell r="AB62">
            <v>0.855337427761628</v>
          </cell>
        </row>
        <row r="63">
          <cell r="E63">
            <v>0.923697546729416</v>
          </cell>
          <cell r="F63">
            <v>0.748113392325482</v>
          </cell>
          <cell r="G63">
            <v>0.690500510891909</v>
          </cell>
          <cell r="H63">
            <v>0.591984734553921</v>
          </cell>
          <cell r="I63">
            <v>0.391076913962725</v>
          </cell>
          <cell r="J63">
            <v>0.361376988788977</v>
          </cell>
          <cell r="K63">
            <v>0.436151158402951</v>
          </cell>
          <cell r="L63">
            <v>0.703154753255627</v>
          </cell>
          <cell r="M63">
            <v>0.805778338778688</v>
          </cell>
          <cell r="N63">
            <v>0.679323918869821</v>
          </cell>
          <cell r="O63">
            <v>0.534668599738948</v>
          </cell>
          <cell r="P63">
            <v>0.527123565441148</v>
          </cell>
          <cell r="Q63">
            <v>0.661276629138023</v>
          </cell>
          <cell r="R63">
            <v>0.565762657189695</v>
          </cell>
          <cell r="S63">
            <v>0.476772065523816</v>
          </cell>
          <cell r="T63">
            <v>0.584810642349493</v>
          </cell>
          <cell r="U63">
            <v>0.477026171941494</v>
          </cell>
          <cell r="V63">
            <v>0.449592602761374</v>
          </cell>
          <cell r="W63">
            <v>0.357236700298869</v>
          </cell>
          <cell r="X63">
            <v>0.710949795532431</v>
          </cell>
          <cell r="Y63">
            <v>0.7842066505691</v>
          </cell>
          <cell r="Z63">
            <v>0.729380619539137</v>
          </cell>
          <cell r="AA63">
            <v>0.581527446108302</v>
          </cell>
          <cell r="AB63">
            <v>0.545101374290588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444.834496109222</v>
          </cell>
          <cell r="I29">
            <v>456</v>
          </cell>
        </row>
        <row r="29">
          <cell r="L29">
            <v>366.81316985848</v>
          </cell>
          <cell r="M29">
            <v>446</v>
          </cell>
        </row>
        <row r="29">
          <cell r="P29">
            <v>344.665006179091</v>
          </cell>
          <cell r="Q29">
            <v>410</v>
          </cell>
        </row>
        <row r="30">
          <cell r="H30">
            <v>123.407930094097</v>
          </cell>
          <cell r="I30">
            <v>456</v>
          </cell>
        </row>
        <row r="30">
          <cell r="L30">
            <v>101.074814512613</v>
          </cell>
          <cell r="M30">
            <v>446</v>
          </cell>
        </row>
        <row r="30">
          <cell r="P30">
            <v>126.687425988456</v>
          </cell>
          <cell r="Q30">
            <v>410</v>
          </cell>
        </row>
        <row r="33">
          <cell r="H33">
            <v>230.998223419614</v>
          </cell>
          <cell r="I33">
            <v>231</v>
          </cell>
        </row>
        <row r="33">
          <cell r="L33">
            <v>231.449715941339</v>
          </cell>
          <cell r="M33">
            <v>233</v>
          </cell>
        </row>
        <row r="33">
          <cell r="P33">
            <v>223.219736935225</v>
          </cell>
          <cell r="Q33">
            <v>228</v>
          </cell>
        </row>
        <row r="34">
          <cell r="H34">
            <v>215.991280221028</v>
          </cell>
          <cell r="I34">
            <v>231</v>
          </cell>
        </row>
        <row r="34">
          <cell r="L34">
            <v>181.395554458571</v>
          </cell>
          <cell r="M34">
            <v>233</v>
          </cell>
        </row>
        <row r="34">
          <cell r="P34">
            <v>157.381685997469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8:U65536" sheet="OPEN SPEC"/>
  </cacheSource>
  <cacheFields count="21">
    <cacheField name="TRANSNO" numFmtId="0">
      <sharedItems containsString="0" containsBlank="1" containsNumber="1" containsInteger="1" minValue="6984" maxValue="6984" count="2">
        <n v="6984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2"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11-15T00:00:00" maxDate="2001-11-15T00:00:00" count="2">
        <d v="2001-11-15T00:00:00"/>
        <m/>
      </sharedItems>
    </cacheField>
    <cacheField name="TRANS TYPE" numFmtId="0">
      <sharedItems containsBlank="1" count="2">
        <s v="FFSWAP"/>
        <m/>
      </sharedItems>
    </cacheField>
    <cacheField name="TRADER" numFmtId="0">
      <sharedItems containsBlank="1" count="2">
        <s v="Owen"/>
        <m/>
      </sharedItems>
    </cacheField>
    <cacheField name="COUNTERPARTY" numFmtId="0">
      <sharedItems containsBlank="1" count="2">
        <s v="Utilicorp United Inc."/>
        <m/>
      </sharedItems>
    </cacheField>
    <cacheField name="MONTH" numFmtId="0">
      <sharedItems containsNonDate="0" containsDate="1" containsString="0" containsBlank="1" minDate="2001-12-01T00:00:00" maxDate="2002-03-01T00:00:00" count="5">
        <d v="2001-12-01T00:00:00"/>
        <d v="2002-01-01T00:00:00"/>
        <d v="2002-02-01T00:00:00"/>
        <d v="2002-03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3">
        <n v="14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containsInteger="1" minValue="0" maxValue="0" count="2">
        <n v="0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String="0" containsBlank="1" containsNumber="1" minValue="2.54" maxValue="2.54" count="2">
        <n v="2.54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447" maxValue="2.805" count="5">
        <n v="2.447"/>
        <n v="2.608"/>
        <n v="2.613"/>
        <n v="2.805"/>
        <m/>
      </sharedItems>
    </cacheField>
    <cacheField name="CP PAYS" numFmtId="0">
      <sharedItems containsString="0" containsBlank="1" containsNumber="1" minValue="2.54" maxValue="2.54" count="2">
        <n v="2.54"/>
        <m/>
      </sharedItems>
    </cacheField>
    <cacheField name="NET" numFmtId="0">
      <sharedItems containsString="0" containsBlank="1" containsNumber="1" containsInteger="1" minValue="-41075" maxValue="14415" count="5">
        <n v="-41075"/>
        <n v="-11315"/>
        <n v="-9520"/>
        <n v="14415"/>
        <m/>
      </sharedItems>
    </cacheField>
    <cacheField name="SETTLE CURR" numFmtId="0">
      <sharedItems containsBlank="1" count="2">
        <s v="USD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447" maxValue="3.275" count="24">
        <n v="2.447"/>
        <n v="2.498"/>
        <n v="2.54"/>
        <n v="2.541"/>
        <n v="2.58"/>
        <n v="2.586"/>
        <n v="2.608"/>
        <n v="2.613"/>
        <n v="2.629"/>
        <n v="2.63"/>
        <n v="2.67"/>
        <n v="2.672"/>
        <n v="2.684"/>
        <n v="2.71"/>
        <n v="2.72"/>
        <n v="2.724"/>
        <n v="2.76"/>
        <n v="2.805"/>
        <n v="2.92"/>
        <n v="2.97"/>
        <n v="3.015"/>
        <n v="3.225"/>
        <n v="3.275"/>
        <m/>
      </sharedItems>
    </cacheField>
    <cacheField name="CP PAYS" numFmtId="0">
      <sharedItems containsString="0" containsBlank="1" containsNumber="1" minValue="2.447" maxValue="3.32" count="23">
        <n v="2.447"/>
        <n v="2.498"/>
        <n v="2.541"/>
        <n v="2.565"/>
        <n v="2.586"/>
        <n v="2.605"/>
        <n v="2.608"/>
        <n v="2.613"/>
        <n v="2.629"/>
        <n v="2.645"/>
        <n v="2.672"/>
        <n v="2.684"/>
        <n v="2.695"/>
        <n v="2.724"/>
        <n v="2.735"/>
        <n v="2.775"/>
        <n v="2.785"/>
        <n v="2.805"/>
        <n v="2.825"/>
        <n v="3.06"/>
        <n v="3.27"/>
        <n v="3.32"/>
        <m/>
      </sharedItems>
    </cacheField>
    <cacheField name="NET" numFmtId="0">
      <sharedItems containsString="0" containsBlank="1" containsNumber="1" containsInteger="1" minValue="-102610" maxValue="109585" count="31">
        <n v="-102610"/>
        <n v="-93380"/>
        <n v="-88040"/>
        <n v="-65100"/>
        <n v="-55335"/>
        <n v="-50680"/>
        <n v="-40765"/>
        <n v="-17825"/>
        <n v="-6600"/>
        <n v="-6355"/>
        <n v="-6300"/>
        <n v="-6045"/>
        <n v="-5890"/>
        <n v="-5580"/>
        <n v="-5400"/>
        <n v="-4650"/>
        <n v="15150"/>
        <n v="15655"/>
        <n v="15965"/>
        <n v="16050"/>
        <n v="16120"/>
        <n v="16350"/>
        <n v="16430"/>
        <n v="18290"/>
        <n v="30380"/>
        <n v="32860"/>
        <n v="72075"/>
        <n v="95015"/>
        <n v="99680"/>
        <n v="109585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3"/>
    <x v="0"/>
  </r>
  <r>
    <x v="0"/>
    <x v="0"/>
    <x v="0"/>
    <x v="0"/>
    <x v="0"/>
    <x v="0"/>
    <x v="0"/>
    <x v="0"/>
    <x v="0"/>
    <x v="1"/>
    <x v="0"/>
    <x v="1"/>
    <x v="0"/>
    <x v="0"/>
    <x v="0"/>
    <x v="0"/>
    <x v="0"/>
    <x v="3"/>
    <x v="0"/>
    <x v="0"/>
    <x v="0"/>
  </r>
  <r>
    <x v="0"/>
    <x v="0"/>
    <x v="0"/>
    <x v="0"/>
    <x v="0"/>
    <x v="0"/>
    <x v="0"/>
    <x v="0"/>
    <x v="0"/>
    <x v="2"/>
    <x v="0"/>
    <x v="0"/>
    <x v="0"/>
    <x v="0"/>
    <x v="0"/>
    <x v="0"/>
    <x v="0"/>
    <x v="1"/>
    <x v="0"/>
    <x v="2"/>
    <x v="0"/>
  </r>
  <r>
    <x v="0"/>
    <x v="0"/>
    <x v="0"/>
    <x v="0"/>
    <x v="0"/>
    <x v="0"/>
    <x v="0"/>
    <x v="0"/>
    <x v="0"/>
    <x v="3"/>
    <x v="0"/>
    <x v="1"/>
    <x v="0"/>
    <x v="0"/>
    <x v="0"/>
    <x v="0"/>
    <x v="0"/>
    <x v="2"/>
    <x v="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2"/>
    <x v="1"/>
    <x v="10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10"/>
    <x v="8"/>
    <x v="9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4"/>
    <x v="11"/>
    <x v="14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6"/>
    <x v="13"/>
    <x v="13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3"/>
    <x v="10"/>
    <x v="12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9"/>
    <x v="4"/>
    <x v="8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4"/>
    <x v="2"/>
    <x v="11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0"/>
    <x v="0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2"/>
    <x v="7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2"/>
    <x v="6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1"/>
    <x v="17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0"/>
    <x v="3"/>
    <x v="23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6"/>
    <x v="18"/>
    <x v="24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7"/>
    <x v="18"/>
    <x v="25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7"/>
    <x v="15"/>
    <x v="15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1"/>
    <x v="5"/>
    <x v="19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3"/>
    <x v="9"/>
    <x v="20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5"/>
    <x v="12"/>
    <x v="21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8"/>
    <x v="14"/>
    <x v="22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11"/>
    <x v="15"/>
    <x v="18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2"/>
    <x v="16"/>
    <x v="16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5"/>
    <x v="18"/>
    <x v="17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0"/>
    <x v="19"/>
    <x v="27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7"/>
    <x v="20"/>
    <x v="26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6"/>
    <x v="21"/>
    <x v="28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7"/>
    <x v="21"/>
    <x v="29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9"/>
    <x v="7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19"/>
    <x v="6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8"/>
    <x v="17"/>
    <x v="7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3"/>
    <x v="0"/>
    <x v="6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F4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683206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-459405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786704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629777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-414707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534248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-5576366.075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-8714959.0624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91761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-605000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-605000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-44698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252456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17059.9399999999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-715606.06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4206419.54326649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16, 2001</v>
      </c>
    </row>
    <row r="4" customFormat="false" ht="12.75" hidden="false" customHeight="false" outlineLevel="0" collapsed="false">
      <c r="A4" s="2" t="s">
        <v>3</v>
      </c>
      <c r="F4" s="116"/>
    </row>
    <row r="5" customFormat="false" ht="10.5" hidden="false" customHeight="false" outlineLevel="0" collapsed="false">
      <c r="I5" s="117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8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9" t="n">
        <f aca="false">'GAS SUM'!C23</f>
        <v>91761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20"/>
      <c r="C9" s="8" t="n">
        <f aca="false">C25</f>
        <v>317208</v>
      </c>
      <c r="F9" s="1" t="s">
        <v>6</v>
      </c>
      <c r="I9" s="17" t="n">
        <f aca="false">O54</f>
        <v>-44698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20"/>
      <c r="C10" s="121" t="n">
        <v>2541355.60326649</v>
      </c>
      <c r="F10" s="1" t="s">
        <v>7</v>
      </c>
      <c r="I10" s="8" t="n">
        <f aca="false">'5-DAY'!C2</f>
        <v>252456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20"/>
      <c r="C11" s="122"/>
      <c r="D11" s="8" t="n">
        <f aca="false">SUM(C9:C10)</f>
        <v>2858563.60326649</v>
      </c>
      <c r="F11" s="1" t="s">
        <v>13</v>
      </c>
      <c r="H11" s="122"/>
      <c r="I11" s="123" t="n">
        <f aca="false">'Gap Risk'!B29</f>
        <v>-605000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24" t="s">
        <v>18</v>
      </c>
      <c r="B12" s="125"/>
      <c r="C12" s="125"/>
      <c r="D12" s="126" t="n">
        <f aca="false">SUM(D7:D11)</f>
        <v>4206419.54326649</v>
      </c>
      <c r="F12" s="1" t="s">
        <v>14</v>
      </c>
      <c r="I12" s="123" t="n">
        <f aca="false">'Gap Risk'!B8</f>
        <v>-605000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27"/>
    </row>
    <row r="14" customFormat="false" ht="10.5" hidden="false" customHeight="false" outlineLevel="0" collapsed="false">
      <c r="C14" s="128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9" t="n">
        <v>36892</v>
      </c>
      <c r="D16" s="129" t="n">
        <v>36923</v>
      </c>
      <c r="E16" s="129" t="n">
        <v>36951</v>
      </c>
      <c r="F16" s="129" t="n">
        <v>36982</v>
      </c>
      <c r="G16" s="129" t="n">
        <v>37012</v>
      </c>
      <c r="H16" s="129" t="n">
        <v>37043</v>
      </c>
      <c r="I16" s="129" t="n">
        <v>37073</v>
      </c>
      <c r="J16" s="129" t="n">
        <v>37104</v>
      </c>
      <c r="K16" s="129" t="n">
        <v>37135</v>
      </c>
      <c r="L16" s="129" t="n">
        <v>37165</v>
      </c>
      <c r="M16" s="129" t="n">
        <v>37196</v>
      </c>
      <c r="N16" s="130" t="s">
        <v>139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31" t="s">
        <v>140</v>
      </c>
      <c r="B17" s="131"/>
      <c r="C17" s="132" t="n">
        <v>0</v>
      </c>
      <c r="D17" s="132" t="n">
        <f aca="false">-73083</f>
        <v>-73083</v>
      </c>
      <c r="E17" s="132" t="n">
        <v>268221</v>
      </c>
      <c r="F17" s="132" t="n">
        <v>194767</v>
      </c>
      <c r="G17" s="132" t="n">
        <v>96424</v>
      </c>
      <c r="H17" s="132" t="n">
        <v>99479</v>
      </c>
      <c r="I17" s="132" t="n">
        <f aca="false">132235+17000</f>
        <v>149235</v>
      </c>
      <c r="J17" s="132" t="n">
        <f aca="false">135570+40000</f>
        <v>175570</v>
      </c>
      <c r="K17" s="132" t="n">
        <f aca="false">132471+38900</f>
        <v>171371</v>
      </c>
      <c r="L17" s="132" t="n">
        <f aca="false">207918.94-8750</f>
        <v>199168.94</v>
      </c>
      <c r="M17" s="132" t="n">
        <v>66703</v>
      </c>
      <c r="N17" s="132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33"/>
      <c r="L18" s="133"/>
      <c r="M18" s="11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355653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-47495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31" t="s">
        <v>135</v>
      </c>
      <c r="B25" s="134"/>
      <c r="C25" s="132" t="n">
        <f aca="false">SUM(C22:C24)</f>
        <v>317208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16" t="s">
        <v>145</v>
      </c>
      <c r="C28" s="130" t="n">
        <v>37226</v>
      </c>
      <c r="D28" s="130" t="n">
        <v>37257</v>
      </c>
      <c r="E28" s="130" t="n">
        <v>37288</v>
      </c>
      <c r="F28" s="130" t="n">
        <v>37316</v>
      </c>
      <c r="G28" s="130" t="n">
        <v>37347</v>
      </c>
      <c r="H28" s="130" t="n">
        <v>37377</v>
      </c>
      <c r="I28" s="130" t="n">
        <v>37408</v>
      </c>
      <c r="J28" s="130" t="n">
        <v>37438</v>
      </c>
      <c r="K28" s="130" t="n">
        <v>37469</v>
      </c>
      <c r="L28" s="130" t="n">
        <v>37500</v>
      </c>
      <c r="M28" s="130" t="n">
        <v>37530</v>
      </c>
      <c r="N28" s="130" t="n">
        <v>37561</v>
      </c>
      <c r="O28" s="135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31" t="s">
        <v>146</v>
      </c>
      <c r="B30" s="136"/>
      <c r="C30" s="136" t="n">
        <f aca="false">'SPEC REPORT DETAILS'!J8+'SPEC REPORT DETAILS'!J20+'SPEC REPORT DETAILS'!J32+'SPEC REPORT DETAILS'!J44</f>
        <v>-5000</v>
      </c>
      <c r="D30" s="136" t="n">
        <f aca="false">'SPEC REPORT DETAILS'!K8+'SPEC REPORT DETAILS'!K20+'SPEC REPORT DETAILS'!K32+'SPEC REPORT DETAILS'!K44</f>
        <v>-5000</v>
      </c>
      <c r="E30" s="136" t="n">
        <f aca="false">'SPEC REPORT DETAILS'!L8+'SPEC REPORT DETAILS'!L20+'SPEC REPORT DETAILS'!L32+'SPEC REPORT DETAILS'!L44</f>
        <v>-5000</v>
      </c>
      <c r="F30" s="136" t="n">
        <f aca="false">'SPEC REPORT DETAILS'!M8+'SPEC REPORT DETAILS'!M20+'SPEC REPORT DETAILS'!M32+'SPEC REPORT DETAILS'!M44</f>
        <v>-5000</v>
      </c>
      <c r="G30" s="136" t="n">
        <f aca="false">'SPEC REPORT DETAILS'!N8+'SPEC REPORT DETAILS'!N20+'SPEC REPORT DETAILS'!N32+'SPEC REPORT DETAILS'!N44</f>
        <v>0</v>
      </c>
      <c r="H30" s="136" t="n">
        <f aca="false">'SPEC REPORT DETAILS'!O8+'SPEC REPORT DETAILS'!O20+'SPEC REPORT DETAILS'!O32+'SPEC REPORT DETAILS'!O44</f>
        <v>0</v>
      </c>
      <c r="I30" s="136" t="n">
        <f aca="false">'SPEC REPORT DETAILS'!P8+'SPEC REPORT DETAILS'!P20+'SPEC REPORT DETAILS'!P32+'SPEC REPORT DETAILS'!P44</f>
        <v>0</v>
      </c>
      <c r="J30" s="136" t="n">
        <f aca="false">'SPEC REPORT DETAILS'!Q8+'SPEC REPORT DETAILS'!Q20+'SPEC REPORT DETAILS'!Q32+'SPEC REPORT DETAILS'!Q44</f>
        <v>0</v>
      </c>
      <c r="K30" s="136" t="n">
        <f aca="false">'SPEC REPORT DETAILS'!R8+'SPEC REPORT DETAILS'!R20+'SPEC REPORT DETAILS'!R32+'SPEC REPORT DETAILS'!R44</f>
        <v>0</v>
      </c>
      <c r="L30" s="136" t="n">
        <f aca="false">'SPEC REPORT DETAILS'!S8+'SPEC REPORT DETAILS'!S20+'SPEC REPORT DETAILS'!S32+'SPEC REPORT DETAILS'!S44</f>
        <v>0</v>
      </c>
      <c r="M30" s="136" t="n">
        <f aca="false">'SPEC REPORT DETAILS'!T8+'SPEC REPORT DETAILS'!T20+'SPEC REPORT DETAILS'!T32+'SPEC REPORT DETAILS'!T44</f>
        <v>0</v>
      </c>
      <c r="N30" s="136" t="n">
        <f aca="false">'SPEC REPORT DETAILS'!U8+'SPEC REPORT DETAILS'!U20+'SPEC REPORT DETAILS'!U32+'SPEC REPORT DETAILS'!U44</f>
        <v>0</v>
      </c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</row>
    <row r="31" customFormat="false" ht="10.5" hidden="false" customHeight="false" outlineLevel="0" collapsed="false">
      <c r="A31" s="7" t="s">
        <v>147</v>
      </c>
      <c r="B31" s="137"/>
      <c r="C31" s="138" t="n">
        <f aca="false">'SPEC SUM'!C21</f>
        <v>-5000</v>
      </c>
      <c r="D31" s="138" t="n">
        <f aca="false">'SPEC SUM'!D21</f>
        <v>-5000</v>
      </c>
      <c r="E31" s="138" t="n">
        <f aca="false">'SPEC SUM'!E21</f>
        <v>-5000</v>
      </c>
      <c r="F31" s="138" t="n">
        <f aca="false">'SPEC SUM'!F21</f>
        <v>-5000</v>
      </c>
      <c r="G31" s="138" t="n">
        <f aca="false">'SPEC SUM'!G21</f>
        <v>0</v>
      </c>
      <c r="H31" s="138" t="n">
        <f aca="false">'SPEC SUM'!H21</f>
        <v>0</v>
      </c>
      <c r="I31" s="138" t="n">
        <f aca="false">'SPEC SUM'!I21</f>
        <v>0</v>
      </c>
      <c r="J31" s="138" t="n">
        <f aca="false">'SPEC SUM'!J21</f>
        <v>0</v>
      </c>
      <c r="K31" s="138" t="n">
        <f aca="false">'SPEC SUM'!K21</f>
        <v>0</v>
      </c>
      <c r="L31" s="138" t="n">
        <f aca="false">'SPEC SUM'!L21</f>
        <v>0</v>
      </c>
      <c r="M31" s="138" t="n">
        <f aca="false">'SPEC SUM'!M21</f>
        <v>0</v>
      </c>
      <c r="N31" s="138" t="n">
        <f aca="false">'SPEC SUM'!N21</f>
        <v>0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</row>
    <row r="32" customFormat="false" ht="10.5" hidden="false" customHeight="false" outlineLevel="0" collapsed="false">
      <c r="A32" s="1" t="s">
        <v>105</v>
      </c>
      <c r="B32" s="137"/>
      <c r="C32" s="139" t="n">
        <f aca="false">ROUND((C30-C31),0)</f>
        <v>0</v>
      </c>
      <c r="D32" s="139" t="n">
        <f aca="false">D30-D31</f>
        <v>0</v>
      </c>
      <c r="E32" s="139" t="n">
        <f aca="false">E30-E31</f>
        <v>0</v>
      </c>
      <c r="F32" s="139" t="n">
        <f aca="false">F30-F31</f>
        <v>0</v>
      </c>
      <c r="G32" s="139" t="n">
        <f aca="false">G30-G31</f>
        <v>0</v>
      </c>
      <c r="H32" s="139" t="n">
        <f aca="false">H30-H31</f>
        <v>0</v>
      </c>
      <c r="I32" s="139" t="n">
        <f aca="false">I30-I31</f>
        <v>0</v>
      </c>
      <c r="J32" s="139" t="n">
        <f aca="false">J30-J31</f>
        <v>0</v>
      </c>
      <c r="K32" s="139" t="n">
        <f aca="false">K30-K31</f>
        <v>0</v>
      </c>
      <c r="L32" s="139" t="n">
        <f aca="false">L30-L31</f>
        <v>0</v>
      </c>
      <c r="M32" s="139" t="n">
        <f aca="false">M30-M31</f>
        <v>0</v>
      </c>
      <c r="N32" s="139" t="n">
        <f aca="false">N30-N31</f>
        <v>0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10.5" hidden="false" customHeight="false" outlineLevel="0" collapsed="false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4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  <c r="IW33" s="137"/>
    </row>
    <row r="34" customFormat="false" ht="10.5" hidden="false" customHeight="false" outlineLevel="0" collapsed="false">
      <c r="A34" s="118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94005</v>
      </c>
      <c r="D35" s="8" t="n">
        <f aca="false">'SPEC REPORT DETAILS'!K10+'SPEC REPORT DETAILS'!K22+'SPEC REPORT DETAILS'!K34+'SPEC REPORT DETAILS'!K46</f>
        <v>165213</v>
      </c>
      <c r="E35" s="8" t="n">
        <f aca="false">'SPEC REPORT DETAILS'!L10+'SPEC REPORT DETAILS'!L22+'SPEC REPORT DETAILS'!L34+'SPEC REPORT DETAILS'!L46</f>
        <v>137317</v>
      </c>
      <c r="F35" s="8" t="n">
        <f aca="false">'SPEC REPORT DETAILS'!M10+'SPEC REPORT DETAILS'!M22+'SPEC REPORT DETAILS'!M34+'SPEC REPORT DETAILS'!M46</f>
        <v>145606</v>
      </c>
      <c r="G35" s="8" t="n">
        <f aca="false">'SPEC REPORT DETAILS'!N10+'SPEC REPORT DETAILS'!N22+'SPEC REPORT DETAILS'!N34+'SPEC REPORT DETAILS'!N46</f>
        <v>-26401</v>
      </c>
      <c r="H35" s="8" t="n">
        <f aca="false">'SPEC REPORT DETAILS'!O10+'SPEC REPORT DETAILS'!O22+'SPEC REPORT DETAILS'!O34+'SPEC REPORT DETAILS'!O46</f>
        <v>-27194</v>
      </c>
      <c r="I35" s="8" t="n">
        <f aca="false">'SPEC REPORT DETAILS'!P10+'SPEC REPORT DETAILS'!P22+'SPEC REPORT DETAILS'!P34+'SPEC REPORT DETAILS'!P46</f>
        <v>-26230</v>
      </c>
      <c r="J35" s="8" t="n">
        <f aca="false">'SPEC REPORT DETAILS'!Q10+'SPEC REPORT DETAILS'!Q22+'SPEC REPORT DETAILS'!Q34+'SPEC REPORT DETAILS'!Q46</f>
        <v>-27018</v>
      </c>
      <c r="K35" s="8" t="n">
        <f aca="false">'SPEC REPORT DETAILS'!R10+'SPEC REPORT DETAILS'!R22+'SPEC REPORT DETAILS'!R34+'SPEC REPORT DETAILS'!R46</f>
        <v>-26927</v>
      </c>
      <c r="L35" s="8" t="n">
        <f aca="false">'SPEC REPORT DETAILS'!S10+'SPEC REPORT DETAILS'!S22+'SPEC REPORT DETAILS'!S34+'SPEC REPORT DETAILS'!S46</f>
        <v>-25972</v>
      </c>
      <c r="M35" s="8" t="n">
        <f aca="false">'SPEC REPORT DETAILS'!T10+'SPEC REPORT DETAILS'!T22+'SPEC REPORT DETAILS'!T34+'SPEC REPORT DETAILS'!T46</f>
        <v>-26746</v>
      </c>
      <c r="N35" s="8" t="n">
        <f aca="false">'SPEC REPORT DETAILS'!U10+'SPEC REPORT DETAILS'!U22+'SPEC REPORT DETAILS'!U34+'SPEC REPORT DETAILS'!U46</f>
        <v>0</v>
      </c>
      <c r="O35" s="140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8" t="n">
        <f aca="false">'SPEC REPORT DETAILS'!J11+'SPEC REPORT DETAILS'!J23+'SPEC REPORT DETAILS'!J35+'SPEC REPORT DETAILS'!J47</f>
        <v>14415</v>
      </c>
      <c r="D36" s="8" t="n">
        <f aca="false">'SPEC REPORT DETAILS'!K11+'SPEC REPORT DETAILS'!K23+'SPEC REPORT DETAILS'!K35+'SPEC REPORT DETAILS'!K47</f>
        <v>-41075</v>
      </c>
      <c r="E36" s="8" t="n">
        <f aca="false">'SPEC REPORT DETAILS'!L11+'SPEC REPORT DETAILS'!L23+'SPEC REPORT DETAILS'!L35+'SPEC REPORT DETAILS'!L47</f>
        <v>-9520</v>
      </c>
      <c r="F36" s="8" t="n">
        <f aca="false">'SPEC REPORT DETAILS'!M11+'SPEC REPORT DETAILS'!M23+'SPEC REPORT DETAILS'!M35+'SPEC REPORT DETAILS'!M47</f>
        <v>-11315</v>
      </c>
      <c r="G36" s="8" t="n">
        <f aca="false">'SPEC REPORT DETAILS'!N11+'SPEC REPORT DETAILS'!N23+'SPEC REPORT DETAILS'!N35+'SPEC REPORT DETAILS'!N47</f>
        <v>0</v>
      </c>
      <c r="H36" s="8" t="n">
        <f aca="false">'SPEC REPORT DETAILS'!O11+'SPEC REPORT DETAILS'!O23+'SPEC REPORT DETAILS'!O35+'SPEC REPORT DETAILS'!O47</f>
        <v>0</v>
      </c>
      <c r="I36" s="8" t="n">
        <f aca="false">'SPEC REPORT DETAILS'!P11+'SPEC REPORT DETAILS'!P23+'SPEC REPORT DETAILS'!P35+'SPEC REPORT DETAILS'!P47</f>
        <v>0</v>
      </c>
      <c r="J36" s="8" t="n">
        <f aca="false">'SPEC REPORT DETAILS'!Q11+'SPEC REPORT DETAILS'!Q23+'SPEC REPORT DETAILS'!Q35+'SPEC REPORT DETAILS'!Q47</f>
        <v>0</v>
      </c>
      <c r="K36" s="8" t="n">
        <f aca="false">'SPEC REPORT DETAILS'!R11+'SPEC REPORT DETAILS'!R23+'SPEC REPORT DETAILS'!R35+'SPEC REPORT DETAILS'!R47</f>
        <v>0</v>
      </c>
      <c r="L36" s="8" t="n">
        <f aca="false">'SPEC REPORT DETAILS'!S11+'SPEC REPORT DETAILS'!S23+'SPEC REPORT DETAILS'!S35+'SPEC REPORT DETAILS'!S47</f>
        <v>0</v>
      </c>
      <c r="M36" s="8" t="n">
        <f aca="false">'SPEC REPORT DETAILS'!T11+'SPEC REPORT DETAILS'!T23+'SPEC REPORT DETAILS'!T35+'SPEC REPORT DETAILS'!T47</f>
        <v>0</v>
      </c>
      <c r="N36" s="8" t="n">
        <f aca="false">'SPEC REPORT DETAILS'!U11+'SPEC REPORT DETAILS'!U23+'SPEC REPORT DETAILS'!U35+'SPEC REPORT DETAILS'!U47</f>
        <v>0</v>
      </c>
      <c r="O36" s="140"/>
    </row>
    <row r="37" customFormat="false" ht="10.5" hidden="false" customHeight="false" outlineLevel="0" collapsed="false">
      <c r="A37" s="8" t="s">
        <v>150</v>
      </c>
      <c r="B37" s="141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31" t="s">
        <v>151</v>
      </c>
      <c r="B38" s="142"/>
      <c r="C38" s="132" t="n">
        <f aca="false">SUM(C35:C37)</f>
        <v>92920</v>
      </c>
      <c r="D38" s="132" t="n">
        <f aca="false">SUM(D35:D37)</f>
        <v>108638</v>
      </c>
      <c r="E38" s="132" t="n">
        <f aca="false">SUM(E35:E37)</f>
        <v>113797</v>
      </c>
      <c r="F38" s="132" t="n">
        <f aca="false">SUM(F35:F37)</f>
        <v>118791</v>
      </c>
      <c r="G38" s="132" t="n">
        <f aca="false">SUM(G35:G37)</f>
        <v>-16651</v>
      </c>
      <c r="H38" s="132" t="n">
        <f aca="false">SUM(H35:H37)</f>
        <v>-17119</v>
      </c>
      <c r="I38" s="132" t="n">
        <f aca="false">SUM(I35:I37)</f>
        <v>-16480</v>
      </c>
      <c r="J38" s="132" t="n">
        <f aca="false">SUM(J35:J37)</f>
        <v>-16943</v>
      </c>
      <c r="K38" s="132" t="n">
        <f aca="false">SUM(K35:K37)</f>
        <v>-16852</v>
      </c>
      <c r="L38" s="132" t="n">
        <f aca="false">SUM(L35:L37)</f>
        <v>-16222</v>
      </c>
      <c r="M38" s="132" t="n">
        <f aca="false">SUM(M35:M37)</f>
        <v>-16671</v>
      </c>
      <c r="N38" s="132" t="n">
        <f aca="false">SUM(N35:N37)</f>
        <v>0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</row>
    <row r="39" customFormat="false" ht="10.5" hidden="false" customHeight="false" outlineLevel="0" collapsed="false">
      <c r="A39" s="116" t="s">
        <v>110</v>
      </c>
      <c r="C39" s="143" t="n">
        <v>102348</v>
      </c>
      <c r="D39" s="143" t="n">
        <v>121428</v>
      </c>
      <c r="E39" s="143" t="n">
        <v>124618</v>
      </c>
      <c r="F39" s="143" t="n">
        <v>130431</v>
      </c>
      <c r="G39" s="143" t="n">
        <v>-16648</v>
      </c>
      <c r="H39" s="143" t="n">
        <v>-17116</v>
      </c>
      <c r="I39" s="143" t="n">
        <v>-16477</v>
      </c>
      <c r="J39" s="143" t="n">
        <v>-16940</v>
      </c>
      <c r="K39" s="143" t="n">
        <v>-16850</v>
      </c>
      <c r="L39" s="143" t="n">
        <v>-16219</v>
      </c>
      <c r="M39" s="143" t="n">
        <v>-16669</v>
      </c>
      <c r="N39" s="143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-9428</v>
      </c>
      <c r="D40" s="8" t="n">
        <f aca="false">D38-D39</f>
        <v>-12790</v>
      </c>
      <c r="E40" s="8" t="n">
        <f aca="false">E38-E39</f>
        <v>-10821</v>
      </c>
      <c r="F40" s="8" t="n">
        <f aca="false">F38-F39</f>
        <v>-11640</v>
      </c>
      <c r="G40" s="8" t="n">
        <f aca="false">G38-G39</f>
        <v>-3</v>
      </c>
      <c r="H40" s="8" t="n">
        <f aca="false">H38-H39</f>
        <v>-3</v>
      </c>
      <c r="I40" s="8" t="n">
        <f aca="false">I38-I39</f>
        <v>-3</v>
      </c>
      <c r="J40" s="8" t="n">
        <f aca="false">J38-J39</f>
        <v>-3</v>
      </c>
      <c r="K40" s="8" t="n">
        <f aca="false">K38-K39</f>
        <v>-2</v>
      </c>
      <c r="L40" s="8" t="n">
        <f aca="false">L38-L39</f>
        <v>-3</v>
      </c>
      <c r="M40" s="8" t="n">
        <f aca="false">M38-M39</f>
        <v>-2</v>
      </c>
      <c r="N40" s="8" t="n">
        <f aca="false">N38-N39</f>
        <v>0</v>
      </c>
    </row>
    <row r="42" customFormat="false" ht="10.5" hidden="false" customHeight="false" outlineLevel="0" collapsed="false">
      <c r="A42" s="116" t="s">
        <v>145</v>
      </c>
      <c r="C42" s="130" t="n">
        <v>37591</v>
      </c>
      <c r="D42" s="130" t="n">
        <v>37622</v>
      </c>
      <c r="E42" s="130" t="n">
        <v>37653</v>
      </c>
      <c r="F42" s="130" t="n">
        <v>37681</v>
      </c>
      <c r="G42" s="130" t="n">
        <v>37712</v>
      </c>
      <c r="H42" s="130" t="n">
        <v>37742</v>
      </c>
      <c r="I42" s="130" t="n">
        <v>37773</v>
      </c>
      <c r="J42" s="130" t="n">
        <v>37803</v>
      </c>
      <c r="K42" s="130" t="n">
        <v>37834</v>
      </c>
      <c r="L42" s="130" t="n">
        <v>37865</v>
      </c>
      <c r="M42" s="130" t="n">
        <v>37895</v>
      </c>
      <c r="N42" s="130" t="n">
        <v>37926</v>
      </c>
      <c r="O42" s="130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4"/>
    </row>
    <row r="44" customFormat="false" ht="10.5" hidden="false" customHeight="false" outlineLevel="0" collapsed="false">
      <c r="A44" s="131" t="s">
        <v>146</v>
      </c>
      <c r="B44" s="136"/>
      <c r="C44" s="136" t="n">
        <f aca="false">'SPEC REPORT DETAILS'!V8+'SPEC REPORT DETAILS'!V20+'SPEC REPORT DETAILS'!V32+'SPEC REPORT DETAILS'!V44</f>
        <v>0</v>
      </c>
      <c r="D44" s="136" t="n">
        <f aca="false">'SPEC REPORT DETAILS'!W8+'SPEC REPORT DETAILS'!W20+'SPEC REPORT DETAILS'!W32+'SPEC REPORT DETAILS'!W44</f>
        <v>0</v>
      </c>
      <c r="E44" s="136" t="n">
        <f aca="false">'SPEC REPORT DETAILS'!X8+'SPEC REPORT DETAILS'!X20+'SPEC REPORT DETAILS'!X32+'SPEC REPORT DETAILS'!X44</f>
        <v>0</v>
      </c>
      <c r="F44" s="136" t="n">
        <f aca="false">'SPEC REPORT DETAILS'!Y8+'SPEC REPORT DETAILS'!Y20+'SPEC REPORT DETAILS'!Y32+'SPEC REPORT DETAILS'!Y44</f>
        <v>0</v>
      </c>
      <c r="G44" s="136" t="n">
        <f aca="false">'SPEC REPORT DETAILS'!Z8+'SPEC REPORT DETAILS'!Z20+'SPEC REPORT DETAILS'!Z32+'SPEC REPORT DETAILS'!Z44</f>
        <v>0</v>
      </c>
      <c r="H44" s="136" t="n">
        <f aca="false">'SPEC REPORT DETAILS'!AA8+'SPEC REPORT DETAILS'!AA20+'SPEC REPORT DETAILS'!AA32+'SPEC REPORT DETAILS'!AA44</f>
        <v>0</v>
      </c>
      <c r="I44" s="136" t="n">
        <f aca="false">'SPEC REPORT DETAILS'!AB8+'SPEC REPORT DETAILS'!AB20+'SPEC REPORT DETAILS'!AB32+'SPEC REPORT DETAILS'!AB44</f>
        <v>0</v>
      </c>
      <c r="J44" s="136" t="n">
        <f aca="false">'SPEC REPORT DETAILS'!AC8+'SPEC REPORT DETAILS'!AC20+'SPEC REPORT DETAILS'!AC32+'SPEC REPORT DETAILS'!AC44</f>
        <v>0</v>
      </c>
      <c r="K44" s="136" t="n">
        <f aca="false">'SPEC REPORT DETAILS'!AD8+'SPEC REPORT DETAILS'!AD20+'SPEC REPORT DETAILS'!AD32+'SPEC REPORT DETAILS'!AD44</f>
        <v>0</v>
      </c>
      <c r="L44" s="136" t="n">
        <f aca="false">'SPEC REPORT DETAILS'!AE8+'SPEC REPORT DETAILS'!AE20+'SPEC REPORT DETAILS'!AE32+'SPEC REPORT DETAILS'!AE44</f>
        <v>0</v>
      </c>
      <c r="M44" s="136" t="n">
        <f aca="false">'SPEC REPORT DETAILS'!AF8+'SPEC REPORT DETAILS'!AF20+'SPEC REPORT DETAILS'!AF32+'SPEC REPORT DETAILS'!AF44</f>
        <v>0</v>
      </c>
      <c r="N44" s="136" t="n">
        <f aca="false">'SPEC REPORT DETAILS'!AG8+'SPEC REPORT DETAILS'!AG20+'SPEC REPORT DETAILS'!AG32+'SPEC REPORT DETAILS'!AG44</f>
        <v>0</v>
      </c>
      <c r="O44" s="137"/>
    </row>
    <row r="45" customFormat="false" ht="10.5" hidden="false" customHeight="false" outlineLevel="0" collapsed="false">
      <c r="A45" s="7" t="s">
        <v>147</v>
      </c>
      <c r="B45" s="137"/>
      <c r="C45" s="138" t="n">
        <f aca="false">'SPEC SUM'!O21</f>
        <v>0</v>
      </c>
      <c r="D45" s="138" t="n">
        <f aca="false">'SPEC SUM'!P21</f>
        <v>0</v>
      </c>
      <c r="E45" s="138" t="n">
        <f aca="false">'SPEC SUM'!Q21</f>
        <v>0</v>
      </c>
      <c r="F45" s="138" t="n">
        <f aca="false">'SPEC SUM'!R21</f>
        <v>0</v>
      </c>
      <c r="G45" s="138" t="n">
        <f aca="false">'SPEC SUM'!S21</f>
        <v>0</v>
      </c>
      <c r="H45" s="138" t="n">
        <f aca="false">'SPEC SUM'!T21</f>
        <v>0</v>
      </c>
      <c r="I45" s="138" t="n">
        <f aca="false">'SPEC SUM'!U21</f>
        <v>0</v>
      </c>
      <c r="J45" s="138" t="n">
        <f aca="false">'SPEC SUM'!V21</f>
        <v>0</v>
      </c>
      <c r="K45" s="138" t="n">
        <f aca="false">'SPEC SUM'!W21</f>
        <v>0</v>
      </c>
      <c r="L45" s="138" t="n">
        <f aca="false">'SPEC SUM'!X21</f>
        <v>0</v>
      </c>
      <c r="M45" s="138" t="n">
        <f aca="false">'SPEC SUM'!Y21</f>
        <v>0</v>
      </c>
      <c r="N45" s="138" t="n">
        <f aca="false">'SPEC SUM'!Z21</f>
        <v>0</v>
      </c>
      <c r="O45" s="139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  <c r="IF45" s="137"/>
      <c r="IG45" s="137"/>
      <c r="IH45" s="137"/>
      <c r="II45" s="137"/>
      <c r="IJ45" s="137"/>
      <c r="IK45" s="137"/>
      <c r="IL45" s="137"/>
      <c r="IM45" s="137"/>
      <c r="IN45" s="137"/>
      <c r="IO45" s="137"/>
      <c r="IP45" s="137"/>
      <c r="IQ45" s="137"/>
      <c r="IR45" s="137"/>
      <c r="IS45" s="137"/>
      <c r="IT45" s="137"/>
      <c r="IU45" s="137"/>
      <c r="IV45" s="137"/>
      <c r="IW45" s="137"/>
    </row>
    <row r="46" customFormat="false" ht="10.5" hidden="false" customHeight="false" outlineLevel="0" collapsed="false">
      <c r="A46" s="1" t="s">
        <v>105</v>
      </c>
      <c r="B46" s="137"/>
      <c r="C46" s="139" t="n">
        <f aca="false">C44-C45</f>
        <v>0</v>
      </c>
      <c r="D46" s="139" t="n">
        <f aca="false">D44-D45</f>
        <v>0</v>
      </c>
      <c r="E46" s="139" t="n">
        <f aca="false">E44-E45</f>
        <v>0</v>
      </c>
      <c r="F46" s="139" t="n">
        <f aca="false">F44-F45</f>
        <v>0</v>
      </c>
      <c r="G46" s="139" t="n">
        <f aca="false">G44-G45</f>
        <v>0</v>
      </c>
      <c r="H46" s="139" t="n">
        <f aca="false">H44-H45</f>
        <v>0</v>
      </c>
      <c r="I46" s="139" t="n">
        <f aca="false">I44-I45</f>
        <v>0</v>
      </c>
      <c r="J46" s="139" t="n">
        <f aca="false">J44-J45</f>
        <v>0</v>
      </c>
      <c r="K46" s="139" t="n">
        <f aca="false">K44-K45</f>
        <v>0</v>
      </c>
      <c r="L46" s="139" t="n">
        <f aca="false">L44-L45</f>
        <v>0</v>
      </c>
      <c r="M46" s="139" t="n">
        <f aca="false">M44-M45</f>
        <v>0</v>
      </c>
      <c r="N46" s="139" t="n">
        <f aca="false">N44-N45</f>
        <v>0</v>
      </c>
      <c r="O46" s="139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4"/>
    </row>
    <row r="48" customFormat="false" ht="10.5" hidden="false" customHeight="false" outlineLevel="0" collapsed="false">
      <c r="A48" s="118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4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22" t="n">
        <f aca="false">SUM(C35:N35)+SUM(C49:N49)</f>
        <v>355653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22" t="n">
        <f aca="false">SUM(C36:N36)+SUM(C50:N50)</f>
        <v>-47495</v>
      </c>
    </row>
    <row r="51" customFormat="false" ht="10.5" hidden="false" customHeight="false" outlineLevel="0" collapsed="false">
      <c r="A51" s="8" t="s">
        <v>150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22" t="n">
        <f aca="false">SUM(C37:N37)+SUM(C51:N51)</f>
        <v>9050</v>
      </c>
    </row>
    <row r="52" customFormat="false" ht="10.5" hidden="false" customHeight="false" outlineLevel="0" collapsed="false">
      <c r="A52" s="131" t="s">
        <v>151</v>
      </c>
      <c r="B52" s="132"/>
      <c r="C52" s="145" t="n">
        <f aca="false">SUM(C49:C51)</f>
        <v>0</v>
      </c>
      <c r="D52" s="145" t="n">
        <f aca="false">SUM(D49:D51)</f>
        <v>0</v>
      </c>
      <c r="E52" s="145" t="n">
        <f aca="false">SUM(E49:E51)</f>
        <v>0</v>
      </c>
      <c r="F52" s="145" t="n">
        <f aca="false">SUM(F49:F51)</f>
        <v>0</v>
      </c>
      <c r="G52" s="145" t="n">
        <f aca="false">SUM(G49:G51)</f>
        <v>0</v>
      </c>
      <c r="H52" s="145" t="n">
        <f aca="false">SUM(H49:H51)</f>
        <v>0</v>
      </c>
      <c r="I52" s="145" t="n">
        <f aca="false">SUM(I49:I51)</f>
        <v>0</v>
      </c>
      <c r="J52" s="145" t="n">
        <f aca="false">SUM(J49:J51)</f>
        <v>0</v>
      </c>
      <c r="K52" s="145" t="n">
        <f aca="false">SUM(K49:K51)</f>
        <v>0</v>
      </c>
      <c r="L52" s="145" t="n">
        <f aca="false">SUM(L49:L51)</f>
        <v>0</v>
      </c>
      <c r="M52" s="145" t="n">
        <f aca="false">SUM(M49:M51)</f>
        <v>0</v>
      </c>
      <c r="N52" s="145" t="n">
        <f aca="false">SUM(N49:N51)</f>
        <v>0</v>
      </c>
      <c r="O52" s="145" t="n">
        <f aca="false">SUM(C38:N38)+SUM(C52:N52)</f>
        <v>317208</v>
      </c>
    </row>
    <row r="53" customFormat="false" ht="10.5" hidden="false" customHeight="false" outlineLevel="0" collapsed="false">
      <c r="A53" s="116" t="s">
        <v>110</v>
      </c>
      <c r="C53" s="143" t="n">
        <v>0</v>
      </c>
      <c r="D53" s="143" t="n">
        <v>0</v>
      </c>
      <c r="E53" s="143" t="n">
        <v>0</v>
      </c>
      <c r="F53" s="143" t="n">
        <v>0</v>
      </c>
      <c r="G53" s="143" t="n">
        <v>0</v>
      </c>
      <c r="H53" s="143" t="n">
        <v>0</v>
      </c>
      <c r="I53" s="143" t="n">
        <v>0</v>
      </c>
      <c r="J53" s="143" t="n">
        <v>0</v>
      </c>
      <c r="K53" s="143" t="n">
        <v>0</v>
      </c>
      <c r="L53" s="143" t="n">
        <v>0</v>
      </c>
      <c r="M53" s="143" t="n">
        <v>0</v>
      </c>
      <c r="N53" s="143" t="n">
        <v>0</v>
      </c>
      <c r="O53" s="143" t="n">
        <f aca="false">SUM(C53:N53)+SUM(C39:N39)</f>
        <v>361906</v>
      </c>
      <c r="P53" s="122"/>
      <c r="Q53" s="122"/>
      <c r="R53" s="122"/>
      <c r="S53" s="122"/>
      <c r="T53" s="122"/>
      <c r="U53" s="146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-44698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47" width="16.82"/>
    <col collapsed="false" customWidth="true" hidden="false" outlineLevel="0" max="2" min="2" style="147" width="21.83"/>
    <col collapsed="false" customWidth="true" hidden="false" outlineLevel="0" max="3" min="3" style="147" width="4.99"/>
    <col collapsed="false" customWidth="true" hidden="true" outlineLevel="0" max="7" min="4" style="147" width="13.83"/>
    <col collapsed="false" customWidth="true" hidden="true" outlineLevel="0" max="8" min="8" style="147" width="0.15"/>
    <col collapsed="false" customWidth="true" hidden="true" outlineLevel="0" max="9" min="9" style="147" width="13.83"/>
    <col collapsed="false" customWidth="true" hidden="false" outlineLevel="0" max="11" min="10" style="147" width="14.99"/>
    <col collapsed="false" customWidth="true" hidden="false" outlineLevel="0" max="12" min="12" style="147" width="15.15"/>
    <col collapsed="false" customWidth="true" hidden="false" outlineLevel="0" max="33" min="13" style="147" width="13.83"/>
    <col collapsed="false" customWidth="true" hidden="false" outlineLevel="0" max="34" min="34" style="147" width="14.65"/>
    <col collapsed="false" customWidth="false" hidden="false" outlineLevel="0" max="257" min="35" style="148" width="9.33"/>
  </cols>
  <sheetData>
    <row r="1" customFormat="false" ht="10.5" hidden="false" customHeight="false" outlineLevel="0" collapsed="false">
      <c r="A1" s="116" t="s">
        <v>0</v>
      </c>
      <c r="B1" s="149"/>
    </row>
    <row r="2" customFormat="false" ht="10.5" hidden="false" customHeight="false" outlineLevel="0" collapsed="false">
      <c r="A2" s="116" t="s">
        <v>152</v>
      </c>
      <c r="B2" s="149"/>
    </row>
    <row r="3" customFormat="false" ht="10.5" hidden="false" customHeight="false" outlineLevel="0" collapsed="false">
      <c r="A3" s="116" t="str">
        <f aca="false">'SPEC REPORT'!A3</f>
        <v>As of November 16, 2001</v>
      </c>
      <c r="B3" s="149"/>
    </row>
    <row r="4" customFormat="false" ht="10.5" hidden="false" customHeight="false" outlineLevel="0" collapsed="false">
      <c r="A4" s="116" t="s">
        <v>3</v>
      </c>
      <c r="B4" s="149"/>
    </row>
    <row r="5" customFormat="false" ht="9" hidden="false" customHeight="false" outlineLevel="0" collapsed="false">
      <c r="A5" s="150"/>
      <c r="B5" s="150"/>
      <c r="D5" s="151" t="n">
        <v>36892</v>
      </c>
      <c r="E5" s="151" t="n">
        <v>36923</v>
      </c>
      <c r="F5" s="151" t="n">
        <v>36951</v>
      </c>
      <c r="G5" s="151" t="n">
        <v>36982</v>
      </c>
      <c r="H5" s="151" t="n">
        <v>37012</v>
      </c>
    </row>
    <row r="7" customFormat="false" ht="9" hidden="false" customHeight="false" outlineLevel="0" collapsed="false">
      <c r="A7" s="152" t="s">
        <v>118</v>
      </c>
      <c r="B7" s="153"/>
      <c r="D7" s="154"/>
      <c r="E7" s="154"/>
      <c r="F7" s="154"/>
      <c r="G7" s="154"/>
      <c r="H7" s="154"/>
      <c r="I7" s="151"/>
      <c r="J7" s="151" t="n">
        <v>37226</v>
      </c>
      <c r="K7" s="151" t="n">
        <v>37257</v>
      </c>
      <c r="L7" s="151" t="n">
        <v>37288</v>
      </c>
      <c r="M7" s="151" t="n">
        <v>37316</v>
      </c>
      <c r="N7" s="151" t="n">
        <v>37347</v>
      </c>
      <c r="O7" s="151" t="n">
        <v>37377</v>
      </c>
      <c r="P7" s="151" t="n">
        <v>37408</v>
      </c>
      <c r="Q7" s="151" t="n">
        <v>37438</v>
      </c>
      <c r="R7" s="151" t="n">
        <v>37469</v>
      </c>
      <c r="S7" s="151" t="n">
        <v>37500</v>
      </c>
      <c r="T7" s="151" t="n">
        <v>37530</v>
      </c>
      <c r="U7" s="151" t="n">
        <v>37561</v>
      </c>
      <c r="V7" s="151" t="n">
        <v>37591</v>
      </c>
      <c r="W7" s="151" t="n">
        <v>37622</v>
      </c>
      <c r="X7" s="151" t="n">
        <v>37653</v>
      </c>
      <c r="Y7" s="151" t="n">
        <v>37681</v>
      </c>
      <c r="Z7" s="151" t="n">
        <v>37712</v>
      </c>
      <c r="AA7" s="151" t="n">
        <v>37742</v>
      </c>
      <c r="AB7" s="151" t="n">
        <v>37773</v>
      </c>
      <c r="AC7" s="151" t="n">
        <v>37803</v>
      </c>
      <c r="AD7" s="151" t="n">
        <v>37834</v>
      </c>
      <c r="AE7" s="151" t="n">
        <v>37865</v>
      </c>
      <c r="AF7" s="151" t="n">
        <v>37895</v>
      </c>
      <c r="AG7" s="151" t="n">
        <v>37926</v>
      </c>
      <c r="AH7" s="155" t="s">
        <v>139</v>
      </c>
      <c r="AI7" s="156"/>
      <c r="AJ7" s="156"/>
      <c r="AK7" s="156"/>
      <c r="AL7" s="156"/>
      <c r="AM7" s="156"/>
    </row>
    <row r="8" customFormat="false" ht="9" hidden="false" customHeight="false" outlineLevel="0" collapsed="false">
      <c r="A8" s="157" t="s">
        <v>146</v>
      </c>
      <c r="B8" s="157"/>
      <c r="C8" s="157"/>
      <c r="D8" s="158"/>
      <c r="E8" s="158"/>
      <c r="F8" s="158"/>
      <c r="G8" s="158"/>
      <c r="H8" s="158"/>
      <c r="I8" s="158"/>
      <c r="J8" s="158" t="n">
        <f aca="false">'SPEC DETAILS'!C34</f>
        <v>0</v>
      </c>
      <c r="K8" s="158" t="n">
        <f aca="false">'SPEC DETAILS'!D34</f>
        <v>0</v>
      </c>
      <c r="L8" s="158" t="n">
        <f aca="false">'SPEC DETAILS'!E34</f>
        <v>0</v>
      </c>
      <c r="M8" s="158" t="n">
        <f aca="false">'SPEC DETAILS'!F34</f>
        <v>0</v>
      </c>
      <c r="N8" s="158" t="n">
        <f aca="false">'SPEC DETAILS'!G34</f>
        <v>0</v>
      </c>
      <c r="O8" s="158" t="n">
        <f aca="false">'SPEC DETAILS'!H34</f>
        <v>0</v>
      </c>
      <c r="P8" s="158" t="n">
        <f aca="false">'SPEC DETAILS'!I34</f>
        <v>0</v>
      </c>
      <c r="Q8" s="158" t="n">
        <f aca="false">'SPEC DETAILS'!J34</f>
        <v>0</v>
      </c>
      <c r="R8" s="158" t="n">
        <f aca="false">'SPEC DETAILS'!K34</f>
        <v>0</v>
      </c>
      <c r="S8" s="158" t="n">
        <f aca="false">'SPEC DETAILS'!L34</f>
        <v>0</v>
      </c>
      <c r="T8" s="158" t="n">
        <f aca="false">'SPEC DETAILS'!M34</f>
        <v>0</v>
      </c>
      <c r="U8" s="158" t="n">
        <f aca="false">'SPEC DETAILS'!N34</f>
        <v>0</v>
      </c>
      <c r="V8" s="158" t="n">
        <f aca="false">'SPEC DETAILS'!O34</f>
        <v>0</v>
      </c>
      <c r="W8" s="158" t="n">
        <f aca="false">'SPEC DETAILS'!P34</f>
        <v>0</v>
      </c>
      <c r="X8" s="158" t="n">
        <f aca="false">'SPEC DETAILS'!Q34</f>
        <v>0</v>
      </c>
      <c r="Y8" s="158" t="n">
        <f aca="false">'SPEC DETAILS'!R34</f>
        <v>0</v>
      </c>
      <c r="Z8" s="158" t="n">
        <f aca="false">'SPEC DETAILS'!S34</f>
        <v>0</v>
      </c>
      <c r="AA8" s="158" t="n">
        <f aca="false">'SPEC DETAILS'!T34</f>
        <v>0</v>
      </c>
      <c r="AB8" s="158" t="n">
        <f aca="false">'SPEC DETAILS'!U34</f>
        <v>0</v>
      </c>
      <c r="AC8" s="158" t="n">
        <f aca="false">'SPEC DETAILS'!V34</f>
        <v>0</v>
      </c>
      <c r="AD8" s="158" t="n">
        <f aca="false">'SPEC DETAILS'!W34</f>
        <v>0</v>
      </c>
      <c r="AE8" s="158" t="n">
        <f aca="false">'SPEC DETAILS'!X34</f>
        <v>0</v>
      </c>
      <c r="AF8" s="158" t="n">
        <f aca="false">'SPEC DETAILS'!Y34</f>
        <v>0</v>
      </c>
      <c r="AG8" s="158" t="n">
        <f aca="false">'SPEC DETAILS'!Z34</f>
        <v>0</v>
      </c>
      <c r="AH8" s="159"/>
      <c r="AI8" s="159"/>
      <c r="AJ8" s="159"/>
      <c r="AK8" s="159"/>
      <c r="AL8" s="159"/>
      <c r="AM8" s="159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</row>
    <row r="9" customFormat="false" ht="9" hidden="false" customHeight="false" outlineLevel="0" collapsed="false">
      <c r="A9" s="147" t="s">
        <v>153</v>
      </c>
      <c r="D9" s="154"/>
      <c r="E9" s="154"/>
      <c r="F9" s="154"/>
      <c r="G9" s="154"/>
      <c r="H9" s="154"/>
      <c r="I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6"/>
      <c r="AJ9" s="156"/>
      <c r="AK9" s="156"/>
      <c r="AL9" s="156"/>
      <c r="AM9" s="156"/>
    </row>
    <row r="10" customFormat="false" ht="9" hidden="false" customHeight="false" outlineLevel="0" collapsed="false">
      <c r="A10" s="160" t="s">
        <v>154</v>
      </c>
      <c r="B10" s="160"/>
      <c r="C10" s="160"/>
      <c r="D10" s="160"/>
      <c r="E10" s="160"/>
      <c r="F10" s="160"/>
      <c r="G10" s="160"/>
      <c r="H10" s="160"/>
      <c r="I10" s="160"/>
      <c r="J10" s="160" t="n">
        <f aca="false">J12-J11</f>
        <v>-10779</v>
      </c>
      <c r="K10" s="160" t="n">
        <f aca="false">K12-K11</f>
        <v>-18979</v>
      </c>
      <c r="L10" s="160" t="n">
        <f aca="false">L12-L11</f>
        <v>-17087</v>
      </c>
      <c r="M10" s="160" t="n">
        <f aca="false">M12-M11</f>
        <v>-18865</v>
      </c>
      <c r="N10" s="160" t="n">
        <f aca="false">N12-N11</f>
        <v>-51547</v>
      </c>
      <c r="O10" s="160" t="n">
        <f aca="false">O12-O11</f>
        <v>-53095</v>
      </c>
      <c r="P10" s="160" t="n">
        <f aca="false">P12-P11</f>
        <v>-51213</v>
      </c>
      <c r="Q10" s="160" t="n">
        <f aca="false">Q12-Q11</f>
        <v>-52751</v>
      </c>
      <c r="R10" s="160" t="n">
        <f aca="false">R12-R11</f>
        <v>-52575</v>
      </c>
      <c r="S10" s="160" t="n">
        <f aca="false">S12-S11</f>
        <v>-50709</v>
      </c>
      <c r="T10" s="160" t="n">
        <f aca="false">T12-T11</f>
        <v>-52221</v>
      </c>
      <c r="U10" s="160" t="n">
        <f aca="false">U12-U11</f>
        <v>0</v>
      </c>
      <c r="V10" s="160" t="n">
        <f aca="false">V12-V11</f>
        <v>0</v>
      </c>
      <c r="W10" s="160" t="n">
        <f aca="false">W12-W11</f>
        <v>0</v>
      </c>
      <c r="X10" s="160" t="n">
        <f aca="false">X12-X11</f>
        <v>0</v>
      </c>
      <c r="Y10" s="160" t="n">
        <f aca="false">Y12-Y11</f>
        <v>0</v>
      </c>
      <c r="Z10" s="160" t="n">
        <f aca="false">Z12-Z11</f>
        <v>0</v>
      </c>
      <c r="AA10" s="160" t="n">
        <f aca="false">AA12-AA11</f>
        <v>0</v>
      </c>
      <c r="AB10" s="160" t="n">
        <f aca="false">AB12-AB11</f>
        <v>0</v>
      </c>
      <c r="AC10" s="160" t="n">
        <f aca="false">AC12-AC11</f>
        <v>0</v>
      </c>
      <c r="AD10" s="160" t="n">
        <f aca="false">AD12-AD11</f>
        <v>0</v>
      </c>
      <c r="AE10" s="160" t="n">
        <f aca="false">AE12-AE11</f>
        <v>0</v>
      </c>
      <c r="AF10" s="160" t="n">
        <f aca="false">AF12-AF11</f>
        <v>0</v>
      </c>
      <c r="AG10" s="160"/>
      <c r="AH10" s="160" t="n">
        <f aca="false">SUM(J10:AG10)</f>
        <v>-429821</v>
      </c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9" hidden="false" customHeight="false" outlineLevel="0" collapsed="false">
      <c r="A11" s="160" t="s">
        <v>155</v>
      </c>
      <c r="B11" s="160"/>
      <c r="C11" s="160"/>
      <c r="D11" s="162"/>
      <c r="E11" s="162"/>
      <c r="F11" s="162"/>
      <c r="G11" s="162"/>
      <c r="H11" s="162"/>
      <c r="I11" s="162"/>
      <c r="J11" s="162"/>
      <c r="K11" s="162"/>
      <c r="L11" s="162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 t="n">
        <f aca="false">SUM(J11:AG11)</f>
        <v>0</v>
      </c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9" hidden="false" customHeight="false" outlineLevel="0" collapsed="false">
      <c r="A12" s="163" t="s">
        <v>156</v>
      </c>
      <c r="B12" s="163"/>
      <c r="C12" s="163"/>
      <c r="D12" s="163"/>
      <c r="E12" s="163"/>
      <c r="F12" s="163"/>
      <c r="G12" s="163"/>
      <c r="H12" s="163"/>
      <c r="I12" s="163"/>
      <c r="J12" s="163" t="n">
        <f aca="false">'SPEC DETAILS'!C60</f>
        <v>-10779</v>
      </c>
      <c r="K12" s="163" t="n">
        <f aca="false">'SPEC DETAILS'!D60</f>
        <v>-18979</v>
      </c>
      <c r="L12" s="163" t="n">
        <f aca="false">'SPEC DETAILS'!E60</f>
        <v>-17087</v>
      </c>
      <c r="M12" s="163" t="n">
        <f aca="false">'SPEC DETAILS'!F60</f>
        <v>-18865</v>
      </c>
      <c r="N12" s="163" t="n">
        <f aca="false">'SPEC DETAILS'!G60</f>
        <v>-51547</v>
      </c>
      <c r="O12" s="163" t="n">
        <f aca="false">'SPEC DETAILS'!H60</f>
        <v>-53095</v>
      </c>
      <c r="P12" s="163" t="n">
        <f aca="false">'SPEC DETAILS'!I60</f>
        <v>-51213</v>
      </c>
      <c r="Q12" s="163" t="n">
        <f aca="false">'SPEC DETAILS'!J60</f>
        <v>-52751</v>
      </c>
      <c r="R12" s="163" t="n">
        <f aca="false">'SPEC DETAILS'!K60</f>
        <v>-52575</v>
      </c>
      <c r="S12" s="163" t="n">
        <f aca="false">'SPEC DETAILS'!L60</f>
        <v>-50709</v>
      </c>
      <c r="T12" s="163" t="n">
        <f aca="false">'SPEC DETAILS'!M60</f>
        <v>-52221</v>
      </c>
      <c r="U12" s="163" t="n">
        <f aca="false">'SPEC DETAILS'!N60</f>
        <v>0</v>
      </c>
      <c r="V12" s="163" t="n">
        <f aca="false">'SPEC DETAILS'!O60</f>
        <v>0</v>
      </c>
      <c r="W12" s="163" t="n">
        <f aca="false">'SPEC DETAILS'!P60</f>
        <v>0</v>
      </c>
      <c r="X12" s="163" t="n">
        <f aca="false">'SPEC DETAILS'!Q60</f>
        <v>0</v>
      </c>
      <c r="Y12" s="163" t="n">
        <f aca="false">'SPEC DETAILS'!R60</f>
        <v>0</v>
      </c>
      <c r="Z12" s="163" t="n">
        <f aca="false">'SPEC DETAILS'!S60</f>
        <v>0</v>
      </c>
      <c r="AA12" s="163" t="n">
        <f aca="false">'SPEC DETAILS'!T60</f>
        <v>0</v>
      </c>
      <c r="AB12" s="163" t="n">
        <f aca="false">'SPEC DETAILS'!U60</f>
        <v>0</v>
      </c>
      <c r="AC12" s="163" t="n">
        <f aca="false">'SPEC DETAILS'!V60</f>
        <v>0</v>
      </c>
      <c r="AD12" s="163" t="n">
        <f aca="false">'SPEC DETAILS'!W60</f>
        <v>0</v>
      </c>
      <c r="AE12" s="163" t="n">
        <f aca="false">'SPEC DETAILS'!X60</f>
        <v>0</v>
      </c>
      <c r="AF12" s="163" t="n">
        <f aca="false">'SPEC DETAILS'!Y60</f>
        <v>0</v>
      </c>
      <c r="AG12" s="163" t="n">
        <f aca="false">'SPEC DETAILS'!Z60</f>
        <v>0</v>
      </c>
      <c r="AH12" s="163" t="n">
        <f aca="false">SUM(AH10:AH11)</f>
        <v>-429821</v>
      </c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  <c r="IW12" s="164"/>
    </row>
    <row r="13" customFormat="false" ht="9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9" hidden="false" customHeight="false" outlineLevel="0" collapsed="false">
      <c r="A14" s="165" t="s">
        <v>124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6"/>
      <c r="AJ14" s="156"/>
      <c r="AK14" s="156"/>
      <c r="AL14" s="156"/>
      <c r="AM14" s="156"/>
    </row>
    <row r="15" customFormat="false" ht="9" hidden="false" customHeight="false" outlineLevel="0" collapsed="false">
      <c r="A15" s="166" t="s">
        <v>125</v>
      </c>
      <c r="D15" s="154"/>
      <c r="E15" s="154"/>
      <c r="F15" s="154"/>
      <c r="G15" s="154"/>
      <c r="H15" s="154"/>
      <c r="I15" s="154"/>
      <c r="J15" s="167" t="n">
        <f aca="false">'SPEC DETAILS'!C54</f>
        <v>5.2062</v>
      </c>
      <c r="K15" s="167" t="n">
        <f aca="false">'SPEC DETAILS'!D54</f>
        <v>5.2586</v>
      </c>
      <c r="L15" s="167" t="n">
        <f aca="false">'SPEC DETAILS'!E54</f>
        <v>5.2586</v>
      </c>
      <c r="M15" s="167" t="n">
        <f aca="false">'SPEC DETAILS'!F54</f>
        <v>5.2586</v>
      </c>
      <c r="N15" s="167" t="n">
        <f aca="false">'SPEC DETAILS'!G54</f>
        <v>4.4022</v>
      </c>
      <c r="O15" s="167" t="n">
        <f aca="false">'SPEC DETAILS'!H54</f>
        <v>4.4022</v>
      </c>
      <c r="P15" s="167" t="n">
        <f aca="false">'SPEC DETAILS'!I54</f>
        <v>4.4022</v>
      </c>
      <c r="Q15" s="167" t="n">
        <f aca="false">'SPEC DETAILS'!J54</f>
        <v>4.4022</v>
      </c>
      <c r="R15" s="167" t="n">
        <f aca="false">'SPEC DETAILS'!K54</f>
        <v>4.4022</v>
      </c>
      <c r="S15" s="167" t="n">
        <f aca="false">'SPEC DETAILS'!L54</f>
        <v>4.4022</v>
      </c>
      <c r="T15" s="167" t="n">
        <f aca="false">'SPEC DETAILS'!M54</f>
        <v>4.4022</v>
      </c>
      <c r="U15" s="167" t="n">
        <f aca="false">'SPEC DETAILS'!N54</f>
        <v>0</v>
      </c>
      <c r="V15" s="167" t="n">
        <f aca="false">'SPEC DETAILS'!O54</f>
        <v>0</v>
      </c>
      <c r="W15" s="167" t="n">
        <f aca="false">'SPEC DETAILS'!P54</f>
        <v>0</v>
      </c>
      <c r="X15" s="167" t="n">
        <f aca="false">'SPEC DETAILS'!Q54</f>
        <v>0</v>
      </c>
      <c r="Y15" s="167" t="n">
        <f aca="false">'SPEC DETAILS'!R54</f>
        <v>0</v>
      </c>
      <c r="Z15" s="167" t="n">
        <f aca="false">'SPEC DETAILS'!S54</f>
        <v>0</v>
      </c>
      <c r="AA15" s="167" t="n">
        <f aca="false">'SPEC DETAILS'!T54</f>
        <v>0</v>
      </c>
      <c r="AB15" s="167" t="n">
        <f aca="false">'SPEC DETAILS'!U54</f>
        <v>0</v>
      </c>
      <c r="AC15" s="167" t="n">
        <f aca="false">'SPEC DETAILS'!V54</f>
        <v>0</v>
      </c>
      <c r="AD15" s="167" t="n">
        <f aca="false">'SPEC DETAILS'!W54</f>
        <v>0</v>
      </c>
      <c r="AE15" s="167" t="n">
        <f aca="false">'SPEC DETAILS'!X54</f>
        <v>0</v>
      </c>
      <c r="AF15" s="167" t="n">
        <f aca="false">'SPEC DETAILS'!Y54</f>
        <v>0</v>
      </c>
      <c r="AG15" s="167" t="n">
        <f aca="false">'SPEC DETAILS'!Z54</f>
        <v>0</v>
      </c>
      <c r="AH15" s="154"/>
      <c r="AI15" s="156"/>
      <c r="AJ15" s="156"/>
      <c r="AK15" s="156"/>
      <c r="AL15" s="156"/>
      <c r="AM15" s="156"/>
    </row>
    <row r="16" customFormat="false" ht="9" hidden="false" customHeight="false" outlineLevel="0" collapsed="false">
      <c r="A16" s="166" t="s">
        <v>126</v>
      </c>
      <c r="D16" s="154"/>
      <c r="E16" s="154"/>
      <c r="F16" s="154"/>
      <c r="G16" s="154"/>
      <c r="H16" s="154"/>
      <c r="I16" s="154"/>
      <c r="J16" s="167" t="n">
        <f aca="false">'SPEC DETAILS'!C55</f>
        <v>5.2036</v>
      </c>
      <c r="K16" s="167" t="n">
        <f aca="false">'SPEC DETAILS'!D55</f>
        <v>5.2534</v>
      </c>
      <c r="L16" s="167" t="n">
        <f aca="false">'SPEC DETAILS'!E55</f>
        <v>5.2534</v>
      </c>
      <c r="M16" s="167" t="n">
        <f aca="false">'SPEC DETAILS'!F55</f>
        <v>5.2534</v>
      </c>
      <c r="N16" s="167" t="n">
        <f aca="false">'SPEC DETAILS'!G55</f>
        <v>4.3406</v>
      </c>
      <c r="O16" s="167" t="n">
        <f aca="false">'SPEC DETAILS'!H55</f>
        <v>4.3406</v>
      </c>
      <c r="P16" s="167" t="n">
        <f aca="false">'SPEC DETAILS'!I55</f>
        <v>4.3406</v>
      </c>
      <c r="Q16" s="167" t="n">
        <f aca="false">'SPEC DETAILS'!J55</f>
        <v>4.3406</v>
      </c>
      <c r="R16" s="167" t="n">
        <f aca="false">'SPEC DETAILS'!K55</f>
        <v>4.3406</v>
      </c>
      <c r="S16" s="167" t="n">
        <f aca="false">'SPEC DETAILS'!L55</f>
        <v>4.3406</v>
      </c>
      <c r="T16" s="167" t="n">
        <f aca="false">'SPEC DETAILS'!M55</f>
        <v>4.3406</v>
      </c>
      <c r="U16" s="167" t="n">
        <f aca="false">'SPEC DETAILS'!N55</f>
        <v>0</v>
      </c>
      <c r="V16" s="167" t="n">
        <f aca="false">'SPEC DETAILS'!O55</f>
        <v>0</v>
      </c>
      <c r="W16" s="167" t="n">
        <f aca="false">'SPEC DETAILS'!P55</f>
        <v>0</v>
      </c>
      <c r="X16" s="167" t="n">
        <f aca="false">'SPEC DETAILS'!Q55</f>
        <v>0</v>
      </c>
      <c r="Y16" s="167" t="n">
        <f aca="false">'SPEC DETAILS'!R55</f>
        <v>0</v>
      </c>
      <c r="Z16" s="167" t="n">
        <f aca="false">'SPEC DETAILS'!S55</f>
        <v>0</v>
      </c>
      <c r="AA16" s="167" t="n">
        <f aca="false">'SPEC DETAILS'!T55</f>
        <v>0</v>
      </c>
      <c r="AB16" s="167" t="n">
        <f aca="false">'SPEC DETAILS'!U55</f>
        <v>0</v>
      </c>
      <c r="AC16" s="167" t="n">
        <f aca="false">'SPEC DETAILS'!V55</f>
        <v>0</v>
      </c>
      <c r="AD16" s="167" t="n">
        <f aca="false">'SPEC DETAILS'!W55</f>
        <v>0</v>
      </c>
      <c r="AE16" s="167" t="n">
        <f aca="false">'SPEC DETAILS'!X55</f>
        <v>0</v>
      </c>
      <c r="AF16" s="167" t="n">
        <f aca="false">'SPEC DETAILS'!Y55</f>
        <v>0</v>
      </c>
      <c r="AG16" s="167" t="n">
        <f aca="false">'SPEC DETAILS'!Z55</f>
        <v>0</v>
      </c>
      <c r="AH16" s="154"/>
      <c r="AI16" s="156"/>
      <c r="AJ16" s="156"/>
      <c r="AK16" s="156"/>
      <c r="AL16" s="156"/>
      <c r="AM16" s="156"/>
    </row>
    <row r="17" customFormat="false" ht="9" hidden="false" customHeight="false" outlineLevel="0" collapsed="false"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6"/>
      <c r="AJ17" s="156"/>
      <c r="AK17" s="156"/>
      <c r="AL17" s="156"/>
      <c r="AM17" s="156"/>
    </row>
    <row r="18" customFormat="false" ht="9" hidden="false" customHeight="false" outlineLevel="0" collapsed="false"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6"/>
      <c r="AJ18" s="156"/>
      <c r="AK18" s="156"/>
      <c r="AL18" s="156"/>
      <c r="AM18" s="156"/>
    </row>
    <row r="19" customFormat="false" ht="9" hidden="false" customHeight="false" outlineLevel="0" collapsed="false">
      <c r="A19" s="152" t="s">
        <v>128</v>
      </c>
      <c r="B19" s="153"/>
      <c r="D19" s="154"/>
      <c r="E19" s="154"/>
      <c r="F19" s="154"/>
      <c r="G19" s="154"/>
      <c r="H19" s="154"/>
      <c r="I19" s="151"/>
      <c r="J19" s="151" t="n">
        <f aca="false">J7</f>
        <v>37226</v>
      </c>
      <c r="K19" s="151" t="n">
        <f aca="false">K7</f>
        <v>37257</v>
      </c>
      <c r="L19" s="151" t="n">
        <f aca="false">L7</f>
        <v>37288</v>
      </c>
      <c r="M19" s="151" t="n">
        <f aca="false">M7</f>
        <v>37316</v>
      </c>
      <c r="N19" s="151" t="n">
        <f aca="false">N7</f>
        <v>37347</v>
      </c>
      <c r="O19" s="151" t="n">
        <f aca="false">O7</f>
        <v>37377</v>
      </c>
      <c r="P19" s="151" t="n">
        <f aca="false">P7</f>
        <v>37408</v>
      </c>
      <c r="Q19" s="151" t="n">
        <f aca="false">Q7</f>
        <v>37438</v>
      </c>
      <c r="R19" s="151" t="n">
        <f aca="false">R7</f>
        <v>37469</v>
      </c>
      <c r="S19" s="151" t="n">
        <f aca="false">S7</f>
        <v>37500</v>
      </c>
      <c r="T19" s="151" t="n">
        <f aca="false">T7</f>
        <v>37530</v>
      </c>
      <c r="U19" s="151" t="n">
        <f aca="false">U7</f>
        <v>37561</v>
      </c>
      <c r="V19" s="151" t="n">
        <f aca="false">V7</f>
        <v>37591</v>
      </c>
      <c r="W19" s="151" t="n">
        <f aca="false">W7</f>
        <v>37622</v>
      </c>
      <c r="X19" s="151" t="n">
        <f aca="false">X7</f>
        <v>37653</v>
      </c>
      <c r="Y19" s="151" t="n">
        <f aca="false">Y7</f>
        <v>37681</v>
      </c>
      <c r="Z19" s="151" t="n">
        <f aca="false">Z7</f>
        <v>37712</v>
      </c>
      <c r="AA19" s="151" t="n">
        <f aca="false">AA7</f>
        <v>37742</v>
      </c>
      <c r="AB19" s="151" t="n">
        <f aca="false">AB7</f>
        <v>37773</v>
      </c>
      <c r="AC19" s="151" t="n">
        <f aca="false">AC7</f>
        <v>37803</v>
      </c>
      <c r="AD19" s="151" t="n">
        <f aca="false">AD7</f>
        <v>37834</v>
      </c>
      <c r="AE19" s="151" t="n">
        <f aca="false">AE7</f>
        <v>37865</v>
      </c>
      <c r="AF19" s="151" t="n">
        <f aca="false">AF7</f>
        <v>37895</v>
      </c>
      <c r="AG19" s="151" t="n">
        <f aca="false">AG7</f>
        <v>37926</v>
      </c>
      <c r="AH19" s="155" t="s">
        <v>139</v>
      </c>
      <c r="AI19" s="156"/>
      <c r="AJ19" s="156"/>
      <c r="AK19" s="156"/>
      <c r="AL19" s="156"/>
      <c r="AM19" s="156"/>
    </row>
    <row r="20" customFormat="false" ht="9" hidden="false" customHeight="false" outlineLevel="0" collapsed="false">
      <c r="A20" s="157" t="s">
        <v>146</v>
      </c>
      <c r="B20" s="157"/>
      <c r="C20" s="157"/>
      <c r="D20" s="158"/>
      <c r="E20" s="158"/>
      <c r="F20" s="158"/>
      <c r="G20" s="158"/>
      <c r="H20" s="158"/>
      <c r="I20" s="158"/>
      <c r="J20" s="158" t="n">
        <f aca="false">'SPEC DETAILS'!C74</f>
        <v>0</v>
      </c>
      <c r="K20" s="158" t="n">
        <f aca="false">'SPEC DETAILS'!D74</f>
        <v>0</v>
      </c>
      <c r="L20" s="158" t="n">
        <f aca="false">'SPEC DETAILS'!E74</f>
        <v>0</v>
      </c>
      <c r="M20" s="158" t="n">
        <f aca="false">'SPEC DETAILS'!F74</f>
        <v>0</v>
      </c>
      <c r="N20" s="158" t="n">
        <f aca="false">'SPEC DETAILS'!G74</f>
        <v>0</v>
      </c>
      <c r="O20" s="158" t="n">
        <f aca="false">'SPEC DETAILS'!H74</f>
        <v>0</v>
      </c>
      <c r="P20" s="158" t="n">
        <f aca="false">'SPEC DETAILS'!I74</f>
        <v>0</v>
      </c>
      <c r="Q20" s="158" t="n">
        <f aca="false">'SPEC DETAILS'!J74</f>
        <v>0</v>
      </c>
      <c r="R20" s="158" t="n">
        <f aca="false">'SPEC DETAILS'!K74</f>
        <v>0</v>
      </c>
      <c r="S20" s="158" t="n">
        <f aca="false">'SPEC DETAILS'!L74</f>
        <v>0</v>
      </c>
      <c r="T20" s="158" t="n">
        <f aca="false">'SPEC DETAILS'!M74</f>
        <v>0</v>
      </c>
      <c r="U20" s="158" t="n">
        <f aca="false">'SPEC DETAILS'!N74</f>
        <v>0</v>
      </c>
      <c r="V20" s="158" t="n">
        <f aca="false">'SPEC DETAILS'!O74</f>
        <v>0</v>
      </c>
      <c r="W20" s="158" t="n">
        <f aca="false">'SPEC DETAILS'!P74</f>
        <v>0</v>
      </c>
      <c r="X20" s="158" t="n">
        <f aca="false">'SPEC DETAILS'!Q74</f>
        <v>0</v>
      </c>
      <c r="Y20" s="158" t="n">
        <f aca="false">'SPEC DETAILS'!R74</f>
        <v>0</v>
      </c>
      <c r="Z20" s="158" t="n">
        <f aca="false">'SPEC DETAILS'!S74</f>
        <v>0</v>
      </c>
      <c r="AA20" s="158" t="n">
        <f aca="false">'SPEC DETAILS'!T74</f>
        <v>0</v>
      </c>
      <c r="AB20" s="158" t="n">
        <f aca="false">'SPEC DETAILS'!U74</f>
        <v>0</v>
      </c>
      <c r="AC20" s="158" t="n">
        <f aca="false">'SPEC DETAILS'!V74</f>
        <v>0</v>
      </c>
      <c r="AD20" s="158" t="n">
        <f aca="false">'SPEC DETAILS'!W74</f>
        <v>0</v>
      </c>
      <c r="AE20" s="158" t="n">
        <f aca="false">'SPEC DETAILS'!X74</f>
        <v>0</v>
      </c>
      <c r="AF20" s="158" t="n">
        <f aca="false">'SPEC DETAILS'!Y74</f>
        <v>0</v>
      </c>
      <c r="AG20" s="158" t="n">
        <f aca="false">'SPEC DETAILS'!Z74</f>
        <v>0</v>
      </c>
      <c r="AH20" s="159"/>
      <c r="AI20" s="159"/>
      <c r="AJ20" s="159"/>
      <c r="AK20" s="159"/>
      <c r="AL20" s="159"/>
      <c r="AM20" s="159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9" hidden="false" customHeight="false" outlineLevel="0" collapsed="false">
      <c r="A21" s="147" t="s">
        <v>153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6"/>
      <c r="AJ21" s="156"/>
      <c r="AK21" s="156"/>
      <c r="AL21" s="156"/>
      <c r="AM21" s="156"/>
    </row>
    <row r="22" customFormat="false" ht="9" hidden="false" customHeight="false" outlineLevel="0" collapsed="false">
      <c r="A22" s="160" t="s">
        <v>154</v>
      </c>
      <c r="B22" s="160"/>
      <c r="C22" s="160"/>
      <c r="D22" s="160"/>
      <c r="E22" s="160"/>
      <c r="F22" s="160"/>
      <c r="G22" s="160"/>
      <c r="H22" s="160"/>
      <c r="I22" s="160"/>
      <c r="J22" s="160" t="n">
        <f aca="false">J24-J23</f>
        <v>0</v>
      </c>
      <c r="K22" s="160" t="n">
        <f aca="false">K24-K23</f>
        <v>0</v>
      </c>
      <c r="L22" s="160" t="n">
        <f aca="false">L24-L23</f>
        <v>0</v>
      </c>
      <c r="M22" s="160" t="n">
        <f aca="false">M24-M23</f>
        <v>0</v>
      </c>
      <c r="N22" s="160" t="n">
        <f aca="false">N24-N23</f>
        <v>0</v>
      </c>
      <c r="O22" s="160" t="n">
        <f aca="false">O24-O23</f>
        <v>0</v>
      </c>
      <c r="P22" s="160" t="n">
        <f aca="false">P24-P23</f>
        <v>0</v>
      </c>
      <c r="Q22" s="160" t="n">
        <f aca="false">Q24-Q23</f>
        <v>0</v>
      </c>
      <c r="R22" s="160" t="n">
        <f aca="false">R24-R23</f>
        <v>0</v>
      </c>
      <c r="S22" s="160" t="n">
        <f aca="false">S24-S23</f>
        <v>0</v>
      </c>
      <c r="T22" s="160" t="n">
        <f aca="false">T24-T23</f>
        <v>0</v>
      </c>
      <c r="U22" s="160" t="n">
        <f aca="false">U24-U23</f>
        <v>0</v>
      </c>
      <c r="V22" s="160" t="n">
        <f aca="false">V24-V23</f>
        <v>0</v>
      </c>
      <c r="W22" s="160" t="n">
        <f aca="false">W24-W23</f>
        <v>0</v>
      </c>
      <c r="X22" s="160" t="n">
        <f aca="false">X24-X23</f>
        <v>0</v>
      </c>
      <c r="Y22" s="160" t="n">
        <f aca="false">Y24-Y23</f>
        <v>0</v>
      </c>
      <c r="Z22" s="160" t="n">
        <f aca="false">Z24-Z23</f>
        <v>0</v>
      </c>
      <c r="AA22" s="160" t="n">
        <f aca="false">AA24-AA23</f>
        <v>0</v>
      </c>
      <c r="AB22" s="160" t="n">
        <f aca="false">AB24-AB23</f>
        <v>0</v>
      </c>
      <c r="AC22" s="160" t="n">
        <f aca="false">AC24-AC23</f>
        <v>0</v>
      </c>
      <c r="AD22" s="160" t="n">
        <f aca="false">AD24-AD23</f>
        <v>0</v>
      </c>
      <c r="AE22" s="160" t="n">
        <f aca="false">AE24-AE23</f>
        <v>0</v>
      </c>
      <c r="AF22" s="160" t="n">
        <f aca="false">AF24-AF23</f>
        <v>0</v>
      </c>
      <c r="AG22" s="160"/>
      <c r="AH22" s="160" t="n">
        <f aca="false">SUM(J22:AG22)</f>
        <v>0</v>
      </c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  <c r="IR22" s="161"/>
      <c r="IS22" s="161"/>
      <c r="IT22" s="161"/>
      <c r="IU22" s="161"/>
      <c r="IV22" s="161"/>
      <c r="IW22" s="161"/>
    </row>
    <row r="23" customFormat="false" ht="9" hidden="false" customHeight="false" outlineLevel="0" collapsed="false">
      <c r="A23" s="160" t="s">
        <v>155</v>
      </c>
      <c r="B23" s="160"/>
      <c r="C23" s="160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 t="n">
        <f aca="false">SUM(M23:AG23)</f>
        <v>0</v>
      </c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  <c r="IR23" s="161"/>
      <c r="IS23" s="161"/>
      <c r="IT23" s="161"/>
      <c r="IU23" s="161"/>
      <c r="IV23" s="161"/>
      <c r="IW23" s="161"/>
    </row>
    <row r="24" customFormat="false" ht="9" hidden="false" customHeight="false" outlineLevel="0" collapsed="false">
      <c r="A24" s="163" t="s">
        <v>157</v>
      </c>
      <c r="B24" s="163"/>
      <c r="C24" s="163"/>
      <c r="D24" s="163"/>
      <c r="E24" s="163"/>
      <c r="F24" s="163"/>
      <c r="G24" s="163"/>
      <c r="H24" s="163"/>
      <c r="I24" s="163"/>
      <c r="J24" s="163" t="n">
        <f aca="false">'SPEC DETAILS'!C100</f>
        <v>0</v>
      </c>
      <c r="K24" s="163" t="n">
        <f aca="false">'SPEC DETAILS'!D100</f>
        <v>0</v>
      </c>
      <c r="L24" s="163" t="n">
        <f aca="false">'SPEC DETAILS'!E100</f>
        <v>0</v>
      </c>
      <c r="M24" s="163" t="n">
        <f aca="false">'SPEC DETAILS'!F100</f>
        <v>0</v>
      </c>
      <c r="N24" s="163" t="n">
        <f aca="false">'SPEC DETAILS'!G100</f>
        <v>0</v>
      </c>
      <c r="O24" s="163" t="n">
        <f aca="false">'SPEC DETAILS'!H100</f>
        <v>0</v>
      </c>
      <c r="P24" s="163" t="n">
        <f aca="false">'SPEC DETAILS'!I100</f>
        <v>0</v>
      </c>
      <c r="Q24" s="163" t="n">
        <f aca="false">'SPEC DETAILS'!J100</f>
        <v>0</v>
      </c>
      <c r="R24" s="163" t="n">
        <f aca="false">'SPEC DETAILS'!K100</f>
        <v>0</v>
      </c>
      <c r="S24" s="163" t="n">
        <f aca="false">'SPEC DETAILS'!L100</f>
        <v>0</v>
      </c>
      <c r="T24" s="163" t="n">
        <f aca="false">'SPEC DETAILS'!M100</f>
        <v>0</v>
      </c>
      <c r="U24" s="163" t="n">
        <f aca="false">'SPEC DETAILS'!N100</f>
        <v>0</v>
      </c>
      <c r="V24" s="163" t="n">
        <f aca="false">'SPEC DETAILS'!O100</f>
        <v>0</v>
      </c>
      <c r="W24" s="163" t="n">
        <f aca="false">'SPEC DETAILS'!P100</f>
        <v>0</v>
      </c>
      <c r="X24" s="163" t="n">
        <f aca="false">'SPEC DETAILS'!Q100</f>
        <v>0</v>
      </c>
      <c r="Y24" s="163" t="n">
        <f aca="false">'SPEC DETAILS'!R100</f>
        <v>0</v>
      </c>
      <c r="Z24" s="163" t="n">
        <f aca="false">'SPEC DETAILS'!S100</f>
        <v>0</v>
      </c>
      <c r="AA24" s="163" t="n">
        <f aca="false">'SPEC DETAILS'!T100</f>
        <v>0</v>
      </c>
      <c r="AB24" s="163" t="n">
        <f aca="false">'SPEC DETAILS'!U100</f>
        <v>0</v>
      </c>
      <c r="AC24" s="163" t="n">
        <f aca="false">'SPEC DETAILS'!V100</f>
        <v>0</v>
      </c>
      <c r="AD24" s="163" t="n">
        <f aca="false">'SPEC DETAILS'!W100</f>
        <v>0</v>
      </c>
      <c r="AE24" s="163" t="n">
        <f aca="false">'SPEC DETAILS'!X100</f>
        <v>0</v>
      </c>
      <c r="AF24" s="163" t="n">
        <f aca="false">'SPEC DETAILS'!Y100</f>
        <v>0</v>
      </c>
      <c r="AG24" s="163" t="n">
        <f aca="false">'SPEC DETAILS'!Z100</f>
        <v>0</v>
      </c>
      <c r="AH24" s="163" t="n">
        <f aca="false">SUM(AH22:AH23)</f>
        <v>0</v>
      </c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9" hidden="false" customHeight="false" outlineLevel="0" collapsed="false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  <c r="IW25" s="164"/>
    </row>
    <row r="26" customFormat="false" ht="9" hidden="false" customHeight="false" outlineLevel="0" collapsed="false">
      <c r="A26" s="165" t="s">
        <v>124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6"/>
      <c r="AJ26" s="156"/>
      <c r="AK26" s="156"/>
      <c r="AL26" s="156"/>
      <c r="AM26" s="156"/>
    </row>
    <row r="27" customFormat="false" ht="9" hidden="false" customHeight="false" outlineLevel="0" collapsed="false">
      <c r="A27" s="166" t="s">
        <v>125</v>
      </c>
      <c r="D27" s="154"/>
      <c r="E27" s="154"/>
      <c r="F27" s="154"/>
      <c r="G27" s="154"/>
      <c r="H27" s="154"/>
      <c r="I27" s="154"/>
      <c r="J27" s="167" t="n">
        <f aca="false">'SPEC DETAILS'!C94</f>
        <v>0</v>
      </c>
      <c r="K27" s="167" t="n">
        <f aca="false">'SPEC DETAILS'!D94</f>
        <v>0</v>
      </c>
      <c r="L27" s="167" t="n">
        <f aca="false">'SPEC DETAILS'!E94</f>
        <v>0</v>
      </c>
      <c r="M27" s="167" t="n">
        <f aca="false">'SPEC DETAILS'!F94</f>
        <v>0</v>
      </c>
      <c r="N27" s="167" t="n">
        <f aca="false">'SPEC DETAILS'!G94</f>
        <v>0</v>
      </c>
      <c r="O27" s="167" t="n">
        <f aca="false">'SPEC DETAILS'!H94</f>
        <v>0</v>
      </c>
      <c r="P27" s="167" t="n">
        <f aca="false">'SPEC DETAILS'!I94</f>
        <v>0</v>
      </c>
      <c r="Q27" s="167" t="n">
        <f aca="false">'SPEC DETAILS'!J94</f>
        <v>0</v>
      </c>
      <c r="R27" s="167" t="n">
        <f aca="false">'SPEC DETAILS'!K94</f>
        <v>0</v>
      </c>
      <c r="S27" s="167" t="n">
        <f aca="false">'SPEC DETAILS'!L94</f>
        <v>0</v>
      </c>
      <c r="T27" s="167" t="n">
        <f aca="false">'SPEC DETAILS'!M94</f>
        <v>0</v>
      </c>
      <c r="U27" s="167" t="n">
        <f aca="false">'SPEC DETAILS'!N94</f>
        <v>0</v>
      </c>
      <c r="V27" s="167" t="n">
        <f aca="false">'SPEC DETAILS'!O94</f>
        <v>0</v>
      </c>
      <c r="W27" s="167" t="n">
        <f aca="false">'SPEC DETAILS'!P94</f>
        <v>0</v>
      </c>
      <c r="X27" s="167" t="n">
        <f aca="false">'SPEC DETAILS'!Q94</f>
        <v>0</v>
      </c>
      <c r="Y27" s="167" t="n">
        <f aca="false">'SPEC DETAILS'!R94</f>
        <v>0</v>
      </c>
      <c r="Z27" s="167" t="n">
        <f aca="false">'SPEC DETAILS'!S94</f>
        <v>0</v>
      </c>
      <c r="AA27" s="167" t="n">
        <f aca="false">'SPEC DETAILS'!T94</f>
        <v>0</v>
      </c>
      <c r="AB27" s="167" t="n">
        <f aca="false">'SPEC DETAILS'!U94</f>
        <v>0</v>
      </c>
      <c r="AC27" s="167" t="n">
        <f aca="false">'SPEC DETAILS'!V94</f>
        <v>0</v>
      </c>
      <c r="AD27" s="167" t="n">
        <f aca="false">'SPEC DETAILS'!W94</f>
        <v>0</v>
      </c>
      <c r="AE27" s="167" t="n">
        <f aca="false">'SPEC DETAILS'!X94</f>
        <v>0</v>
      </c>
      <c r="AF27" s="167" t="n">
        <f aca="false">'SPEC DETAILS'!Y94</f>
        <v>0</v>
      </c>
      <c r="AG27" s="167" t="n">
        <f aca="false">'SPEC DETAILS'!Z94</f>
        <v>0</v>
      </c>
      <c r="AH27" s="154"/>
      <c r="AI27" s="156"/>
      <c r="AJ27" s="156"/>
      <c r="AK27" s="156"/>
      <c r="AL27" s="156"/>
      <c r="AM27" s="156"/>
    </row>
    <row r="28" customFormat="false" ht="9" hidden="false" customHeight="false" outlineLevel="0" collapsed="false">
      <c r="A28" s="166" t="s">
        <v>126</v>
      </c>
      <c r="D28" s="154"/>
      <c r="E28" s="154"/>
      <c r="F28" s="154"/>
      <c r="G28" s="154"/>
      <c r="H28" s="154"/>
      <c r="I28" s="154"/>
      <c r="J28" s="167" t="n">
        <f aca="false">'SPEC DETAILS'!C95</f>
        <v>0</v>
      </c>
      <c r="K28" s="167" t="n">
        <f aca="false">'SPEC DETAILS'!D95</f>
        <v>0</v>
      </c>
      <c r="L28" s="167" t="n">
        <f aca="false">'SPEC DETAILS'!E95</f>
        <v>0</v>
      </c>
      <c r="M28" s="167" t="n">
        <f aca="false">'SPEC DETAILS'!F95</f>
        <v>0</v>
      </c>
      <c r="N28" s="167" t="n">
        <f aca="false">'SPEC DETAILS'!G95</f>
        <v>0</v>
      </c>
      <c r="O28" s="167" t="n">
        <f aca="false">'SPEC DETAILS'!H95</f>
        <v>0</v>
      </c>
      <c r="P28" s="167" t="n">
        <f aca="false">'SPEC DETAILS'!I95</f>
        <v>0</v>
      </c>
      <c r="Q28" s="167" t="n">
        <f aca="false">'SPEC DETAILS'!J95</f>
        <v>0</v>
      </c>
      <c r="R28" s="167" t="n">
        <f aca="false">'SPEC DETAILS'!K95</f>
        <v>0</v>
      </c>
      <c r="S28" s="167" t="n">
        <f aca="false">'SPEC DETAILS'!L95</f>
        <v>0</v>
      </c>
      <c r="T28" s="167" t="n">
        <f aca="false">'SPEC DETAILS'!M95</f>
        <v>0</v>
      </c>
      <c r="U28" s="167" t="n">
        <f aca="false">'SPEC DETAILS'!N95</f>
        <v>0</v>
      </c>
      <c r="V28" s="167" t="n">
        <f aca="false">'SPEC DETAILS'!O95</f>
        <v>0</v>
      </c>
      <c r="W28" s="167" t="n">
        <f aca="false">'SPEC DETAILS'!P95</f>
        <v>0</v>
      </c>
      <c r="X28" s="167" t="n">
        <f aca="false">'SPEC DETAILS'!Q95</f>
        <v>0</v>
      </c>
      <c r="Y28" s="167" t="n">
        <f aca="false">'SPEC DETAILS'!R95</f>
        <v>0</v>
      </c>
      <c r="Z28" s="167" t="n">
        <f aca="false">'SPEC DETAILS'!S95</f>
        <v>0</v>
      </c>
      <c r="AA28" s="167" t="n">
        <f aca="false">'SPEC DETAILS'!T95</f>
        <v>0</v>
      </c>
      <c r="AB28" s="167" t="n">
        <f aca="false">'SPEC DETAILS'!U95</f>
        <v>0</v>
      </c>
      <c r="AC28" s="167" t="n">
        <f aca="false">'SPEC DETAILS'!V95</f>
        <v>0</v>
      </c>
      <c r="AD28" s="167" t="n">
        <f aca="false">'SPEC DETAILS'!W95</f>
        <v>0</v>
      </c>
      <c r="AE28" s="167" t="n">
        <f aca="false">'SPEC DETAILS'!X95</f>
        <v>0</v>
      </c>
      <c r="AF28" s="167" t="n">
        <f aca="false">'SPEC DETAILS'!Y95</f>
        <v>0</v>
      </c>
      <c r="AG28" s="167" t="n">
        <f aca="false">'SPEC DETAILS'!Z95</f>
        <v>0</v>
      </c>
      <c r="AH28" s="154"/>
      <c r="AI28" s="156"/>
      <c r="AJ28" s="156"/>
      <c r="AK28" s="156"/>
      <c r="AL28" s="156"/>
      <c r="AM28" s="156"/>
    </row>
    <row r="29" customFormat="false" ht="9" hidden="false" customHeight="false" outlineLevel="0" collapsed="false"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6"/>
      <c r="AJ29" s="156"/>
      <c r="AK29" s="156"/>
      <c r="AL29" s="156"/>
      <c r="AM29" s="156"/>
    </row>
    <row r="30" customFormat="false" ht="9" hidden="false" customHeight="false" outlineLevel="0" collapsed="false"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6"/>
      <c r="AJ30" s="156"/>
      <c r="AK30" s="156"/>
      <c r="AL30" s="156"/>
      <c r="AM30" s="156"/>
    </row>
    <row r="31" customFormat="false" ht="9" hidden="false" customHeight="false" outlineLevel="0" collapsed="false">
      <c r="A31" s="152" t="s">
        <v>129</v>
      </c>
      <c r="B31" s="153"/>
      <c r="D31" s="154"/>
      <c r="E31" s="154"/>
      <c r="F31" s="154"/>
      <c r="G31" s="154"/>
      <c r="H31" s="154"/>
      <c r="I31" s="151"/>
      <c r="J31" s="151" t="n">
        <f aca="false">J19</f>
        <v>37226</v>
      </c>
      <c r="K31" s="151" t="n">
        <f aca="false">K19</f>
        <v>37257</v>
      </c>
      <c r="L31" s="151" t="n">
        <f aca="false">L19</f>
        <v>37288</v>
      </c>
      <c r="M31" s="151" t="n">
        <f aca="false">M19</f>
        <v>37316</v>
      </c>
      <c r="N31" s="151" t="n">
        <f aca="false">N19</f>
        <v>37347</v>
      </c>
      <c r="O31" s="151" t="n">
        <f aca="false">O19</f>
        <v>37377</v>
      </c>
      <c r="P31" s="151" t="n">
        <f aca="false">P19</f>
        <v>37408</v>
      </c>
      <c r="Q31" s="151" t="n">
        <f aca="false">Q19</f>
        <v>37438</v>
      </c>
      <c r="R31" s="151" t="n">
        <f aca="false">R19</f>
        <v>37469</v>
      </c>
      <c r="S31" s="151" t="n">
        <f aca="false">S19</f>
        <v>37500</v>
      </c>
      <c r="T31" s="151" t="n">
        <f aca="false">T19</f>
        <v>37530</v>
      </c>
      <c r="U31" s="151" t="n">
        <f aca="false">U19</f>
        <v>37561</v>
      </c>
      <c r="V31" s="151" t="n">
        <f aca="false">V19</f>
        <v>37591</v>
      </c>
      <c r="W31" s="151" t="n">
        <f aca="false">W19</f>
        <v>37622</v>
      </c>
      <c r="X31" s="151" t="n">
        <f aca="false">X19</f>
        <v>37653</v>
      </c>
      <c r="Y31" s="151" t="n">
        <f aca="false">Y19</f>
        <v>37681</v>
      </c>
      <c r="Z31" s="151" t="n">
        <f aca="false">Z19</f>
        <v>37712</v>
      </c>
      <c r="AA31" s="151" t="n">
        <f aca="false">AA19</f>
        <v>37742</v>
      </c>
      <c r="AB31" s="151" t="n">
        <f aca="false">AB19</f>
        <v>37773</v>
      </c>
      <c r="AC31" s="151" t="n">
        <f aca="false">AC19</f>
        <v>37803</v>
      </c>
      <c r="AD31" s="151" t="n">
        <f aca="false">AD19</f>
        <v>37834</v>
      </c>
      <c r="AE31" s="151" t="n">
        <f aca="false">AE19</f>
        <v>37865</v>
      </c>
      <c r="AF31" s="151" t="n">
        <f aca="false">AF19</f>
        <v>37895</v>
      </c>
      <c r="AG31" s="151" t="n">
        <f aca="false">AG19</f>
        <v>37926</v>
      </c>
      <c r="AH31" s="155" t="s">
        <v>139</v>
      </c>
      <c r="AI31" s="156"/>
      <c r="AJ31" s="156"/>
      <c r="AK31" s="156"/>
      <c r="AL31" s="156"/>
      <c r="AM31" s="156"/>
    </row>
    <row r="32" customFormat="false" ht="9" hidden="false" customHeight="false" outlineLevel="0" collapsed="false">
      <c r="A32" s="157" t="s">
        <v>146</v>
      </c>
      <c r="B32" s="157"/>
      <c r="C32" s="157"/>
      <c r="D32" s="158"/>
      <c r="E32" s="158"/>
      <c r="F32" s="158"/>
      <c r="G32" s="158"/>
      <c r="H32" s="158"/>
      <c r="I32" s="158"/>
      <c r="J32" s="158" t="n">
        <f aca="false">'SPEC DETAILS'!C114</f>
        <v>-5000</v>
      </c>
      <c r="K32" s="158" t="n">
        <f aca="false">'SPEC DETAILS'!D114</f>
        <v>-5000</v>
      </c>
      <c r="L32" s="158" t="n">
        <f aca="false">'SPEC DETAILS'!E114</f>
        <v>-5000</v>
      </c>
      <c r="M32" s="158" t="n">
        <f aca="false">'SPEC DETAILS'!F114</f>
        <v>-5000</v>
      </c>
      <c r="N32" s="158" t="n">
        <f aca="false">'SPEC DETAILS'!G114</f>
        <v>0</v>
      </c>
      <c r="O32" s="158" t="n">
        <f aca="false">'SPEC DETAILS'!H114</f>
        <v>0</v>
      </c>
      <c r="P32" s="158" t="n">
        <f aca="false">'SPEC DETAILS'!I114</f>
        <v>0</v>
      </c>
      <c r="Q32" s="158" t="n">
        <f aca="false">'SPEC DETAILS'!J114</f>
        <v>0</v>
      </c>
      <c r="R32" s="158" t="n">
        <f aca="false">'SPEC DETAILS'!K114</f>
        <v>0</v>
      </c>
      <c r="S32" s="158" t="n">
        <f aca="false">'SPEC DETAILS'!L114</f>
        <v>0</v>
      </c>
      <c r="T32" s="158" t="n">
        <f aca="false">'SPEC DETAILS'!M114</f>
        <v>0</v>
      </c>
      <c r="U32" s="158" t="n">
        <f aca="false">'SPEC DETAILS'!N114</f>
        <v>0</v>
      </c>
      <c r="V32" s="158" t="n">
        <f aca="false">'SPEC DETAILS'!O114</f>
        <v>0</v>
      </c>
      <c r="W32" s="158" t="n">
        <f aca="false">'SPEC DETAILS'!P114</f>
        <v>0</v>
      </c>
      <c r="X32" s="158" t="n">
        <f aca="false">'SPEC DETAILS'!Q114</f>
        <v>0</v>
      </c>
      <c r="Y32" s="158" t="n">
        <f aca="false">'SPEC DETAILS'!R114</f>
        <v>0</v>
      </c>
      <c r="Z32" s="158" t="n">
        <f aca="false">'SPEC DETAILS'!S114</f>
        <v>0</v>
      </c>
      <c r="AA32" s="158" t="n">
        <f aca="false">'SPEC DETAILS'!T114</f>
        <v>0</v>
      </c>
      <c r="AB32" s="158" t="n">
        <f aca="false">'SPEC DETAILS'!U114</f>
        <v>0</v>
      </c>
      <c r="AC32" s="158" t="n">
        <f aca="false">'SPEC DETAILS'!V114</f>
        <v>0</v>
      </c>
      <c r="AD32" s="158" t="n">
        <f aca="false">'SPEC DETAILS'!W114</f>
        <v>0</v>
      </c>
      <c r="AE32" s="158" t="n">
        <f aca="false">'SPEC DETAILS'!X114</f>
        <v>0</v>
      </c>
      <c r="AF32" s="158" t="n">
        <f aca="false">'SPEC DETAILS'!Y114</f>
        <v>0</v>
      </c>
      <c r="AG32" s="158" t="n">
        <f aca="false">'SPEC DETAILS'!Z114</f>
        <v>0</v>
      </c>
      <c r="AH32" s="159"/>
      <c r="AI32" s="159"/>
      <c r="AJ32" s="159"/>
      <c r="AK32" s="159"/>
      <c r="AL32" s="159"/>
      <c r="AM32" s="159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9" hidden="false" customHeight="false" outlineLevel="0" collapsed="false">
      <c r="A33" s="147" t="s">
        <v>153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6"/>
      <c r="AJ33" s="156"/>
      <c r="AK33" s="156"/>
      <c r="AL33" s="156"/>
      <c r="AM33" s="156"/>
    </row>
    <row r="34" customFormat="false" ht="9" hidden="false" customHeight="false" outlineLevel="0" collapsed="false">
      <c r="A34" s="160" t="s">
        <v>154</v>
      </c>
      <c r="B34" s="160"/>
      <c r="C34" s="160"/>
      <c r="D34" s="160"/>
      <c r="E34" s="160"/>
      <c r="F34" s="160"/>
      <c r="G34" s="160"/>
      <c r="H34" s="160"/>
      <c r="I34" s="160"/>
      <c r="J34" s="160" t="n">
        <f aca="false">J36-J35</f>
        <v>155355</v>
      </c>
      <c r="K34" s="160" t="n">
        <f aca="false">K36-K35</f>
        <v>155080</v>
      </c>
      <c r="L34" s="160" t="n">
        <f aca="false">L36-L35</f>
        <v>139523</v>
      </c>
      <c r="M34" s="160" t="n">
        <f aca="false">M36-M35</f>
        <v>154083</v>
      </c>
      <c r="N34" s="160" t="n">
        <f aca="false">N36-N35</f>
        <v>25146</v>
      </c>
      <c r="O34" s="160" t="n">
        <f aca="false">O36-O35</f>
        <v>25901</v>
      </c>
      <c r="P34" s="160" t="n">
        <f aca="false">P36-P35</f>
        <v>24983</v>
      </c>
      <c r="Q34" s="160" t="n">
        <f aca="false">Q36-Q35</f>
        <v>25733</v>
      </c>
      <c r="R34" s="168" t="n">
        <f aca="false">R36-R35</f>
        <v>25648</v>
      </c>
      <c r="S34" s="168" t="n">
        <f aca="false">S36-S35</f>
        <v>24737</v>
      </c>
      <c r="T34" s="168" t="n">
        <f aca="false">T36-T35</f>
        <v>25475</v>
      </c>
      <c r="U34" s="168" t="n">
        <f aca="false">U36-U35</f>
        <v>0</v>
      </c>
      <c r="V34" s="168" t="n">
        <f aca="false">V36-V35</f>
        <v>0</v>
      </c>
      <c r="W34" s="168" t="n">
        <f aca="false">W36-W35</f>
        <v>0</v>
      </c>
      <c r="X34" s="168" t="n">
        <f aca="false">X36-X35</f>
        <v>0</v>
      </c>
      <c r="Y34" s="168" t="n">
        <f aca="false">Y36-Y35</f>
        <v>0</v>
      </c>
      <c r="Z34" s="168" t="n">
        <f aca="false">Z36-Z35</f>
        <v>0</v>
      </c>
      <c r="AA34" s="168" t="n">
        <f aca="false">AA36-AA35</f>
        <v>0</v>
      </c>
      <c r="AB34" s="168" t="n">
        <f aca="false">AB36-AB35</f>
        <v>0</v>
      </c>
      <c r="AC34" s="168" t="n">
        <f aca="false">AC36-AC35</f>
        <v>0</v>
      </c>
      <c r="AD34" s="168" t="n">
        <f aca="false">AD36-AD35</f>
        <v>0</v>
      </c>
      <c r="AE34" s="168" t="n">
        <f aca="false">AE36-AE35</f>
        <v>0</v>
      </c>
      <c r="AF34" s="168" t="n">
        <f aca="false">AF36-AF35</f>
        <v>0</v>
      </c>
      <c r="AG34" s="168"/>
      <c r="AH34" s="168" t="n">
        <f aca="false">SUM(J34:AG34)</f>
        <v>781664</v>
      </c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  <c r="IW34" s="161"/>
    </row>
    <row r="35" customFormat="false" ht="9" hidden="false" customHeight="false" outlineLevel="0" collapsed="false">
      <c r="A35" s="160" t="s">
        <v>155</v>
      </c>
      <c r="B35" s="160"/>
      <c r="C35" s="160"/>
      <c r="D35" s="162"/>
      <c r="E35" s="162"/>
      <c r="F35" s="162"/>
      <c r="G35" s="162"/>
      <c r="H35" s="162"/>
      <c r="I35" s="162"/>
      <c r="J35" s="162" t="n">
        <v>14415</v>
      </c>
      <c r="K35" s="162" t="n">
        <v>-41075</v>
      </c>
      <c r="L35" s="162" t="n">
        <v>-9520</v>
      </c>
      <c r="M35" s="162" t="n">
        <v>-11315</v>
      </c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1"/>
      <c r="Z35" s="161"/>
      <c r="AA35" s="161"/>
      <c r="AB35" s="161"/>
      <c r="AC35" s="161"/>
      <c r="AD35" s="161"/>
      <c r="AE35" s="161"/>
      <c r="AF35" s="161"/>
      <c r="AG35" s="161"/>
      <c r="AH35" s="161" t="n">
        <f aca="false">SUM(J35:AG35)</f>
        <v>-47495</v>
      </c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  <c r="IW35" s="161"/>
    </row>
    <row r="36" customFormat="false" ht="9" hidden="false" customHeight="false" outlineLevel="0" collapsed="false">
      <c r="A36" s="163" t="s">
        <v>158</v>
      </c>
      <c r="B36" s="163"/>
      <c r="C36" s="163"/>
      <c r="D36" s="163"/>
      <c r="E36" s="163"/>
      <c r="F36" s="163"/>
      <c r="G36" s="163"/>
      <c r="H36" s="163"/>
      <c r="I36" s="163"/>
      <c r="J36" s="163" t="n">
        <f aca="false">'SPEC DETAILS'!C140</f>
        <v>169770</v>
      </c>
      <c r="K36" s="163" t="n">
        <f aca="false">'SPEC DETAILS'!D140</f>
        <v>114005</v>
      </c>
      <c r="L36" s="163" t="n">
        <f aca="false">'SPEC DETAILS'!E140</f>
        <v>130003</v>
      </c>
      <c r="M36" s="163" t="n">
        <f aca="false">'SPEC DETAILS'!F140</f>
        <v>142768</v>
      </c>
      <c r="N36" s="163" t="n">
        <f aca="false">'SPEC DETAILS'!G140</f>
        <v>25146</v>
      </c>
      <c r="O36" s="163" t="n">
        <f aca="false">'SPEC DETAILS'!H140</f>
        <v>25901</v>
      </c>
      <c r="P36" s="163" t="n">
        <f aca="false">'SPEC DETAILS'!I140</f>
        <v>24983</v>
      </c>
      <c r="Q36" s="163" t="n">
        <f aca="false">'SPEC DETAILS'!J140</f>
        <v>25733</v>
      </c>
      <c r="R36" s="163" t="n">
        <f aca="false">'SPEC DETAILS'!K140</f>
        <v>25648</v>
      </c>
      <c r="S36" s="163" t="n">
        <f aca="false">'SPEC DETAILS'!L140</f>
        <v>24737</v>
      </c>
      <c r="T36" s="163" t="n">
        <f aca="false">'SPEC DETAILS'!M140</f>
        <v>25475</v>
      </c>
      <c r="U36" s="163" t="n">
        <f aca="false">'SPEC DETAILS'!N140</f>
        <v>0</v>
      </c>
      <c r="V36" s="163" t="n">
        <f aca="false">'SPEC DETAILS'!O140</f>
        <v>0</v>
      </c>
      <c r="W36" s="163" t="n">
        <f aca="false">'SPEC DETAILS'!P140</f>
        <v>0</v>
      </c>
      <c r="X36" s="163" t="n">
        <f aca="false">'SPEC DETAILS'!Q140</f>
        <v>0</v>
      </c>
      <c r="Y36" s="163" t="n">
        <f aca="false">'SPEC DETAILS'!R140</f>
        <v>0</v>
      </c>
      <c r="Z36" s="163" t="n">
        <f aca="false">'SPEC DETAILS'!S140</f>
        <v>0</v>
      </c>
      <c r="AA36" s="163" t="n">
        <f aca="false">'SPEC DETAILS'!T140</f>
        <v>0</v>
      </c>
      <c r="AB36" s="163" t="n">
        <f aca="false">'SPEC DETAILS'!U140</f>
        <v>0</v>
      </c>
      <c r="AC36" s="163" t="n">
        <f aca="false">'SPEC DETAILS'!V140</f>
        <v>0</v>
      </c>
      <c r="AD36" s="163" t="n">
        <f aca="false">'SPEC DETAILS'!W140</f>
        <v>0</v>
      </c>
      <c r="AE36" s="163" t="n">
        <f aca="false">'SPEC DETAILS'!X140</f>
        <v>0</v>
      </c>
      <c r="AF36" s="163" t="n">
        <f aca="false">'SPEC DETAILS'!Y140</f>
        <v>0</v>
      </c>
      <c r="AG36" s="163" t="n">
        <f aca="false">'SPEC DETAILS'!Z140</f>
        <v>0</v>
      </c>
      <c r="AH36" s="163" t="n">
        <f aca="false">SUM(AH34:AH35)</f>
        <v>734169</v>
      </c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  <c r="IW36" s="164"/>
    </row>
    <row r="37" customFormat="false" ht="9" hidden="false" customHeight="false" outlineLevel="0" collapsed="false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9" hidden="false" customHeight="false" outlineLevel="0" collapsed="false">
      <c r="A38" s="165" t="s">
        <v>124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9" hidden="false" customHeight="false" outlineLevel="0" collapsed="false">
      <c r="A39" s="166" t="s">
        <v>125</v>
      </c>
      <c r="B39" s="164"/>
      <c r="C39" s="164"/>
      <c r="D39" s="164"/>
      <c r="E39" s="164"/>
      <c r="F39" s="164"/>
      <c r="G39" s="164"/>
      <c r="H39" s="164"/>
      <c r="I39" s="164"/>
      <c r="J39" s="167" t="n">
        <f aca="false">'SPEC DETAILS'!C134</f>
        <v>5.06</v>
      </c>
      <c r="K39" s="167" t="n">
        <f aca="false">'SPEC DETAILS'!D134</f>
        <v>5.06</v>
      </c>
      <c r="L39" s="167" t="n">
        <f aca="false">'SPEC DETAILS'!E134</f>
        <v>5.06</v>
      </c>
      <c r="M39" s="167" t="n">
        <f aca="false">'SPEC DETAILS'!F134</f>
        <v>5.06</v>
      </c>
      <c r="N39" s="167" t="n">
        <f aca="false">'SPEC DETAILS'!G134</f>
        <v>3.2256</v>
      </c>
      <c r="O39" s="167" t="n">
        <f aca="false">'SPEC DETAILS'!H134</f>
        <v>3.2256</v>
      </c>
      <c r="P39" s="167" t="n">
        <f aca="false">'SPEC DETAILS'!I134</f>
        <v>3.2256</v>
      </c>
      <c r="Q39" s="167" t="n">
        <f aca="false">'SPEC DETAILS'!J134</f>
        <v>3.2256</v>
      </c>
      <c r="R39" s="167" t="n">
        <f aca="false">'SPEC DETAILS'!K134</f>
        <v>3.2256</v>
      </c>
      <c r="S39" s="167" t="n">
        <f aca="false">'SPEC DETAILS'!L134</f>
        <v>3.2256</v>
      </c>
      <c r="T39" s="167" t="n">
        <f aca="false">'SPEC DETAILS'!M134</f>
        <v>3.2256</v>
      </c>
      <c r="U39" s="167" t="n">
        <f aca="false">'SPEC DETAILS'!N134</f>
        <v>0</v>
      </c>
      <c r="V39" s="167" t="n">
        <f aca="false">'SPEC DETAILS'!O134</f>
        <v>0</v>
      </c>
      <c r="W39" s="167" t="n">
        <f aca="false">'SPEC DETAILS'!P134</f>
        <v>0</v>
      </c>
      <c r="X39" s="167" t="n">
        <f aca="false">'SPEC DETAILS'!Q134</f>
        <v>0</v>
      </c>
      <c r="Y39" s="167" t="n">
        <f aca="false">'SPEC DETAILS'!R134</f>
        <v>0</v>
      </c>
      <c r="Z39" s="167" t="n">
        <f aca="false">'SPEC DETAILS'!S134</f>
        <v>0</v>
      </c>
      <c r="AA39" s="167" t="n">
        <f aca="false">'SPEC DETAILS'!T134</f>
        <v>0</v>
      </c>
      <c r="AB39" s="167" t="n">
        <f aca="false">'SPEC DETAILS'!U134</f>
        <v>0</v>
      </c>
      <c r="AC39" s="167" t="n">
        <f aca="false">'SPEC DETAILS'!V134</f>
        <v>0</v>
      </c>
      <c r="AD39" s="167" t="n">
        <f aca="false">'SPEC DETAILS'!W134</f>
        <v>0</v>
      </c>
      <c r="AE39" s="167" t="n">
        <f aca="false">'SPEC DETAILS'!X134</f>
        <v>0</v>
      </c>
      <c r="AF39" s="167" t="n">
        <f aca="false">'SPEC DETAILS'!Y134</f>
        <v>0</v>
      </c>
      <c r="AG39" s="167" t="n">
        <f aca="false">'SPEC DETAILS'!Z134</f>
        <v>0</v>
      </c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9" hidden="false" customHeight="false" outlineLevel="0" collapsed="false">
      <c r="A40" s="166" t="s">
        <v>126</v>
      </c>
      <c r="B40" s="164"/>
      <c r="C40" s="164"/>
      <c r="D40" s="164"/>
      <c r="E40" s="164"/>
      <c r="F40" s="164"/>
      <c r="G40" s="164"/>
      <c r="H40" s="164"/>
      <c r="I40" s="164"/>
      <c r="J40" s="167" t="n">
        <f aca="false">'SPEC DETAILS'!C135</f>
        <v>4.8436</v>
      </c>
      <c r="K40" s="167" t="n">
        <f aca="false">'SPEC DETAILS'!D135</f>
        <v>4.8436</v>
      </c>
      <c r="L40" s="167" t="n">
        <f aca="false">'SPEC DETAILS'!E135</f>
        <v>4.8436</v>
      </c>
      <c r="M40" s="167" t="n">
        <f aca="false">'SPEC DETAILS'!F135</f>
        <v>4.8436</v>
      </c>
      <c r="N40" s="167" t="n">
        <f aca="false">'SPEC DETAILS'!G135</f>
        <v>3.2469</v>
      </c>
      <c r="O40" s="167" t="n">
        <f aca="false">'SPEC DETAILS'!H135</f>
        <v>3.2469</v>
      </c>
      <c r="P40" s="167" t="n">
        <f aca="false">'SPEC DETAILS'!I135</f>
        <v>3.2469</v>
      </c>
      <c r="Q40" s="167" t="n">
        <f aca="false">'SPEC DETAILS'!J135</f>
        <v>3.2469</v>
      </c>
      <c r="R40" s="167" t="n">
        <f aca="false">'SPEC DETAILS'!K135</f>
        <v>3.2469</v>
      </c>
      <c r="S40" s="167" t="n">
        <f aca="false">'SPEC DETAILS'!L135</f>
        <v>3.2469</v>
      </c>
      <c r="T40" s="167" t="n">
        <f aca="false">'SPEC DETAILS'!M135</f>
        <v>3.2469</v>
      </c>
      <c r="U40" s="167" t="n">
        <f aca="false">'SPEC DETAILS'!N135</f>
        <v>0</v>
      </c>
      <c r="V40" s="167" t="n">
        <f aca="false">'SPEC DETAILS'!O135</f>
        <v>0</v>
      </c>
      <c r="W40" s="167" t="n">
        <f aca="false">'SPEC DETAILS'!P135</f>
        <v>0</v>
      </c>
      <c r="X40" s="167" t="n">
        <f aca="false">'SPEC DETAILS'!Q135</f>
        <v>0</v>
      </c>
      <c r="Y40" s="167" t="n">
        <f aca="false">'SPEC DETAILS'!R135</f>
        <v>0</v>
      </c>
      <c r="Z40" s="167" t="n">
        <f aca="false">'SPEC DETAILS'!S135</f>
        <v>0</v>
      </c>
      <c r="AA40" s="167" t="n">
        <f aca="false">'SPEC DETAILS'!T135</f>
        <v>0</v>
      </c>
      <c r="AB40" s="167" t="n">
        <f aca="false">'SPEC DETAILS'!U135</f>
        <v>0</v>
      </c>
      <c r="AC40" s="167" t="n">
        <f aca="false">'SPEC DETAILS'!V135</f>
        <v>0</v>
      </c>
      <c r="AD40" s="167" t="n">
        <f aca="false">'SPEC DETAILS'!W135</f>
        <v>0</v>
      </c>
      <c r="AE40" s="167" t="n">
        <f aca="false">'SPEC DETAILS'!X135</f>
        <v>0</v>
      </c>
      <c r="AF40" s="167" t="n">
        <f aca="false">'SPEC DETAILS'!Y135</f>
        <v>0</v>
      </c>
      <c r="AG40" s="167" t="n">
        <f aca="false">'SPEC DETAILS'!Z135</f>
        <v>0</v>
      </c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9" hidden="false" customHeight="false" outlineLevel="0" collapsed="false">
      <c r="A41" s="166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  <c r="IE41" s="164"/>
      <c r="IF41" s="164"/>
      <c r="IG41" s="164"/>
      <c r="IH41" s="164"/>
      <c r="II41" s="164"/>
      <c r="IJ41" s="164"/>
      <c r="IK41" s="164"/>
      <c r="IL41" s="164"/>
      <c r="IM41" s="164"/>
      <c r="IN41" s="164"/>
      <c r="IO41" s="164"/>
      <c r="IP41" s="164"/>
      <c r="IQ41" s="164"/>
      <c r="IR41" s="164"/>
      <c r="IS41" s="164"/>
      <c r="IT41" s="164"/>
      <c r="IU41" s="164"/>
      <c r="IV41" s="164"/>
      <c r="IW41" s="164"/>
    </row>
    <row r="42" customFormat="false" ht="9" hidden="false" customHeight="false" outlineLevel="0" collapsed="false">
      <c r="A42" s="166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  <c r="IE42" s="164"/>
      <c r="IF42" s="164"/>
      <c r="IG42" s="164"/>
      <c r="IH42" s="164"/>
      <c r="II42" s="164"/>
      <c r="IJ42" s="164"/>
      <c r="IK42" s="164"/>
      <c r="IL42" s="164"/>
      <c r="IM42" s="164"/>
      <c r="IN42" s="164"/>
      <c r="IO42" s="164"/>
      <c r="IP42" s="164"/>
      <c r="IQ42" s="164"/>
      <c r="IR42" s="164"/>
      <c r="IS42" s="164"/>
      <c r="IT42" s="164"/>
      <c r="IU42" s="164"/>
      <c r="IV42" s="164"/>
      <c r="IW42" s="164"/>
    </row>
    <row r="43" customFormat="false" ht="9" hidden="false" customHeight="false" outlineLevel="0" collapsed="false">
      <c r="A43" s="152" t="s">
        <v>113</v>
      </c>
      <c r="B43" s="153"/>
      <c r="D43" s="154"/>
      <c r="E43" s="154"/>
      <c r="F43" s="154"/>
      <c r="G43" s="154"/>
      <c r="H43" s="154"/>
      <c r="I43" s="151"/>
      <c r="J43" s="151" t="n">
        <f aca="false">J31</f>
        <v>37226</v>
      </c>
      <c r="K43" s="151" t="n">
        <f aca="false">K31</f>
        <v>37257</v>
      </c>
      <c r="L43" s="151" t="n">
        <f aca="false">L31</f>
        <v>37288</v>
      </c>
      <c r="M43" s="151" t="n">
        <f aca="false">M31</f>
        <v>37316</v>
      </c>
      <c r="N43" s="151" t="n">
        <f aca="false">N31</f>
        <v>37347</v>
      </c>
      <c r="O43" s="151" t="n">
        <f aca="false">O31</f>
        <v>37377</v>
      </c>
      <c r="P43" s="151" t="n">
        <f aca="false">P31</f>
        <v>37408</v>
      </c>
      <c r="Q43" s="151" t="n">
        <f aca="false">Q31</f>
        <v>37438</v>
      </c>
      <c r="R43" s="151" t="n">
        <f aca="false">R31</f>
        <v>37469</v>
      </c>
      <c r="S43" s="151" t="n">
        <f aca="false">S31</f>
        <v>37500</v>
      </c>
      <c r="T43" s="151" t="n">
        <f aca="false">T31</f>
        <v>37530</v>
      </c>
      <c r="U43" s="151" t="n">
        <f aca="false">U31</f>
        <v>37561</v>
      </c>
      <c r="V43" s="151" t="n">
        <f aca="false">V31</f>
        <v>37591</v>
      </c>
      <c r="W43" s="151" t="n">
        <f aca="false">W31</f>
        <v>37622</v>
      </c>
      <c r="X43" s="151" t="n">
        <f aca="false">X31</f>
        <v>37653</v>
      </c>
      <c r="Y43" s="151" t="n">
        <f aca="false">Y31</f>
        <v>37681</v>
      </c>
      <c r="Z43" s="151" t="n">
        <f aca="false">Z31</f>
        <v>37712</v>
      </c>
      <c r="AA43" s="151" t="n">
        <f aca="false">AA31</f>
        <v>37742</v>
      </c>
      <c r="AB43" s="151" t="n">
        <f aca="false">AB31</f>
        <v>37773</v>
      </c>
      <c r="AC43" s="151" t="n">
        <f aca="false">AC31</f>
        <v>37803</v>
      </c>
      <c r="AD43" s="151" t="n">
        <f aca="false">AD31</f>
        <v>37834</v>
      </c>
      <c r="AE43" s="151" t="n">
        <f aca="false">AE31</f>
        <v>37865</v>
      </c>
      <c r="AF43" s="151" t="n">
        <f aca="false">AF31</f>
        <v>37895</v>
      </c>
      <c r="AG43" s="151" t="n">
        <f aca="false">AG31</f>
        <v>37926</v>
      </c>
      <c r="AH43" s="155" t="s">
        <v>139</v>
      </c>
      <c r="AI43" s="156"/>
      <c r="AJ43" s="156"/>
      <c r="AK43" s="156"/>
      <c r="AL43" s="156"/>
      <c r="AM43" s="156"/>
    </row>
    <row r="44" customFormat="false" ht="9" hidden="false" customHeight="false" outlineLevel="0" collapsed="false">
      <c r="A44" s="157" t="s">
        <v>146</v>
      </c>
      <c r="B44" s="157"/>
      <c r="C44" s="157"/>
      <c r="D44" s="158"/>
      <c r="E44" s="158"/>
      <c r="F44" s="158"/>
      <c r="G44" s="158"/>
      <c r="H44" s="158"/>
      <c r="I44" s="158"/>
      <c r="J44" s="158" t="n">
        <f aca="false">'SPEC DETAILS'!C10</f>
        <v>0</v>
      </c>
      <c r="K44" s="158" t="n">
        <f aca="false">'SPEC DETAILS'!D10</f>
        <v>0</v>
      </c>
      <c r="L44" s="158" t="n">
        <f aca="false">'SPEC DETAILS'!E10</f>
        <v>0</v>
      </c>
      <c r="M44" s="158" t="n">
        <f aca="false">'SPEC DETAILS'!F10</f>
        <v>0</v>
      </c>
      <c r="N44" s="158" t="n">
        <f aca="false">'SPEC DETAILS'!G10</f>
        <v>0</v>
      </c>
      <c r="O44" s="158" t="n">
        <f aca="false">'SPEC DETAILS'!H10</f>
        <v>0</v>
      </c>
      <c r="P44" s="158" t="n">
        <f aca="false">'SPEC DETAILS'!I10</f>
        <v>0</v>
      </c>
      <c r="Q44" s="158" t="n">
        <f aca="false">'SPEC DETAILS'!J10</f>
        <v>0</v>
      </c>
      <c r="R44" s="158" t="n">
        <f aca="false">'SPEC DETAILS'!K10</f>
        <v>0</v>
      </c>
      <c r="S44" s="158" t="n">
        <f aca="false">'SPEC DETAILS'!L10</f>
        <v>0</v>
      </c>
      <c r="T44" s="158" t="n">
        <f aca="false">'SPEC DETAILS'!M10</f>
        <v>0</v>
      </c>
      <c r="U44" s="158" t="n">
        <f aca="false">'SPEC DETAILS'!N10</f>
        <v>0</v>
      </c>
      <c r="V44" s="158" t="n">
        <f aca="false">'SPEC DETAILS'!O10</f>
        <v>0</v>
      </c>
      <c r="W44" s="158" t="n">
        <f aca="false">'SPEC DETAILS'!P10</f>
        <v>0</v>
      </c>
      <c r="X44" s="158" t="n">
        <f aca="false">'SPEC DETAILS'!Q10</f>
        <v>0</v>
      </c>
      <c r="Y44" s="158" t="n">
        <f aca="false">'SPEC DETAILS'!R10</f>
        <v>0</v>
      </c>
      <c r="Z44" s="158" t="n">
        <f aca="false">'SPEC DETAILS'!S10</f>
        <v>0</v>
      </c>
      <c r="AA44" s="158" t="n">
        <f aca="false">'SPEC DETAILS'!T10</f>
        <v>0</v>
      </c>
      <c r="AB44" s="158" t="n">
        <f aca="false">'SPEC DETAILS'!U10</f>
        <v>0</v>
      </c>
      <c r="AC44" s="158" t="n">
        <f aca="false">'SPEC DETAILS'!V10</f>
        <v>0</v>
      </c>
      <c r="AD44" s="158" t="n">
        <f aca="false">'SPEC DETAILS'!W10</f>
        <v>0</v>
      </c>
      <c r="AE44" s="158" t="n">
        <f aca="false">'SPEC DETAILS'!X10</f>
        <v>0</v>
      </c>
      <c r="AF44" s="158" t="n">
        <f aca="false">'SPEC DETAILS'!Y10</f>
        <v>0</v>
      </c>
      <c r="AG44" s="158" t="n">
        <f aca="false">'SPEC DETAILS'!Z10</f>
        <v>0</v>
      </c>
      <c r="AH44" s="159"/>
      <c r="AI44" s="159"/>
      <c r="AJ44" s="159"/>
      <c r="AK44" s="159"/>
      <c r="AL44" s="159"/>
      <c r="AM44" s="159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9" hidden="false" customHeight="false" outlineLevel="0" collapsed="false">
      <c r="A45" s="147" t="s">
        <v>153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6"/>
      <c r="AJ45" s="156"/>
      <c r="AK45" s="156"/>
      <c r="AL45" s="156"/>
      <c r="AM45" s="156"/>
    </row>
    <row r="46" customFormat="false" ht="9" hidden="false" customHeight="false" outlineLevel="0" collapsed="false">
      <c r="A46" s="160" t="s">
        <v>154</v>
      </c>
      <c r="B46" s="160"/>
      <c r="C46" s="160"/>
      <c r="D46" s="160"/>
      <c r="E46" s="160"/>
      <c r="F46" s="160"/>
      <c r="G46" s="160"/>
      <c r="H46" s="160"/>
      <c r="I46" s="160"/>
      <c r="J46" s="160" t="n">
        <f aca="false">J48-J47</f>
        <v>-50571</v>
      </c>
      <c r="K46" s="160" t="n">
        <f aca="false">K48-K47</f>
        <v>29112</v>
      </c>
      <c r="L46" s="160" t="n">
        <f aca="false">L48-L47</f>
        <v>14881</v>
      </c>
      <c r="M46" s="160" t="n">
        <f aca="false">M48-M47</f>
        <v>10388</v>
      </c>
      <c r="N46" s="160" t="n">
        <f aca="false">N48-N47</f>
        <v>0</v>
      </c>
      <c r="O46" s="160" t="n">
        <f aca="false">O48-O47</f>
        <v>0</v>
      </c>
      <c r="P46" s="160" t="n">
        <f aca="false">P48-P47</f>
        <v>0</v>
      </c>
      <c r="Q46" s="160" t="n">
        <f aca="false">Q48-Q47</f>
        <v>0</v>
      </c>
      <c r="R46" s="160" t="n">
        <f aca="false">R48-R47</f>
        <v>0</v>
      </c>
      <c r="S46" s="160" t="n">
        <f aca="false">S48-S47</f>
        <v>0</v>
      </c>
      <c r="T46" s="160" t="n">
        <f aca="false">T48-T47</f>
        <v>0</v>
      </c>
      <c r="U46" s="160" t="n">
        <f aca="false">U48-U47</f>
        <v>0</v>
      </c>
      <c r="V46" s="160" t="n">
        <f aca="false">V48-V47</f>
        <v>0</v>
      </c>
      <c r="W46" s="160" t="n">
        <f aca="false">W48-W47</f>
        <v>0</v>
      </c>
      <c r="X46" s="160" t="n">
        <f aca="false">X48-X47</f>
        <v>0</v>
      </c>
      <c r="Y46" s="160" t="n">
        <f aca="false">Y48-Y47</f>
        <v>0</v>
      </c>
      <c r="Z46" s="160" t="n">
        <f aca="false">Z48-Z47</f>
        <v>0</v>
      </c>
      <c r="AA46" s="160" t="n">
        <f aca="false">AA48-AA47</f>
        <v>0</v>
      </c>
      <c r="AB46" s="160" t="n">
        <f aca="false">AB48-AB47</f>
        <v>0</v>
      </c>
      <c r="AC46" s="160" t="n">
        <f aca="false">AC48-AC47</f>
        <v>0</v>
      </c>
      <c r="AD46" s="160" t="n">
        <f aca="false">AD48-AD47</f>
        <v>0</v>
      </c>
      <c r="AE46" s="160" t="n">
        <f aca="false">AE48-AE47</f>
        <v>0</v>
      </c>
      <c r="AF46" s="160" t="n">
        <f aca="false">AF48-AF47</f>
        <v>0</v>
      </c>
      <c r="AG46" s="160"/>
      <c r="AH46" s="160" t="n">
        <f aca="false">SUM(J46:AG46)</f>
        <v>3810</v>
      </c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  <c r="IW46" s="161"/>
    </row>
    <row r="47" customFormat="false" ht="9" hidden="false" customHeight="false" outlineLevel="0" collapsed="false">
      <c r="A47" s="160" t="s">
        <v>155</v>
      </c>
      <c r="B47" s="160"/>
      <c r="C47" s="160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 t="n">
        <f aca="false">SUM(P47:AG47)</f>
        <v>0</v>
      </c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  <c r="IW47" s="161"/>
    </row>
    <row r="48" customFormat="false" ht="9" hidden="false" customHeight="false" outlineLevel="0" collapsed="false">
      <c r="A48" s="163" t="s">
        <v>159</v>
      </c>
      <c r="B48" s="163"/>
      <c r="C48" s="163"/>
      <c r="D48" s="163"/>
      <c r="E48" s="163"/>
      <c r="F48" s="163"/>
      <c r="G48" s="163"/>
      <c r="H48" s="163"/>
      <c r="I48" s="163"/>
      <c r="J48" s="163" t="n">
        <f aca="false">'SPEC DETAILS'!C20</f>
        <v>-50571</v>
      </c>
      <c r="K48" s="163" t="n">
        <f aca="false">'SPEC DETAILS'!D20</f>
        <v>29112</v>
      </c>
      <c r="L48" s="163" t="n">
        <f aca="false">'SPEC DETAILS'!E20</f>
        <v>14881</v>
      </c>
      <c r="M48" s="163" t="n">
        <f aca="false">'SPEC DETAILS'!F20</f>
        <v>10388</v>
      </c>
      <c r="N48" s="163" t="n">
        <f aca="false">'SPEC DETAILS'!G20</f>
        <v>0</v>
      </c>
      <c r="O48" s="163" t="n">
        <f aca="false">'SPEC DETAILS'!H20</f>
        <v>0</v>
      </c>
      <c r="P48" s="163" t="n">
        <f aca="false">'SPEC DETAILS'!I20</f>
        <v>0</v>
      </c>
      <c r="Q48" s="163" t="n">
        <f aca="false">'SPEC DETAILS'!J20</f>
        <v>0</v>
      </c>
      <c r="R48" s="163" t="n">
        <f aca="false">'SPEC DETAILS'!K20</f>
        <v>0</v>
      </c>
      <c r="S48" s="163" t="n">
        <f aca="false">'SPEC DETAILS'!L20</f>
        <v>0</v>
      </c>
      <c r="T48" s="163" t="n">
        <f aca="false">'SPEC DETAILS'!M20</f>
        <v>0</v>
      </c>
      <c r="U48" s="163" t="n">
        <f aca="false">'SPEC DETAILS'!N20</f>
        <v>0</v>
      </c>
      <c r="V48" s="163" t="n">
        <f aca="false">'SPEC DETAILS'!O20</f>
        <v>0</v>
      </c>
      <c r="W48" s="163" t="n">
        <f aca="false">'SPEC DETAILS'!P20</f>
        <v>0</v>
      </c>
      <c r="X48" s="163" t="n">
        <f aca="false">'SPEC DETAILS'!Q20</f>
        <v>0</v>
      </c>
      <c r="Y48" s="163" t="n">
        <f aca="false">'SPEC DETAILS'!R20</f>
        <v>0</v>
      </c>
      <c r="Z48" s="163" t="n">
        <f aca="false">'SPEC DETAILS'!S20</f>
        <v>0</v>
      </c>
      <c r="AA48" s="163" t="n">
        <f aca="false">'SPEC DETAILS'!T20</f>
        <v>0</v>
      </c>
      <c r="AB48" s="163" t="n">
        <f aca="false">'SPEC DETAILS'!U20</f>
        <v>0</v>
      </c>
      <c r="AC48" s="163" t="n">
        <f aca="false">'SPEC DETAILS'!V20</f>
        <v>0</v>
      </c>
      <c r="AD48" s="163" t="n">
        <f aca="false">'SPEC DETAILS'!W20</f>
        <v>0</v>
      </c>
      <c r="AE48" s="163" t="n">
        <f aca="false">'SPEC DETAILS'!X20</f>
        <v>0</v>
      </c>
      <c r="AF48" s="163" t="n">
        <f aca="false">'SPEC DETAILS'!Y20</f>
        <v>0</v>
      </c>
      <c r="AG48" s="163" t="n">
        <f aca="false">'SPEC DETAILS'!Z20</f>
        <v>0</v>
      </c>
      <c r="AH48" s="163" t="n">
        <f aca="false">SUM(AH46:AH47)</f>
        <v>3810</v>
      </c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9" hidden="false" customHeight="false" outlineLevel="0" collapsed="false"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6"/>
      <c r="AJ49" s="156"/>
      <c r="AK49" s="156"/>
      <c r="AL49" s="156"/>
      <c r="AM49" s="156"/>
    </row>
    <row r="50" customFormat="false" ht="9" hidden="false" customHeight="false" outlineLevel="0" collapsed="false">
      <c r="A50" s="165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6"/>
      <c r="AJ50" s="156"/>
      <c r="AK50" s="156"/>
      <c r="AL50" s="156"/>
      <c r="AM50" s="156"/>
    </row>
    <row r="51" customFormat="false" ht="9" hidden="false" customHeight="false" outlineLevel="0" collapsed="false">
      <c r="A51" s="166"/>
      <c r="B51" s="153"/>
      <c r="C51" s="148"/>
      <c r="D51" s="156"/>
      <c r="E51" s="156"/>
      <c r="F51" s="156"/>
      <c r="G51" s="156"/>
      <c r="H51" s="156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70"/>
      <c r="AI51" s="156"/>
      <c r="AJ51" s="156"/>
      <c r="AK51" s="156"/>
      <c r="AL51" s="156"/>
      <c r="AM51" s="156"/>
    </row>
    <row r="52" customFormat="false" ht="9" hidden="false" customHeight="false" outlineLevel="0" collapsed="false">
      <c r="A52" s="166"/>
      <c r="B52" s="153"/>
      <c r="C52" s="148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</row>
    <row r="53" customFormat="false" ht="9" hidden="false" customHeight="false" outlineLevel="0" collapsed="false">
      <c r="A53" s="153"/>
      <c r="B53" s="153"/>
      <c r="C53" s="153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9" hidden="false" customHeight="false" outlineLevel="0" collapsed="false">
      <c r="A54" s="148"/>
      <c r="B54" s="148"/>
      <c r="C54" s="148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</row>
    <row r="55" customFormat="false" ht="9" hidden="false" customHeight="false" outlineLevel="0" collapsed="false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  <c r="IW55" s="161"/>
    </row>
    <row r="56" customFormat="false" ht="9" hidden="false" customHeight="false" outlineLevel="0" collapsed="false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  <c r="IW56" s="161"/>
    </row>
    <row r="57" customFormat="false" ht="9" hidden="false" customHeight="fals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64"/>
      <c r="FB57" s="164"/>
      <c r="FC57" s="164"/>
      <c r="FD57" s="164"/>
      <c r="FE57" s="164"/>
      <c r="FF57" s="164"/>
      <c r="FG57" s="164"/>
      <c r="FH57" s="164"/>
      <c r="FI57" s="164"/>
      <c r="FJ57" s="164"/>
      <c r="FK57" s="164"/>
      <c r="FL57" s="164"/>
      <c r="FM57" s="164"/>
      <c r="FN57" s="164"/>
      <c r="FO57" s="164"/>
      <c r="FP57" s="164"/>
      <c r="FQ57" s="164"/>
      <c r="FR57" s="164"/>
      <c r="FS57" s="164"/>
      <c r="FT57" s="164"/>
      <c r="FU57" s="164"/>
      <c r="FV57" s="164"/>
      <c r="FW57" s="164"/>
      <c r="FX57" s="164"/>
      <c r="FY57" s="164"/>
      <c r="FZ57" s="164"/>
      <c r="GA57" s="164"/>
      <c r="GB57" s="164"/>
      <c r="GC57" s="164"/>
      <c r="GD57" s="164"/>
      <c r="GE57" s="164"/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  <c r="GS57" s="164"/>
      <c r="GT57" s="164"/>
      <c r="GU57" s="164"/>
      <c r="GV57" s="164"/>
      <c r="GW57" s="164"/>
      <c r="GX57" s="164"/>
      <c r="GY57" s="164"/>
      <c r="GZ57" s="164"/>
      <c r="HA57" s="164"/>
      <c r="HB57" s="164"/>
      <c r="HC57" s="164"/>
      <c r="HD57" s="164"/>
      <c r="HE57" s="164"/>
      <c r="HF57" s="164"/>
      <c r="HG57" s="164"/>
      <c r="HH57" s="164"/>
      <c r="HI57" s="164"/>
      <c r="HJ57" s="164"/>
      <c r="HK57" s="164"/>
      <c r="HL57" s="164"/>
      <c r="HM57" s="164"/>
      <c r="HN57" s="164"/>
      <c r="HO57" s="164"/>
      <c r="HP57" s="164"/>
      <c r="HQ57" s="164"/>
      <c r="HR57" s="164"/>
      <c r="HS57" s="164"/>
      <c r="HT57" s="164"/>
      <c r="HU57" s="164"/>
      <c r="HV57" s="164"/>
      <c r="HW57" s="164"/>
      <c r="HX57" s="164"/>
      <c r="HY57" s="164"/>
      <c r="HZ57" s="164"/>
      <c r="IA57" s="164"/>
      <c r="IB57" s="164"/>
      <c r="IC57" s="164"/>
      <c r="ID57" s="164"/>
      <c r="IE57" s="164"/>
      <c r="IF57" s="164"/>
      <c r="IG57" s="164"/>
      <c r="IH57" s="164"/>
      <c r="II57" s="164"/>
      <c r="IJ57" s="164"/>
      <c r="IK57" s="164"/>
      <c r="IL57" s="164"/>
      <c r="IM57" s="164"/>
      <c r="IN57" s="164"/>
      <c r="IO57" s="164"/>
      <c r="IP57" s="164"/>
      <c r="IQ57" s="164"/>
      <c r="IR57" s="164"/>
      <c r="IS57" s="164"/>
      <c r="IT57" s="164"/>
      <c r="IU57" s="164"/>
      <c r="IV57" s="164"/>
      <c r="IW57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B4" activeCellId="0" sqref="B4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71" width="13.15"/>
    <col collapsed="false" customWidth="true" hidden="false" outlineLevel="0" max="3" min="3" style="171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72" t="s">
        <v>160</v>
      </c>
      <c r="B1" s="173"/>
      <c r="C1" s="174" t="n">
        <f aca="false">SUM(B110:B65536)</f>
        <v>534248</v>
      </c>
      <c r="E1" s="175" t="s">
        <v>161</v>
      </c>
    </row>
    <row r="2" customFormat="false" ht="11.25" hidden="false" customHeight="false" outlineLevel="0" collapsed="false">
      <c r="A2" s="175" t="s">
        <v>162</v>
      </c>
      <c r="B2" s="176"/>
      <c r="C2" s="174" t="n">
        <f aca="false">SUM(C110:C65536)</f>
        <v>252456</v>
      </c>
      <c r="E2" s="175" t="s">
        <v>163</v>
      </c>
      <c r="F2" s="174" t="n">
        <f aca="false">SUM(C103:C122)</f>
        <v>17059.9399999999</v>
      </c>
    </row>
    <row r="3" customFormat="false" ht="11.25" hidden="false" customHeight="false" outlineLevel="0" collapsed="false">
      <c r="B3" s="176"/>
      <c r="C3" s="0"/>
    </row>
    <row r="4" customFormat="false" ht="13.5" hidden="false" customHeight="true" outlineLevel="0" collapsed="false">
      <c r="A4" s="0" t="s">
        <v>164</v>
      </c>
      <c r="B4" s="171" t="s">
        <v>165</v>
      </c>
      <c r="C4" s="171" t="s">
        <v>166</v>
      </c>
    </row>
    <row r="5" customFormat="false" ht="11.25" hidden="false" customHeight="false" outlineLevel="0" collapsed="false">
      <c r="A5" s="177" t="n">
        <v>37049</v>
      </c>
      <c r="B5" s="171" t="n">
        <v>910686</v>
      </c>
      <c r="C5" s="171" t="n">
        <v>-96407</v>
      </c>
    </row>
    <row r="6" customFormat="false" ht="11.25" hidden="false" customHeight="false" outlineLevel="0" collapsed="false">
      <c r="A6" s="177" t="n">
        <v>37050</v>
      </c>
      <c r="B6" s="171" t="n">
        <v>-3726232</v>
      </c>
      <c r="C6" s="171" t="n">
        <v>-41209</v>
      </c>
    </row>
    <row r="7" customFormat="false" ht="11.25" hidden="false" customHeight="false" outlineLevel="0" collapsed="false">
      <c r="A7" s="177" t="n">
        <v>37053</v>
      </c>
      <c r="B7" s="171" t="n">
        <v>-4747160</v>
      </c>
      <c r="C7" s="171" t="n">
        <v>-679473</v>
      </c>
    </row>
    <row r="8" customFormat="false" ht="11.25" hidden="false" customHeight="false" outlineLevel="0" collapsed="false">
      <c r="A8" s="177" t="n">
        <v>37054</v>
      </c>
      <c r="B8" s="171" t="n">
        <v>-3504225</v>
      </c>
      <c r="C8" s="171" t="n">
        <v>-242540</v>
      </c>
    </row>
    <row r="9" customFormat="false" ht="11.25" hidden="false" customHeight="false" outlineLevel="0" collapsed="false">
      <c r="A9" s="177" t="n">
        <v>37055</v>
      </c>
      <c r="B9" s="171" t="n">
        <v>6075442</v>
      </c>
      <c r="C9" s="171" t="n">
        <v>415218</v>
      </c>
    </row>
    <row r="10" customFormat="false" ht="11.25" hidden="false" customHeight="false" outlineLevel="0" collapsed="false">
      <c r="A10" s="177" t="n">
        <v>37056</v>
      </c>
      <c r="B10" s="171" t="n">
        <v>3150686</v>
      </c>
      <c r="C10" s="171" t="n">
        <v>269179</v>
      </c>
    </row>
    <row r="11" customFormat="false" ht="11.25" hidden="false" customHeight="false" outlineLevel="0" collapsed="false">
      <c r="A11" s="177" t="n">
        <v>37057</v>
      </c>
      <c r="B11" s="171" t="n">
        <v>1245395</v>
      </c>
      <c r="C11" s="171" t="n">
        <v>237068</v>
      </c>
    </row>
    <row r="12" customFormat="false" ht="11.25" hidden="false" customHeight="false" outlineLevel="0" collapsed="false">
      <c r="A12" s="177" t="n">
        <v>37060</v>
      </c>
      <c r="B12" s="171" t="n">
        <v>2290543</v>
      </c>
      <c r="C12" s="171" t="n">
        <v>172538</v>
      </c>
    </row>
    <row r="13" customFormat="false" ht="11.25" hidden="false" customHeight="false" outlineLevel="0" collapsed="false">
      <c r="A13" s="177" t="n">
        <v>37061</v>
      </c>
      <c r="B13" s="171" t="n">
        <v>1268341</v>
      </c>
      <c r="C13" s="171" t="n">
        <v>0</v>
      </c>
    </row>
    <row r="14" customFormat="false" ht="11.25" hidden="false" customHeight="false" outlineLevel="0" collapsed="false">
      <c r="A14" s="177" t="n">
        <v>37062</v>
      </c>
      <c r="B14" s="171" t="n">
        <v>3165392</v>
      </c>
      <c r="C14" s="171" t="n">
        <v>3503</v>
      </c>
    </row>
    <row r="15" customFormat="false" ht="11.25" hidden="false" customHeight="false" outlineLevel="0" collapsed="false">
      <c r="A15" s="177" t="n">
        <v>37063</v>
      </c>
      <c r="B15" s="171" t="n">
        <v>1378094</v>
      </c>
      <c r="C15" s="171" t="n">
        <v>-943</v>
      </c>
    </row>
    <row r="16" customFormat="false" ht="11.25" hidden="false" customHeight="false" outlineLevel="0" collapsed="false">
      <c r="A16" s="177" t="n">
        <v>37064</v>
      </c>
      <c r="B16" s="171" t="n">
        <v>739237</v>
      </c>
      <c r="C16" s="171" t="n">
        <v>175098</v>
      </c>
    </row>
    <row r="17" customFormat="false" ht="11.25" hidden="false" customHeight="false" outlineLevel="0" collapsed="false">
      <c r="A17" s="177" t="n">
        <v>37067</v>
      </c>
      <c r="B17" s="171" t="n">
        <v>6043683</v>
      </c>
      <c r="C17" s="171" t="n">
        <v>328112</v>
      </c>
    </row>
    <row r="18" customFormat="false" ht="11.25" hidden="false" customHeight="false" outlineLevel="0" collapsed="false">
      <c r="A18" s="177" t="n">
        <v>37068</v>
      </c>
      <c r="B18" s="171" t="n">
        <v>-710085</v>
      </c>
      <c r="C18" s="171" t="n">
        <v>151607</v>
      </c>
    </row>
    <row r="19" customFormat="false" ht="11.25" hidden="false" customHeight="false" outlineLevel="0" collapsed="false">
      <c r="A19" s="177" t="n">
        <v>37069</v>
      </c>
      <c r="B19" s="171" t="n">
        <v>-2411126</v>
      </c>
      <c r="C19" s="171" t="n">
        <v>209253</v>
      </c>
    </row>
    <row r="20" customFormat="false" ht="11.25" hidden="false" customHeight="false" outlineLevel="0" collapsed="false">
      <c r="A20" s="177" t="n">
        <v>37070</v>
      </c>
      <c r="B20" s="171" t="n">
        <v>1344183</v>
      </c>
      <c r="C20" s="171" t="n">
        <v>-52150</v>
      </c>
    </row>
    <row r="21" customFormat="false" ht="11.25" hidden="false" customHeight="false" outlineLevel="0" collapsed="false">
      <c r="A21" s="177" t="n">
        <v>37078</v>
      </c>
      <c r="B21" s="171" t="n">
        <v>-3552958</v>
      </c>
      <c r="C21" s="171" t="n">
        <v>-41118</v>
      </c>
    </row>
    <row r="22" customFormat="false" ht="11.25" hidden="false" customHeight="false" outlineLevel="0" collapsed="false">
      <c r="A22" s="177" t="n">
        <v>37081</v>
      </c>
      <c r="B22" s="171" t="n">
        <v>2496573</v>
      </c>
      <c r="C22" s="171" t="n">
        <v>257546</v>
      </c>
    </row>
    <row r="23" customFormat="false" ht="11.25" hidden="false" customHeight="false" outlineLevel="0" collapsed="false">
      <c r="A23" s="177" t="n">
        <v>37082</v>
      </c>
      <c r="B23" s="171" t="n">
        <v>2391506</v>
      </c>
      <c r="C23" s="171" t="n">
        <v>-54154</v>
      </c>
    </row>
    <row r="24" customFormat="false" ht="11.25" hidden="false" customHeight="false" outlineLevel="0" collapsed="false">
      <c r="A24" s="177" t="n">
        <v>37083</v>
      </c>
      <c r="B24" s="171" t="n">
        <v>1290930</v>
      </c>
      <c r="C24" s="171" t="n">
        <v>-47741</v>
      </c>
    </row>
    <row r="25" customFormat="false" ht="11.25" hidden="false" customHeight="false" outlineLevel="0" collapsed="false">
      <c r="A25" s="177" t="n">
        <v>37084</v>
      </c>
      <c r="B25" s="171" t="n">
        <v>-163646</v>
      </c>
      <c r="C25" s="171" t="n">
        <v>-127438</v>
      </c>
    </row>
    <row r="26" customFormat="false" ht="11.25" hidden="false" customHeight="false" outlineLevel="0" collapsed="false">
      <c r="A26" s="177" t="n">
        <v>37085</v>
      </c>
      <c r="B26" s="171" t="n">
        <v>3948581</v>
      </c>
      <c r="C26" s="171" t="n">
        <v>347297</v>
      </c>
    </row>
    <row r="27" customFormat="false" ht="11.25" hidden="false" customHeight="false" outlineLevel="0" collapsed="false">
      <c r="A27" s="177" t="n">
        <v>37088</v>
      </c>
      <c r="B27" s="171" t="n">
        <v>-1226974</v>
      </c>
      <c r="C27" s="171" t="n">
        <v>376095</v>
      </c>
    </row>
    <row r="28" customFormat="false" ht="11.25" hidden="false" customHeight="false" outlineLevel="0" collapsed="false">
      <c r="A28" s="177" t="n">
        <v>37089</v>
      </c>
      <c r="B28" s="171" t="n">
        <v>-601084</v>
      </c>
      <c r="C28" s="171" t="n">
        <v>-110326</v>
      </c>
    </row>
    <row r="29" customFormat="false" ht="11.25" hidden="false" customHeight="false" outlineLevel="0" collapsed="false">
      <c r="A29" s="177" t="n">
        <v>37090</v>
      </c>
      <c r="B29" s="171" t="n">
        <v>-143260</v>
      </c>
      <c r="C29" s="171" t="n">
        <v>1477</v>
      </c>
    </row>
    <row r="30" customFormat="false" ht="11.25" hidden="false" customHeight="false" outlineLevel="0" collapsed="false">
      <c r="A30" s="177" t="n">
        <v>37091</v>
      </c>
      <c r="B30" s="171" t="n">
        <v>2150621</v>
      </c>
      <c r="C30" s="178" t="n">
        <v>-7512</v>
      </c>
    </row>
    <row r="31" customFormat="false" ht="11.25" hidden="false" customHeight="false" outlineLevel="0" collapsed="false">
      <c r="A31" s="177" t="n">
        <v>37092</v>
      </c>
      <c r="B31" s="171" t="n">
        <v>-3255965</v>
      </c>
      <c r="C31" s="171" t="n">
        <v>-5018</v>
      </c>
    </row>
    <row r="32" customFormat="false" ht="11.25" hidden="false" customHeight="false" outlineLevel="0" collapsed="false">
      <c r="A32" s="177" t="n">
        <v>37095</v>
      </c>
      <c r="B32" s="171" t="n">
        <v>-7068505</v>
      </c>
      <c r="C32" s="171" t="n">
        <v>-28682</v>
      </c>
    </row>
    <row r="33" customFormat="false" ht="11.25" hidden="false" customHeight="false" outlineLevel="0" collapsed="false">
      <c r="A33" s="177" t="n">
        <v>37096</v>
      </c>
      <c r="B33" s="171" t="n">
        <v>-325783</v>
      </c>
      <c r="C33" s="171" t="n">
        <v>-13906</v>
      </c>
    </row>
    <row r="34" customFormat="false" ht="11.25" hidden="false" customHeight="false" outlineLevel="0" collapsed="false">
      <c r="A34" s="177" t="n">
        <v>37097</v>
      </c>
      <c r="B34" s="171" t="n">
        <v>-3204</v>
      </c>
      <c r="C34" s="171" t="n">
        <v>87</v>
      </c>
    </row>
    <row r="35" customFormat="false" ht="11.25" hidden="false" customHeight="false" outlineLevel="0" collapsed="false">
      <c r="A35" s="177" t="n">
        <v>37098</v>
      </c>
      <c r="B35" s="171" t="n">
        <v>833046</v>
      </c>
      <c r="C35" s="171" t="n">
        <v>-13227</v>
      </c>
    </row>
    <row r="36" customFormat="false" ht="11.25" hidden="false" customHeight="false" outlineLevel="0" collapsed="false">
      <c r="A36" s="177" t="n">
        <v>37099</v>
      </c>
      <c r="B36" s="171" t="n">
        <v>1024060</v>
      </c>
      <c r="C36" s="171" t="n">
        <v>-48236</v>
      </c>
    </row>
    <row r="37" customFormat="false" ht="11.25" hidden="false" customHeight="false" outlineLevel="0" collapsed="false">
      <c r="A37" s="177" t="n">
        <v>37102</v>
      </c>
      <c r="B37" s="171" t="n">
        <v>-1129456</v>
      </c>
      <c r="C37" s="171" t="n">
        <v>-174632</v>
      </c>
    </row>
    <row r="38" customFormat="false" ht="11.25" hidden="false" customHeight="false" outlineLevel="0" collapsed="false">
      <c r="A38" s="177" t="n">
        <v>37103</v>
      </c>
      <c r="B38" s="171" t="n">
        <v>-92215</v>
      </c>
      <c r="C38" s="171" t="n">
        <v>56114</v>
      </c>
    </row>
    <row r="39" customFormat="false" ht="11.25" hidden="false" customHeight="false" outlineLevel="0" collapsed="false">
      <c r="A39" s="177" t="n">
        <v>37104</v>
      </c>
      <c r="B39" s="171" t="n">
        <v>3258408</v>
      </c>
      <c r="C39" s="171" t="n">
        <v>238295</v>
      </c>
    </row>
    <row r="40" customFormat="false" ht="11.25" hidden="false" customHeight="false" outlineLevel="0" collapsed="false">
      <c r="A40" s="177" t="n">
        <v>37105</v>
      </c>
      <c r="B40" s="171" t="n">
        <v>-1196089</v>
      </c>
      <c r="C40" s="171" t="n">
        <v>-6030</v>
      </c>
    </row>
    <row r="41" customFormat="false" ht="11.25" hidden="false" customHeight="false" outlineLevel="0" collapsed="false">
      <c r="A41" s="177" t="n">
        <v>37106</v>
      </c>
      <c r="B41" s="171" t="n">
        <v>1275855</v>
      </c>
      <c r="C41" s="171" t="n">
        <v>-13673</v>
      </c>
    </row>
    <row r="42" customFormat="false" ht="11.25" hidden="false" customHeight="false" outlineLevel="0" collapsed="false">
      <c r="A42" s="177" t="n">
        <v>37109</v>
      </c>
      <c r="B42" s="171" t="n">
        <v>-2323857</v>
      </c>
      <c r="C42" s="171" t="n">
        <v>-15105</v>
      </c>
    </row>
    <row r="43" customFormat="false" ht="11.25" hidden="false" customHeight="false" outlineLevel="0" collapsed="false">
      <c r="A43" s="177" t="n">
        <v>37110</v>
      </c>
      <c r="B43" s="171" t="n">
        <v>308448</v>
      </c>
      <c r="C43" s="171" t="n">
        <v>21</v>
      </c>
    </row>
    <row r="44" customFormat="false" ht="11.25" hidden="false" customHeight="false" outlineLevel="0" collapsed="false">
      <c r="A44" s="177" t="n">
        <v>37111</v>
      </c>
      <c r="B44" s="171" t="n">
        <v>1183435</v>
      </c>
      <c r="C44" s="171" t="n">
        <v>-3037</v>
      </c>
    </row>
    <row r="45" customFormat="false" ht="11.25" hidden="false" customHeight="false" outlineLevel="0" collapsed="false">
      <c r="A45" s="177" t="n">
        <v>37112</v>
      </c>
      <c r="B45" s="171" t="n">
        <v>1159535</v>
      </c>
      <c r="C45" s="171" t="n">
        <v>36281</v>
      </c>
    </row>
    <row r="46" customFormat="false" ht="11.25" hidden="false" customHeight="false" outlineLevel="0" collapsed="false">
      <c r="A46" s="177" t="n">
        <v>37113</v>
      </c>
      <c r="B46" s="171" t="n">
        <v>-595706</v>
      </c>
      <c r="C46" s="171" t="n">
        <v>-67795</v>
      </c>
    </row>
    <row r="47" customFormat="false" ht="11.25" hidden="false" customHeight="false" outlineLevel="0" collapsed="false">
      <c r="A47" s="177" t="n">
        <v>37116</v>
      </c>
      <c r="B47" s="171" t="n">
        <v>-6281869</v>
      </c>
      <c r="C47" s="171" t="n">
        <v>-31454</v>
      </c>
    </row>
    <row r="48" customFormat="false" ht="11.25" hidden="false" customHeight="false" outlineLevel="0" collapsed="false">
      <c r="A48" s="177" t="n">
        <v>37117</v>
      </c>
      <c r="B48" s="171" t="n">
        <v>-44611</v>
      </c>
      <c r="C48" s="171" t="n">
        <v>-141926</v>
      </c>
    </row>
    <row r="49" customFormat="false" ht="11.25" hidden="false" customHeight="false" outlineLevel="0" collapsed="false">
      <c r="A49" s="177" t="n">
        <v>37118</v>
      </c>
      <c r="B49" s="171" t="n">
        <v>-1707207</v>
      </c>
      <c r="C49" s="171" t="n">
        <v>-581874</v>
      </c>
    </row>
    <row r="50" customFormat="false" ht="11.25" hidden="false" customHeight="false" outlineLevel="0" collapsed="false">
      <c r="A50" s="177" t="n">
        <v>37119</v>
      </c>
      <c r="B50" s="171" t="n">
        <v>27549</v>
      </c>
      <c r="C50" s="171" t="n">
        <v>180452</v>
      </c>
    </row>
    <row r="51" customFormat="false" ht="11.25" hidden="false" customHeight="false" outlineLevel="0" collapsed="false">
      <c r="A51" s="177" t="n">
        <v>37120</v>
      </c>
      <c r="B51" s="171" t="n">
        <v>634746</v>
      </c>
      <c r="C51" s="171" t="n">
        <v>61751</v>
      </c>
    </row>
    <row r="52" customFormat="false" ht="11.25" hidden="false" customHeight="false" outlineLevel="0" collapsed="false">
      <c r="A52" s="177" t="n">
        <v>37123</v>
      </c>
      <c r="B52" s="171" t="n">
        <v>1044671</v>
      </c>
      <c r="C52" s="171" t="n">
        <v>195339</v>
      </c>
    </row>
    <row r="53" customFormat="false" ht="11.25" hidden="false" customHeight="false" outlineLevel="0" collapsed="false">
      <c r="A53" s="177" t="n">
        <v>37124</v>
      </c>
      <c r="B53" s="171" t="n">
        <v>-546792</v>
      </c>
      <c r="C53" s="171" t="n">
        <v>131992</v>
      </c>
    </row>
    <row r="54" customFormat="false" ht="11.25" hidden="false" customHeight="false" outlineLevel="0" collapsed="false">
      <c r="A54" s="177" t="n">
        <v>37125</v>
      </c>
      <c r="B54" s="171" t="n">
        <v>1777844</v>
      </c>
      <c r="C54" s="171" t="n">
        <v>325935</v>
      </c>
    </row>
    <row r="55" customFormat="false" ht="11.25" hidden="false" customHeight="false" outlineLevel="0" collapsed="false">
      <c r="A55" s="177" t="n">
        <v>37126</v>
      </c>
      <c r="B55" s="171" t="n">
        <v>-343241</v>
      </c>
      <c r="C55" s="171" t="n">
        <v>-55436</v>
      </c>
    </row>
    <row r="56" customFormat="false" ht="11.25" hidden="false" customHeight="false" outlineLevel="0" collapsed="false">
      <c r="A56" s="177" t="n">
        <v>37127</v>
      </c>
      <c r="B56" s="171" t="n">
        <v>918192</v>
      </c>
      <c r="C56" s="171" t="n">
        <v>106781</v>
      </c>
    </row>
    <row r="57" customFormat="false" ht="11.25" hidden="false" customHeight="false" outlineLevel="0" collapsed="false">
      <c r="A57" s="177" t="n">
        <v>37130</v>
      </c>
      <c r="B57" s="171" t="n">
        <v>1529049</v>
      </c>
      <c r="C57" s="171" t="n">
        <v>118184</v>
      </c>
    </row>
    <row r="58" customFormat="false" ht="11.25" hidden="false" customHeight="false" outlineLevel="0" collapsed="false">
      <c r="A58" s="177" t="n">
        <v>37131</v>
      </c>
      <c r="B58" s="171" t="n">
        <v>198209</v>
      </c>
      <c r="C58" s="171" t="n">
        <v>-38815</v>
      </c>
    </row>
    <row r="59" customFormat="false" ht="11.25" hidden="false" customHeight="false" outlineLevel="0" collapsed="false">
      <c r="A59" s="177" t="n">
        <v>37132</v>
      </c>
      <c r="B59" s="171" t="n">
        <v>1578880</v>
      </c>
      <c r="C59" s="171" t="n">
        <v>-15565</v>
      </c>
    </row>
    <row r="60" customFormat="false" ht="11.25" hidden="false" customHeight="false" outlineLevel="0" collapsed="false">
      <c r="A60" s="177" t="n">
        <v>37133</v>
      </c>
      <c r="B60" s="171" t="n">
        <v>-262400</v>
      </c>
      <c r="C60" s="171" t="n">
        <v>79444</v>
      </c>
    </row>
    <row r="61" customFormat="false" ht="12" hidden="false" customHeight="false" outlineLevel="0" collapsed="false">
      <c r="A61" s="179" t="n">
        <v>37134</v>
      </c>
      <c r="B61" s="180" t="n">
        <v>404653</v>
      </c>
      <c r="C61" s="180" t="n">
        <v>46715</v>
      </c>
      <c r="D61" s="181"/>
      <c r="E61" s="181"/>
      <c r="F61" s="181"/>
    </row>
    <row r="62" customFormat="false" ht="12" hidden="false" customHeight="false" outlineLevel="0" collapsed="false">
      <c r="A62" s="177" t="n">
        <v>37138</v>
      </c>
      <c r="B62" s="171" t="n">
        <v>2030401</v>
      </c>
      <c r="C62" s="171" t="n">
        <v>112705</v>
      </c>
    </row>
    <row r="63" customFormat="false" ht="11.25" hidden="false" customHeight="false" outlineLevel="0" collapsed="false">
      <c r="A63" s="177" t="n">
        <v>37139</v>
      </c>
      <c r="B63" s="171" t="n">
        <v>-267932</v>
      </c>
      <c r="C63" s="171" t="n">
        <v>-34426</v>
      </c>
    </row>
    <row r="64" customFormat="false" ht="11.25" hidden="false" customHeight="false" outlineLevel="0" collapsed="false">
      <c r="A64" s="177" t="n">
        <v>37140</v>
      </c>
      <c r="B64" s="171" t="n">
        <v>-174272</v>
      </c>
      <c r="C64" s="171" t="n">
        <v>-52637</v>
      </c>
    </row>
    <row r="65" customFormat="false" ht="11.25" hidden="false" customHeight="false" outlineLevel="0" collapsed="false">
      <c r="A65" s="177" t="n">
        <v>37141</v>
      </c>
      <c r="B65" s="171" t="n">
        <v>-259290</v>
      </c>
      <c r="C65" s="171" t="n">
        <v>-24800</v>
      </c>
    </row>
    <row r="66" customFormat="false" ht="11.25" hidden="false" customHeight="false" outlineLevel="0" collapsed="false">
      <c r="A66" s="177" t="n">
        <v>37144</v>
      </c>
      <c r="B66" s="171" t="n">
        <v>155904</v>
      </c>
      <c r="C66" s="171" t="n">
        <v>130658</v>
      </c>
    </row>
    <row r="67" customFormat="false" ht="11.25" hidden="false" customHeight="false" outlineLevel="0" collapsed="false">
      <c r="A67" s="177" t="n">
        <v>37146</v>
      </c>
      <c r="B67" s="171" t="n">
        <v>10329</v>
      </c>
      <c r="C67" s="171" t="n">
        <v>184</v>
      </c>
    </row>
    <row r="68" customFormat="false" ht="11.25" hidden="false" customHeight="false" outlineLevel="0" collapsed="false">
      <c r="A68" s="177" t="n">
        <v>37147</v>
      </c>
      <c r="B68" s="171" t="n">
        <v>-1035151</v>
      </c>
      <c r="C68" s="171" t="n">
        <v>-237553</v>
      </c>
    </row>
    <row r="69" customFormat="false" ht="11.25" hidden="false" customHeight="false" outlineLevel="0" collapsed="false">
      <c r="A69" s="177" t="n">
        <v>37148</v>
      </c>
      <c r="B69" s="171" t="n">
        <v>131955</v>
      </c>
      <c r="C69" s="171" t="n">
        <v>-83968</v>
      </c>
    </row>
    <row r="70" customFormat="false" ht="11.25" hidden="false" customHeight="false" outlineLevel="0" collapsed="false">
      <c r="A70" s="177" t="n">
        <v>37151</v>
      </c>
      <c r="B70" s="171" t="n">
        <v>-519455</v>
      </c>
      <c r="C70" s="171" t="n">
        <v>208462</v>
      </c>
    </row>
    <row r="71" customFormat="false" ht="11.25" hidden="false" customHeight="false" outlineLevel="0" collapsed="false">
      <c r="A71" s="177" t="n">
        <v>37152</v>
      </c>
      <c r="B71" s="171" t="n">
        <v>927493</v>
      </c>
      <c r="C71" s="171" t="n">
        <v>186962</v>
      </c>
    </row>
    <row r="72" customFormat="false" ht="11.25" hidden="false" customHeight="false" outlineLevel="0" collapsed="false">
      <c r="A72" s="177" t="n">
        <v>37153</v>
      </c>
      <c r="B72" s="171" t="n">
        <v>278897</v>
      </c>
      <c r="C72" s="171" t="n">
        <v>24355</v>
      </c>
    </row>
    <row r="73" customFormat="false" ht="11.25" hidden="false" customHeight="false" outlineLevel="0" collapsed="false">
      <c r="A73" s="177" t="n">
        <v>37154</v>
      </c>
      <c r="B73" s="171" t="n">
        <v>-324249</v>
      </c>
      <c r="C73" s="171" t="n">
        <v>-41376</v>
      </c>
    </row>
    <row r="74" customFormat="false" ht="11.25" hidden="false" customHeight="false" outlineLevel="0" collapsed="false">
      <c r="A74" s="177" t="n">
        <v>37155</v>
      </c>
      <c r="B74" s="171" t="n">
        <v>131147</v>
      </c>
      <c r="C74" s="171" t="n">
        <v>23229</v>
      </c>
    </row>
    <row r="75" customFormat="false" ht="11.25" hidden="false" customHeight="false" outlineLevel="0" collapsed="false">
      <c r="A75" s="177" t="n">
        <v>37158</v>
      </c>
      <c r="B75" s="171" t="n">
        <v>649428</v>
      </c>
      <c r="C75" s="171" t="n">
        <v>432388</v>
      </c>
    </row>
    <row r="76" customFormat="false" ht="11.25" hidden="false" customHeight="false" outlineLevel="0" collapsed="false">
      <c r="A76" s="177" t="n">
        <v>37159</v>
      </c>
      <c r="B76" s="171" t="n">
        <v>-1177383</v>
      </c>
      <c r="C76" s="171" t="n">
        <v>-320385</v>
      </c>
    </row>
    <row r="77" customFormat="false" ht="11.25" hidden="false" customHeight="false" outlineLevel="0" collapsed="false">
      <c r="A77" s="177" t="n">
        <v>37160</v>
      </c>
      <c r="B77" s="171" t="n">
        <v>330499</v>
      </c>
      <c r="C77" s="171" t="n">
        <v>1003</v>
      </c>
    </row>
    <row r="78" customFormat="false" ht="11.25" hidden="false" customHeight="false" outlineLevel="0" collapsed="false">
      <c r="A78" s="177" t="n">
        <v>37161</v>
      </c>
      <c r="B78" s="171" t="n">
        <v>237216</v>
      </c>
      <c r="C78" s="171" t="n">
        <v>65472</v>
      </c>
    </row>
    <row r="79" customFormat="false" ht="12" hidden="false" customHeight="false" outlineLevel="0" collapsed="false">
      <c r="A79" s="179" t="n">
        <v>37162</v>
      </c>
      <c r="B79" s="180" t="n">
        <v>-413713</v>
      </c>
      <c r="C79" s="180" t="n">
        <f aca="false">54299-4503</f>
        <v>49796</v>
      </c>
      <c r="D79" s="181"/>
      <c r="E79" s="181"/>
      <c r="F79" s="181"/>
    </row>
    <row r="80" customFormat="false" ht="12" hidden="false" customHeight="false" outlineLevel="0" collapsed="false">
      <c r="A80" s="177" t="n">
        <v>37165</v>
      </c>
      <c r="B80" s="171" t="n">
        <v>-398024</v>
      </c>
      <c r="C80" s="171" t="n">
        <v>126107</v>
      </c>
    </row>
    <row r="81" customFormat="false" ht="11.25" hidden="false" customHeight="false" outlineLevel="0" collapsed="false">
      <c r="A81" s="177" t="n">
        <v>37166</v>
      </c>
      <c r="B81" s="171" t="n">
        <v>-39333</v>
      </c>
      <c r="C81" s="171" t="n">
        <v>-11017</v>
      </c>
    </row>
    <row r="82" customFormat="false" ht="11.25" hidden="false" customHeight="false" outlineLevel="0" collapsed="false">
      <c r="A82" s="177" t="n">
        <v>37167</v>
      </c>
      <c r="B82" s="171" t="n">
        <v>312679</v>
      </c>
      <c r="C82" s="171" t="n">
        <v>11605</v>
      </c>
    </row>
    <row r="83" customFormat="false" ht="11.25" hidden="false" customHeight="false" outlineLevel="0" collapsed="false">
      <c r="A83" s="177" t="n">
        <v>37168</v>
      </c>
      <c r="B83" s="171" t="n">
        <v>209436</v>
      </c>
      <c r="C83" s="171" t="n">
        <v>-150906</v>
      </c>
    </row>
    <row r="84" customFormat="false" ht="11.25" hidden="false" customHeight="false" outlineLevel="0" collapsed="false">
      <c r="A84" s="177" t="n">
        <v>37169</v>
      </c>
      <c r="B84" s="171" t="n">
        <v>-301617</v>
      </c>
      <c r="C84" s="171" t="n">
        <v>192637</v>
      </c>
    </row>
    <row r="85" customFormat="false" ht="11.25" hidden="false" customHeight="false" outlineLevel="0" collapsed="false">
      <c r="A85" s="177" t="n">
        <v>37172</v>
      </c>
      <c r="B85" s="171" t="n">
        <v>111378</v>
      </c>
      <c r="C85" s="171" t="n">
        <v>88301</v>
      </c>
    </row>
    <row r="86" customFormat="false" ht="11.25" hidden="false" customHeight="false" outlineLevel="0" collapsed="false">
      <c r="A86" s="177" t="n">
        <v>37173</v>
      </c>
      <c r="B86" s="171" t="n">
        <v>349385</v>
      </c>
      <c r="C86" s="171" t="n">
        <v>-65303</v>
      </c>
    </row>
    <row r="87" customFormat="false" ht="11.25" hidden="false" customHeight="false" outlineLevel="0" collapsed="false">
      <c r="A87" s="177" t="n">
        <v>37174</v>
      </c>
      <c r="B87" s="171" t="n">
        <v>51354</v>
      </c>
      <c r="C87" s="171" t="n">
        <v>-242299</v>
      </c>
    </row>
    <row r="88" customFormat="false" ht="11.25" hidden="false" customHeight="false" outlineLevel="0" collapsed="false">
      <c r="A88" s="177" t="n">
        <v>37175</v>
      </c>
      <c r="B88" s="171" t="n">
        <v>32035</v>
      </c>
      <c r="C88" s="171" t="n">
        <v>-43187</v>
      </c>
    </row>
    <row r="89" customFormat="false" ht="11.25" hidden="false" customHeight="false" outlineLevel="0" collapsed="false">
      <c r="A89" s="177" t="n">
        <v>37176</v>
      </c>
      <c r="B89" s="171" t="n">
        <v>-49485</v>
      </c>
      <c r="C89" s="171" t="n">
        <v>136891</v>
      </c>
    </row>
    <row r="90" customFormat="false" ht="11.25" hidden="false" customHeight="false" outlineLevel="0" collapsed="false">
      <c r="A90" s="177" t="n">
        <v>37179</v>
      </c>
      <c r="B90" s="171" t="n">
        <v>34540</v>
      </c>
      <c r="C90" s="171" t="n">
        <v>36038</v>
      </c>
    </row>
    <row r="91" customFormat="false" ht="11.25" hidden="false" customHeight="false" outlineLevel="0" collapsed="false">
      <c r="A91" s="177" t="n">
        <v>37180</v>
      </c>
      <c r="B91" s="171" t="n">
        <v>-444586</v>
      </c>
      <c r="C91" s="171" t="n">
        <v>-141051</v>
      </c>
    </row>
    <row r="92" customFormat="false" ht="11.25" hidden="false" customHeight="false" outlineLevel="0" collapsed="false">
      <c r="A92" s="177" t="n">
        <v>37181</v>
      </c>
      <c r="B92" s="171" t="n">
        <v>-269704</v>
      </c>
      <c r="C92" s="171" t="n">
        <v>110306</v>
      </c>
    </row>
    <row r="93" customFormat="false" ht="11.25" hidden="false" customHeight="false" outlineLevel="0" collapsed="false">
      <c r="A93" s="177" t="n">
        <v>37182</v>
      </c>
      <c r="B93" s="171" t="n">
        <v>-416871</v>
      </c>
      <c r="C93" s="171" t="n">
        <v>-179355</v>
      </c>
    </row>
    <row r="94" customFormat="false" ht="11.25" hidden="false" customHeight="false" outlineLevel="0" collapsed="false">
      <c r="A94" s="177" t="n">
        <v>37183</v>
      </c>
      <c r="B94" s="171" t="n">
        <v>-1174327</v>
      </c>
      <c r="C94" s="171" t="n">
        <v>-283033</v>
      </c>
    </row>
    <row r="95" customFormat="false" ht="11.25" hidden="false" customHeight="false" outlineLevel="0" collapsed="false">
      <c r="A95" s="177" t="n">
        <v>37186</v>
      </c>
      <c r="B95" s="171" t="n">
        <v>393687</v>
      </c>
      <c r="C95" s="171" t="n">
        <v>-217384</v>
      </c>
    </row>
    <row r="96" customFormat="false" ht="11.25" hidden="false" customHeight="false" outlineLevel="0" collapsed="false">
      <c r="A96" s="177" t="n">
        <v>37187</v>
      </c>
      <c r="B96" s="171" t="n">
        <v>-166299</v>
      </c>
      <c r="C96" s="171" t="n">
        <v>202661</v>
      </c>
    </row>
    <row r="97" customFormat="false" ht="11.25" hidden="false" customHeight="false" outlineLevel="0" collapsed="false">
      <c r="A97" s="177" t="n">
        <v>37188</v>
      </c>
      <c r="B97" s="171" t="n">
        <v>181651</v>
      </c>
      <c r="C97" s="171" t="n">
        <v>-256952</v>
      </c>
    </row>
    <row r="98" customFormat="false" ht="11.25" hidden="false" customHeight="false" outlineLevel="0" collapsed="false">
      <c r="A98" s="177" t="n">
        <v>37189</v>
      </c>
      <c r="B98" s="171" t="n">
        <v>-140019</v>
      </c>
      <c r="C98" s="171" t="n">
        <v>-42208</v>
      </c>
    </row>
    <row r="99" customFormat="false" ht="11.25" hidden="false" customHeight="false" outlineLevel="0" collapsed="false">
      <c r="A99" s="177" t="n">
        <v>37190</v>
      </c>
      <c r="B99" s="171" t="n">
        <v>277883</v>
      </c>
      <c r="C99" s="171" t="n">
        <v>-30893</v>
      </c>
    </row>
    <row r="100" customFormat="false" ht="11.25" hidden="false" customHeight="false" outlineLevel="0" collapsed="false">
      <c r="A100" s="177" t="n">
        <v>37193</v>
      </c>
      <c r="B100" s="171" t="n">
        <v>-313999</v>
      </c>
      <c r="C100" s="171" t="n">
        <v>37550</v>
      </c>
    </row>
    <row r="101" customFormat="false" ht="11.25" hidden="false" customHeight="false" outlineLevel="0" collapsed="false">
      <c r="A101" s="177" t="n">
        <v>37194</v>
      </c>
      <c r="B101" s="171" t="n">
        <v>-276743</v>
      </c>
      <c r="C101" s="171" t="n">
        <v>-105916</v>
      </c>
    </row>
    <row r="102" customFormat="false" ht="12" hidden="false" customHeight="false" outlineLevel="0" collapsed="false">
      <c r="A102" s="179" t="n">
        <v>37195</v>
      </c>
      <c r="B102" s="180" t="n">
        <v>-419461</v>
      </c>
      <c r="C102" s="180" t="n">
        <v>94742</v>
      </c>
      <c r="D102" s="181"/>
      <c r="E102" s="180" t="n">
        <v>94742</v>
      </c>
      <c r="F102" s="181"/>
    </row>
    <row r="103" customFormat="false" ht="12" hidden="false" customHeight="false" outlineLevel="0" collapsed="false">
      <c r="A103" s="177" t="n">
        <v>37196</v>
      </c>
      <c r="B103" s="171" t="n">
        <v>245388</v>
      </c>
      <c r="C103" s="171" t="n">
        <v>267</v>
      </c>
      <c r="E103" s="182" t="n">
        <v>267</v>
      </c>
    </row>
    <row r="104" customFormat="false" ht="11.25" hidden="false" customHeight="false" outlineLevel="0" collapsed="false">
      <c r="A104" s="177" t="n">
        <v>37197</v>
      </c>
      <c r="B104" s="171" t="n">
        <v>-152120</v>
      </c>
      <c r="C104" s="171" t="n">
        <v>12235.9399999999</v>
      </c>
      <c r="E104" s="182" t="n">
        <f aca="false">C104+9050</f>
        <v>21285.9399999999</v>
      </c>
    </row>
    <row r="105" customFormat="false" ht="11.25" hidden="false" customHeight="false" outlineLevel="0" collapsed="false">
      <c r="A105" s="177" t="n">
        <v>37200</v>
      </c>
      <c r="B105" s="171" t="n">
        <v>-265527</v>
      </c>
      <c r="C105" s="171" t="n">
        <v>-110696</v>
      </c>
      <c r="E105" s="182" t="n">
        <v>-110696</v>
      </c>
    </row>
    <row r="106" customFormat="false" ht="11.25" hidden="false" customHeight="false" outlineLevel="0" collapsed="false">
      <c r="A106" s="177" t="n">
        <v>37201</v>
      </c>
      <c r="B106" s="171" t="n">
        <v>-492586</v>
      </c>
      <c r="C106" s="171" t="n">
        <v>9411</v>
      </c>
      <c r="E106" s="182" t="n">
        <f aca="false">9411-9050</f>
        <v>361</v>
      </c>
    </row>
    <row r="107" customFormat="false" ht="11.25" hidden="false" customHeight="false" outlineLevel="0" collapsed="false">
      <c r="A107" s="177" t="n">
        <v>37202</v>
      </c>
      <c r="B107" s="171" t="n">
        <v>19552</v>
      </c>
      <c r="C107" s="171" t="n">
        <v>-10531</v>
      </c>
      <c r="E107" s="183" t="n">
        <v>-10531</v>
      </c>
    </row>
    <row r="108" customFormat="false" ht="11.25" hidden="false" customHeight="false" outlineLevel="0" collapsed="false">
      <c r="A108" s="177" t="n">
        <v>37203</v>
      </c>
      <c r="B108" s="171" t="n">
        <v>-402571</v>
      </c>
      <c r="C108" s="171" t="n">
        <v>-185055</v>
      </c>
      <c r="E108" s="0" t="n">
        <v>-185055</v>
      </c>
    </row>
    <row r="109" customFormat="false" ht="11.25" hidden="false" customHeight="false" outlineLevel="0" collapsed="false">
      <c r="A109" s="177" t="n">
        <v>37204</v>
      </c>
      <c r="B109" s="171" t="n">
        <v>-217343</v>
      </c>
      <c r="C109" s="171" t="n">
        <v>48972</v>
      </c>
      <c r="E109" s="0" t="n">
        <v>48972</v>
      </c>
    </row>
    <row r="110" customFormat="false" ht="11.25" hidden="false" customHeight="false" outlineLevel="0" collapsed="false">
      <c r="A110" s="177" t="n">
        <v>37207</v>
      </c>
      <c r="B110" s="171" t="n">
        <v>151613</v>
      </c>
      <c r="C110" s="171" t="n">
        <v>93607</v>
      </c>
      <c r="E110" s="0" t="n">
        <v>93607</v>
      </c>
    </row>
    <row r="111" customFormat="false" ht="11.25" hidden="false" customHeight="false" outlineLevel="0" collapsed="false">
      <c r="A111" s="177" t="n">
        <v>37208</v>
      </c>
      <c r="B111" s="171" t="n">
        <v>170042</v>
      </c>
      <c r="C111" s="171" t="n">
        <v>-99569</v>
      </c>
      <c r="E111" s="0" t="n">
        <v>-99569</v>
      </c>
    </row>
    <row r="112" customFormat="false" ht="11.25" hidden="false" customHeight="false" outlineLevel="0" collapsed="false">
      <c r="A112" s="177" t="n">
        <v>37209</v>
      </c>
      <c r="B112" s="171" t="n">
        <v>176655</v>
      </c>
      <c r="C112" s="171" t="n">
        <v>121148</v>
      </c>
      <c r="E112" s="0" t="n">
        <v>121148</v>
      </c>
    </row>
    <row r="113" customFormat="false" ht="11.25" hidden="false" customHeight="false" outlineLevel="0" collapsed="false">
      <c r="A113" s="177" t="n">
        <v>37210</v>
      </c>
      <c r="B113" s="171" t="n">
        <v>450645</v>
      </c>
      <c r="C113" s="171" t="n">
        <v>181968</v>
      </c>
      <c r="E113" s="0" t="n">
        <v>181968</v>
      </c>
    </row>
    <row r="114" customFormat="false" ht="11.25" hidden="false" customHeight="false" outlineLevel="0" collapsed="false">
      <c r="A114" s="177" t="n">
        <v>37211</v>
      </c>
      <c r="B114" s="171" t="n">
        <v>-414707</v>
      </c>
      <c r="C114" s="171" t="n">
        <v>-44698</v>
      </c>
      <c r="E114" s="0" t="n">
        <v>-44698</v>
      </c>
    </row>
    <row r="115" customFormat="false" ht="11.25" hidden="false" customHeight="false" outlineLevel="0" collapsed="false">
      <c r="A115" s="177" t="n">
        <v>37214</v>
      </c>
    </row>
    <row r="116" customFormat="false" ht="11.25" hidden="false" customHeight="false" outlineLevel="0" collapsed="false">
      <c r="A116" s="177" t="n">
        <v>37215</v>
      </c>
    </row>
    <row r="117" customFormat="false" ht="11.25" hidden="false" customHeight="false" outlineLevel="0" collapsed="false">
      <c r="A117" s="177" t="n">
        <v>37216</v>
      </c>
    </row>
    <row r="118" customFormat="false" ht="11.25" hidden="false" customHeight="false" outlineLevel="0" collapsed="false">
      <c r="A118" s="177" t="n">
        <v>37221</v>
      </c>
    </row>
    <row r="119" customFormat="false" ht="11.25" hidden="false" customHeight="false" outlineLevel="0" collapsed="false">
      <c r="A119" s="177" t="n">
        <v>37222</v>
      </c>
    </row>
    <row r="120" customFormat="false" ht="11.25" hidden="false" customHeight="false" outlineLevel="0" collapsed="false">
      <c r="A120" s="177" t="n">
        <v>37223</v>
      </c>
    </row>
    <row r="121" customFormat="false" ht="11.25" hidden="false" customHeight="false" outlineLevel="0" collapsed="false">
      <c r="A121" s="177" t="n">
        <v>37224</v>
      </c>
    </row>
    <row r="122" customFormat="false" ht="12" hidden="false" customHeight="false" outlineLevel="0" collapsed="false">
      <c r="A122" s="179" t="n">
        <v>37225</v>
      </c>
      <c r="B122" s="180"/>
      <c r="C122" s="180"/>
      <c r="D122" s="181"/>
      <c r="E122" s="181"/>
      <c r="F122" s="181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B4" activeCellId="0" sqref="B4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75" t="s">
        <v>167</v>
      </c>
    </row>
    <row r="3" customFormat="false" ht="11.25" hidden="false" customHeight="false" outlineLevel="0" collapsed="false">
      <c r="A3" s="0" t="s">
        <v>164</v>
      </c>
      <c r="B3" s="184" t="s">
        <v>165</v>
      </c>
      <c r="C3" s="184" t="s">
        <v>166</v>
      </c>
      <c r="D3" s="184" t="s">
        <v>35</v>
      </c>
    </row>
    <row r="4" customFormat="false" ht="11.25" hidden="false" customHeight="false" outlineLevel="0" collapsed="false">
      <c r="A4" s="177" t="n">
        <v>37105</v>
      </c>
      <c r="B4" s="176" t="n">
        <v>2346369</v>
      </c>
      <c r="C4" s="176" t="n">
        <v>0</v>
      </c>
      <c r="D4" s="176" t="n">
        <v>2346369</v>
      </c>
      <c r="E4" s="177"/>
    </row>
    <row r="5" customFormat="false" ht="11.25" hidden="false" customHeight="false" outlineLevel="0" collapsed="false">
      <c r="A5" s="177" t="n">
        <v>37106</v>
      </c>
      <c r="B5" s="176" t="n">
        <v>2188870</v>
      </c>
      <c r="C5" s="176" t="n">
        <v>0</v>
      </c>
      <c r="D5" s="176" t="n">
        <v>2188870</v>
      </c>
      <c r="E5" s="177"/>
    </row>
    <row r="6" customFormat="false" ht="11.25" hidden="false" customHeight="false" outlineLevel="0" collapsed="false">
      <c r="A6" s="177" t="n">
        <v>37109</v>
      </c>
      <c r="B6" s="176" t="n">
        <v>2225325</v>
      </c>
      <c r="C6" s="176" t="n">
        <v>0</v>
      </c>
      <c r="D6" s="176" t="n">
        <v>2225325</v>
      </c>
      <c r="E6" s="177"/>
    </row>
    <row r="7" customFormat="false" ht="11.25" hidden="false" customHeight="false" outlineLevel="0" collapsed="false">
      <c r="A7" s="177" t="n">
        <v>37110</v>
      </c>
      <c r="B7" s="176" t="n">
        <v>2124985</v>
      </c>
      <c r="C7" s="176" t="n">
        <v>0</v>
      </c>
      <c r="D7" s="176" t="n">
        <v>2124985</v>
      </c>
      <c r="E7" s="177"/>
    </row>
    <row r="8" customFormat="false" ht="11.25" hidden="false" customHeight="false" outlineLevel="0" collapsed="false">
      <c r="A8" s="177" t="n">
        <v>37111</v>
      </c>
      <c r="B8" s="176" t="n">
        <v>2145674</v>
      </c>
      <c r="C8" s="176" t="n">
        <v>0</v>
      </c>
      <c r="D8" s="176" t="n">
        <v>2145674</v>
      </c>
      <c r="E8" s="177"/>
    </row>
    <row r="9" customFormat="false" ht="11.25" hidden="false" customHeight="false" outlineLevel="0" collapsed="false">
      <c r="A9" s="177" t="n">
        <v>37112</v>
      </c>
      <c r="B9" s="176" t="n">
        <v>2094985</v>
      </c>
      <c r="C9" s="176" t="n">
        <v>89125</v>
      </c>
      <c r="D9" s="176" t="n">
        <v>2122819</v>
      </c>
      <c r="E9" s="177"/>
    </row>
    <row r="10" customFormat="false" ht="11.25" hidden="false" customHeight="false" outlineLevel="0" collapsed="false">
      <c r="A10" s="177" t="n">
        <v>37113</v>
      </c>
      <c r="B10" s="176" t="n">
        <v>2079287</v>
      </c>
      <c r="C10" s="176" t="n">
        <v>93406</v>
      </c>
      <c r="D10" s="176" t="n">
        <v>2124676</v>
      </c>
      <c r="E10" s="177"/>
    </row>
    <row r="11" customFormat="false" ht="11.25" hidden="false" customHeight="false" outlineLevel="0" collapsed="false">
      <c r="A11" s="177" t="n">
        <v>37116</v>
      </c>
      <c r="B11" s="176" t="n">
        <v>1611819</v>
      </c>
      <c r="C11" s="176" t="n">
        <v>91114</v>
      </c>
      <c r="D11" s="176" t="n">
        <v>1624772</v>
      </c>
      <c r="E11" s="177"/>
    </row>
    <row r="12" customFormat="false" ht="11.25" hidden="false" customHeight="false" outlineLevel="0" collapsed="false">
      <c r="A12" s="177" t="n">
        <v>37117</v>
      </c>
      <c r="B12" s="176" t="n">
        <v>1644596</v>
      </c>
      <c r="C12" s="176" t="n">
        <v>199856</v>
      </c>
      <c r="D12" s="176" t="n">
        <v>1671632</v>
      </c>
      <c r="E12" s="177"/>
    </row>
    <row r="13" customFormat="false" ht="11.25" hidden="false" customHeight="false" outlineLevel="0" collapsed="false">
      <c r="A13" s="177" t="n">
        <v>37118</v>
      </c>
      <c r="B13" s="176" t="n">
        <v>1777097</v>
      </c>
      <c r="C13" s="176" t="n">
        <v>235752</v>
      </c>
      <c r="D13" s="176" t="n">
        <v>1807253</v>
      </c>
      <c r="E13" s="177"/>
    </row>
    <row r="14" customFormat="false" ht="11.25" hidden="false" customHeight="false" outlineLevel="0" collapsed="false">
      <c r="A14" s="177" t="n">
        <v>37119</v>
      </c>
      <c r="B14" s="176" t="n">
        <v>1743795</v>
      </c>
      <c r="C14" s="176" t="n">
        <v>230380</v>
      </c>
      <c r="D14" s="176" t="n">
        <v>1779408</v>
      </c>
      <c r="E14" s="177"/>
    </row>
    <row r="15" customFormat="false" ht="11.25" hidden="false" customHeight="false" outlineLevel="0" collapsed="false">
      <c r="A15" s="177" t="n">
        <v>37120</v>
      </c>
      <c r="B15" s="176" t="n">
        <v>1716027</v>
      </c>
      <c r="C15" s="176" t="n">
        <v>227200</v>
      </c>
      <c r="D15" s="176" t="n">
        <v>1753635</v>
      </c>
      <c r="E15" s="177"/>
    </row>
    <row r="16" customFormat="false" ht="11.25" hidden="false" customHeight="false" outlineLevel="0" collapsed="false">
      <c r="A16" s="177" t="n">
        <v>37123</v>
      </c>
      <c r="B16" s="176" t="n">
        <v>1664305</v>
      </c>
      <c r="C16" s="176" t="n">
        <v>218625</v>
      </c>
      <c r="D16" s="176" t="n">
        <v>1701884</v>
      </c>
      <c r="E16" s="177"/>
    </row>
    <row r="17" customFormat="false" ht="11.25" hidden="false" customHeight="false" outlineLevel="0" collapsed="false">
      <c r="A17" s="177" t="n">
        <v>37124</v>
      </c>
      <c r="B17" s="176" t="n">
        <v>1874522</v>
      </c>
      <c r="C17" s="176" t="n">
        <v>217562</v>
      </c>
      <c r="D17" s="176" t="n">
        <v>1904918</v>
      </c>
      <c r="E17" s="177"/>
    </row>
    <row r="18" customFormat="false" ht="11.25" hidden="false" customHeight="false" outlineLevel="0" collapsed="false">
      <c r="A18" s="177" t="n">
        <v>37125</v>
      </c>
      <c r="B18" s="176" t="n">
        <v>1748801</v>
      </c>
      <c r="C18" s="176" t="n">
        <v>15436</v>
      </c>
      <c r="D18" s="176" t="n">
        <v>1752036</v>
      </c>
      <c r="E18" s="177"/>
    </row>
    <row r="19" customFormat="false" ht="11.25" hidden="false" customHeight="false" outlineLevel="0" collapsed="false">
      <c r="A19" s="177" t="n">
        <v>37126</v>
      </c>
      <c r="B19" s="176" t="n">
        <v>1821611</v>
      </c>
      <c r="C19" s="176" t="n">
        <v>181116</v>
      </c>
      <c r="D19" s="176" t="n">
        <v>1934968</v>
      </c>
      <c r="E19" s="177"/>
    </row>
    <row r="20" customFormat="false" ht="11.25" hidden="false" customHeight="false" outlineLevel="0" collapsed="false">
      <c r="A20" s="177" t="n">
        <v>37127</v>
      </c>
      <c r="B20" s="176" t="n">
        <v>1776291</v>
      </c>
      <c r="C20" s="176" t="n">
        <v>175056</v>
      </c>
      <c r="D20" s="176" t="n">
        <v>1889856</v>
      </c>
      <c r="E20" s="177"/>
    </row>
    <row r="21" customFormat="false" ht="11.25" hidden="false" customHeight="false" outlineLevel="0" collapsed="false">
      <c r="A21" s="177" t="n">
        <v>37130</v>
      </c>
      <c r="B21" s="176" t="n">
        <v>1688411</v>
      </c>
      <c r="C21" s="176" t="n">
        <v>18470</v>
      </c>
      <c r="D21" s="176" t="n">
        <v>1695783</v>
      </c>
      <c r="E21" s="177"/>
    </row>
    <row r="22" customFormat="false" ht="11.25" hidden="false" customHeight="false" outlineLevel="0" collapsed="false">
      <c r="A22" s="177" t="n">
        <v>37131</v>
      </c>
      <c r="B22" s="176" t="n">
        <v>1648123</v>
      </c>
      <c r="C22" s="176" t="n">
        <v>0</v>
      </c>
      <c r="D22" s="176" t="n">
        <v>1648123</v>
      </c>
      <c r="E22" s="177"/>
    </row>
    <row r="23" customFormat="false" ht="11.25" hidden="false" customHeight="false" outlineLevel="0" collapsed="false">
      <c r="A23" s="177" t="n">
        <v>37132</v>
      </c>
      <c r="B23" s="176" t="n">
        <v>1788488</v>
      </c>
      <c r="C23" s="176" t="n">
        <v>11501</v>
      </c>
      <c r="D23" s="176" t="n">
        <v>1795643</v>
      </c>
      <c r="E23" s="177"/>
    </row>
    <row r="24" customFormat="false" ht="11.25" hidden="false" customHeight="false" outlineLevel="0" collapsed="false">
      <c r="A24" s="177" t="n">
        <v>37133</v>
      </c>
      <c r="B24" s="176" t="n">
        <v>1894682</v>
      </c>
      <c r="C24" s="176" t="n">
        <v>208792</v>
      </c>
      <c r="D24" s="176" t="n">
        <v>2018097</v>
      </c>
      <c r="E24" s="177"/>
    </row>
    <row r="25" customFormat="false" ht="11.25" hidden="false" customHeight="false" outlineLevel="0" collapsed="false">
      <c r="A25" s="177" t="n">
        <v>37134</v>
      </c>
      <c r="B25" s="176" t="n">
        <v>1955089</v>
      </c>
      <c r="C25" s="176" t="n">
        <v>11215</v>
      </c>
      <c r="D25" s="176" t="n">
        <v>1956700</v>
      </c>
      <c r="E25" s="177"/>
    </row>
    <row r="26" customFormat="false" ht="11.25" hidden="false" customHeight="false" outlineLevel="0" collapsed="false">
      <c r="A26" s="177" t="n">
        <v>37138</v>
      </c>
      <c r="B26" s="176" t="n">
        <v>1973918</v>
      </c>
      <c r="C26" s="176" t="n">
        <v>87818</v>
      </c>
      <c r="D26" s="176" t="n">
        <v>2024788</v>
      </c>
      <c r="E26" s="177"/>
    </row>
    <row r="27" customFormat="false" ht="11.25" hidden="false" customHeight="false" outlineLevel="0" collapsed="false">
      <c r="A27" s="177" t="n">
        <v>37139</v>
      </c>
      <c r="B27" s="176" t="n">
        <v>1973918</v>
      </c>
      <c r="C27" s="176" t="n">
        <v>175766</v>
      </c>
      <c r="D27" s="176" t="n">
        <v>2024788</v>
      </c>
      <c r="E27" s="177"/>
    </row>
    <row r="28" customFormat="false" ht="11.25" hidden="false" customHeight="false" outlineLevel="0" collapsed="false">
      <c r="A28" s="177" t="n">
        <v>37140</v>
      </c>
      <c r="B28" s="176" t="n">
        <v>850299</v>
      </c>
      <c r="C28" s="176" t="n">
        <v>178332</v>
      </c>
      <c r="D28" s="176" t="n">
        <v>918272</v>
      </c>
      <c r="E28" s="177"/>
    </row>
    <row r="29" customFormat="false" ht="11.25" hidden="false" customHeight="false" outlineLevel="0" collapsed="false">
      <c r="A29" s="177" t="n">
        <v>37141</v>
      </c>
      <c r="B29" s="176" t="n">
        <v>995491</v>
      </c>
      <c r="C29" s="176" t="n">
        <v>184335</v>
      </c>
      <c r="D29" s="176" t="n">
        <v>1095875</v>
      </c>
      <c r="E29" s="177"/>
    </row>
    <row r="30" customFormat="false" ht="11.25" hidden="false" customHeight="false" outlineLevel="0" collapsed="false">
      <c r="A30" s="177" t="n">
        <v>37144</v>
      </c>
      <c r="B30" s="176" t="n">
        <v>1216305</v>
      </c>
      <c r="C30" s="176" t="n">
        <v>178635</v>
      </c>
      <c r="D30" s="176" t="n">
        <v>1305412</v>
      </c>
      <c r="E30" s="177"/>
    </row>
    <row r="31" customFormat="false" ht="11.25" hidden="false" customHeight="false" outlineLevel="0" collapsed="false">
      <c r="A31" s="177" t="n">
        <v>37146</v>
      </c>
      <c r="B31" s="176" t="n">
        <v>1255926</v>
      </c>
      <c r="C31" s="176" t="n">
        <v>178635</v>
      </c>
      <c r="D31" s="176" t="n">
        <v>1343274</v>
      </c>
    </row>
    <row r="32" customFormat="false" ht="11.25" hidden="false" customHeight="false" outlineLevel="0" collapsed="false">
      <c r="A32" s="177" t="n">
        <v>37147</v>
      </c>
      <c r="B32" s="176" t="n">
        <v>1323775</v>
      </c>
      <c r="C32" s="176" t="n">
        <v>188977</v>
      </c>
      <c r="D32" s="176" t="n">
        <v>1420686</v>
      </c>
    </row>
    <row r="33" customFormat="false" ht="11.25" hidden="false" customHeight="false" outlineLevel="0" collapsed="false">
      <c r="A33" s="177" t="n">
        <v>37148</v>
      </c>
      <c r="B33" s="176" t="n">
        <v>1378447</v>
      </c>
      <c r="C33" s="176" t="n">
        <v>195228</v>
      </c>
      <c r="D33" s="176" t="n">
        <v>1471332</v>
      </c>
    </row>
    <row r="34" customFormat="false" ht="11.25" hidden="false" customHeight="false" outlineLevel="0" collapsed="false">
      <c r="A34" s="177" t="n">
        <v>37151</v>
      </c>
      <c r="B34" s="176" t="n">
        <v>1308291</v>
      </c>
      <c r="C34" s="176" t="n">
        <v>162123</v>
      </c>
      <c r="D34" s="176" t="n">
        <v>1386316</v>
      </c>
    </row>
    <row r="35" customFormat="false" ht="11.25" hidden="false" customHeight="false" outlineLevel="0" collapsed="false">
      <c r="A35" s="177" t="n">
        <v>37152</v>
      </c>
      <c r="B35" s="176" t="n">
        <v>1524084</v>
      </c>
      <c r="C35" s="176" t="n">
        <v>76340</v>
      </c>
      <c r="D35" s="176" t="n">
        <v>1559652</v>
      </c>
    </row>
    <row r="36" customFormat="false" ht="11.25" hidden="false" customHeight="false" outlineLevel="0" collapsed="false">
      <c r="A36" s="177" t="n">
        <v>37153</v>
      </c>
      <c r="B36" s="176" t="n">
        <v>1336349</v>
      </c>
      <c r="C36" s="176" t="n">
        <v>177127</v>
      </c>
      <c r="D36" s="176" t="n">
        <v>1478968</v>
      </c>
    </row>
    <row r="37" customFormat="false" ht="11.25" hidden="false" customHeight="false" outlineLevel="0" collapsed="false">
      <c r="A37" s="177" t="n">
        <v>37154</v>
      </c>
      <c r="B37" s="176" t="n">
        <v>1268363</v>
      </c>
      <c r="C37" s="176" t="n">
        <v>171181</v>
      </c>
      <c r="D37" s="176" t="n">
        <v>1399296</v>
      </c>
    </row>
    <row r="38" customFormat="false" ht="11.25" hidden="false" customHeight="false" outlineLevel="0" collapsed="false">
      <c r="A38" s="177" t="n">
        <v>37155</v>
      </c>
      <c r="B38" s="176" t="n">
        <v>1211328</v>
      </c>
      <c r="C38" s="176" t="n">
        <v>171048</v>
      </c>
      <c r="D38" s="176" t="n">
        <v>1343675</v>
      </c>
    </row>
    <row r="39" customFormat="false" ht="11.25" hidden="false" customHeight="false" outlineLevel="0" collapsed="false">
      <c r="A39" s="177" t="n">
        <v>37158</v>
      </c>
      <c r="B39" s="176" t="n">
        <v>1507055</v>
      </c>
      <c r="C39" s="176" t="n">
        <v>292917</v>
      </c>
      <c r="D39" s="176" t="n">
        <v>1773048</v>
      </c>
    </row>
    <row r="40" customFormat="false" ht="11.25" hidden="false" customHeight="false" outlineLevel="0" collapsed="false">
      <c r="A40" s="177" t="n">
        <v>37159</v>
      </c>
      <c r="B40" s="176" t="n">
        <v>1350778</v>
      </c>
      <c r="C40" s="176" t="n">
        <v>66536</v>
      </c>
      <c r="D40" s="176" t="n">
        <v>1494675</v>
      </c>
    </row>
    <row r="41" customFormat="false" ht="11.25" hidden="false" customHeight="false" outlineLevel="0" collapsed="false">
      <c r="A41" s="177" t="n">
        <v>37160</v>
      </c>
      <c r="B41" s="176" t="n">
        <v>1365565</v>
      </c>
      <c r="C41" s="176" t="n">
        <v>249445</v>
      </c>
      <c r="D41" s="176" t="n">
        <v>1585881</v>
      </c>
    </row>
    <row r="42" customFormat="false" ht="11.25" hidden="false" customHeight="false" outlineLevel="0" collapsed="false">
      <c r="A42" s="177" t="n">
        <v>37161</v>
      </c>
      <c r="B42" s="176" t="n">
        <v>1406354</v>
      </c>
      <c r="C42" s="176" t="n">
        <v>256233</v>
      </c>
      <c r="D42" s="176" t="n">
        <v>1647277</v>
      </c>
    </row>
    <row r="43" customFormat="false" ht="11.25" hidden="false" customHeight="false" outlineLevel="0" collapsed="false">
      <c r="A43" s="177" t="n">
        <v>37162</v>
      </c>
      <c r="B43" s="176" t="n">
        <v>1483992</v>
      </c>
      <c r="C43" s="176" t="n">
        <v>256028</v>
      </c>
      <c r="D43" s="176" t="n">
        <v>1711306</v>
      </c>
    </row>
    <row r="44" customFormat="false" ht="11.25" hidden="false" customHeight="false" outlineLevel="0" collapsed="false">
      <c r="A44" s="177" t="n">
        <v>37165</v>
      </c>
      <c r="B44" s="176" t="n">
        <v>1438638</v>
      </c>
      <c r="C44" s="176" t="n">
        <v>13047</v>
      </c>
      <c r="D44" s="176" t="n">
        <v>1443693</v>
      </c>
    </row>
    <row r="45" customFormat="false" ht="11.25" hidden="false" customHeight="false" outlineLevel="0" collapsed="false">
      <c r="A45" s="177" t="n">
        <v>37166</v>
      </c>
      <c r="B45" s="176" t="n">
        <v>1284451</v>
      </c>
      <c r="C45" s="176" t="n">
        <v>168294</v>
      </c>
      <c r="D45" s="176" t="n">
        <v>1399647</v>
      </c>
    </row>
    <row r="46" customFormat="false" ht="11.25" hidden="false" customHeight="false" outlineLevel="0" collapsed="false">
      <c r="A46" s="177" t="n">
        <v>37167</v>
      </c>
      <c r="B46" s="176" t="n">
        <v>554984</v>
      </c>
      <c r="C46" s="176" t="n">
        <v>200018</v>
      </c>
      <c r="D46" s="176" t="n">
        <v>455999</v>
      </c>
    </row>
    <row r="47" customFormat="false" ht="11.25" hidden="false" customHeight="false" outlineLevel="0" collapsed="false">
      <c r="A47" s="177" t="n">
        <v>37168</v>
      </c>
      <c r="B47" s="176" t="n">
        <v>632764</v>
      </c>
      <c r="C47" s="176" t="n">
        <v>207064</v>
      </c>
      <c r="D47" s="176" t="n">
        <v>513338</v>
      </c>
    </row>
    <row r="48" customFormat="false" ht="11.25" hidden="false" customHeight="false" outlineLevel="0" collapsed="false">
      <c r="A48" s="177" t="n">
        <v>37169</v>
      </c>
      <c r="B48" s="176" t="n">
        <v>490476</v>
      </c>
      <c r="C48" s="176" t="n">
        <v>26644</v>
      </c>
      <c r="D48" s="176" t="n">
        <v>476734</v>
      </c>
    </row>
    <row r="49" customFormat="false" ht="11.25" hidden="false" customHeight="false" outlineLevel="0" collapsed="false">
      <c r="A49" s="177" t="n">
        <v>37172</v>
      </c>
      <c r="B49" s="176" t="n">
        <v>559630</v>
      </c>
      <c r="C49" s="176" t="n">
        <v>84475</v>
      </c>
      <c r="D49" s="176" t="n">
        <v>580179</v>
      </c>
    </row>
    <row r="50" customFormat="false" ht="11.25" hidden="false" customHeight="false" outlineLevel="0" collapsed="false">
      <c r="A50" s="177" t="n">
        <v>37173</v>
      </c>
      <c r="B50" s="176" t="n">
        <v>515339</v>
      </c>
      <c r="C50" s="176" t="n">
        <v>66890</v>
      </c>
      <c r="D50" s="176" t="n">
        <v>542774</v>
      </c>
    </row>
    <row r="51" customFormat="false" ht="11.25" hidden="false" customHeight="false" outlineLevel="0" collapsed="false">
      <c r="A51" s="177" t="n">
        <v>37174</v>
      </c>
      <c r="B51" s="176" t="n">
        <v>495302</v>
      </c>
      <c r="C51" s="176" t="n">
        <v>206736</v>
      </c>
      <c r="D51" s="176" t="n">
        <v>551578</v>
      </c>
    </row>
    <row r="52" customFormat="false" ht="11.25" hidden="false" customHeight="false" outlineLevel="0" collapsed="false">
      <c r="A52" s="177" t="n">
        <v>37175</v>
      </c>
      <c r="B52" s="176" t="n">
        <v>538061</v>
      </c>
      <c r="C52" s="176" t="n">
        <v>184786</v>
      </c>
      <c r="D52" s="176" t="n">
        <v>610523</v>
      </c>
    </row>
    <row r="53" customFormat="false" ht="11.25" hidden="false" customHeight="false" outlineLevel="0" collapsed="false">
      <c r="A53" s="177" t="n">
        <v>37176</v>
      </c>
      <c r="B53" s="176" t="n">
        <v>602751</v>
      </c>
      <c r="C53" s="176" t="n">
        <v>169216</v>
      </c>
      <c r="D53" s="176" t="n">
        <v>683323</v>
      </c>
    </row>
    <row r="54" customFormat="false" ht="11.25" hidden="false" customHeight="false" outlineLevel="0" collapsed="false">
      <c r="A54" s="177" t="n">
        <v>37179</v>
      </c>
      <c r="B54" s="176" t="n">
        <v>580128</v>
      </c>
      <c r="C54" s="176" t="n">
        <v>89178</v>
      </c>
      <c r="D54" s="176" t="n">
        <v>620210</v>
      </c>
    </row>
    <row r="55" customFormat="false" ht="11.25" hidden="false" customHeight="false" outlineLevel="0" collapsed="false">
      <c r="A55" s="177" t="n">
        <v>37180</v>
      </c>
      <c r="B55" s="176" t="n">
        <v>513093</v>
      </c>
      <c r="C55" s="176" t="n">
        <v>118142</v>
      </c>
      <c r="D55" s="176" t="n">
        <v>508063</v>
      </c>
    </row>
    <row r="56" customFormat="false" ht="11.25" hidden="false" customHeight="false" outlineLevel="0" collapsed="false">
      <c r="A56" s="177" t="n">
        <v>37181</v>
      </c>
      <c r="B56" s="176" t="n">
        <v>580584</v>
      </c>
      <c r="C56" s="176" t="n">
        <v>116719</v>
      </c>
      <c r="D56" s="176" t="n">
        <v>654376</v>
      </c>
    </row>
    <row r="57" customFormat="false" ht="11.25" hidden="false" customHeight="false" outlineLevel="0" collapsed="false">
      <c r="A57" s="177" t="n">
        <v>37182</v>
      </c>
      <c r="B57" s="176" t="n">
        <v>548558</v>
      </c>
      <c r="C57" s="176" t="n">
        <v>193706</v>
      </c>
      <c r="D57" s="176" t="n">
        <v>641275</v>
      </c>
    </row>
    <row r="58" customFormat="false" ht="11.25" hidden="false" customHeight="false" outlineLevel="0" collapsed="false">
      <c r="A58" s="177" t="n">
        <v>37183</v>
      </c>
      <c r="B58" s="176" t="n">
        <v>534120</v>
      </c>
      <c r="C58" s="176" t="n">
        <v>229094</v>
      </c>
      <c r="D58" s="176" t="n">
        <v>590621</v>
      </c>
    </row>
    <row r="59" customFormat="false" ht="11.25" hidden="false" customHeight="false" outlineLevel="0" collapsed="false">
      <c r="A59" s="177" t="n">
        <v>37186</v>
      </c>
      <c r="B59" s="176" t="n">
        <v>596225</v>
      </c>
      <c r="C59" s="176" t="n">
        <v>250266</v>
      </c>
      <c r="D59" s="176" t="n">
        <v>552601</v>
      </c>
    </row>
    <row r="60" customFormat="false" ht="11.25" hidden="false" customHeight="false" outlineLevel="0" collapsed="false">
      <c r="A60" s="177" t="n">
        <v>37187</v>
      </c>
      <c r="B60" s="176" t="n">
        <v>555530</v>
      </c>
      <c r="C60" s="176" t="n">
        <v>167130</v>
      </c>
      <c r="D60" s="176" t="n">
        <v>621551</v>
      </c>
    </row>
    <row r="61" customFormat="false" ht="11.25" hidden="false" customHeight="false" outlineLevel="0" collapsed="false">
      <c r="A61" s="177" t="n">
        <v>37188</v>
      </c>
      <c r="B61" s="176" t="n">
        <v>578453</v>
      </c>
      <c r="C61" s="176" t="n">
        <v>109855</v>
      </c>
      <c r="D61" s="176" t="n">
        <v>580196</v>
      </c>
    </row>
    <row r="62" customFormat="false" ht="11.25" hidden="false" customHeight="false" outlineLevel="0" collapsed="false">
      <c r="A62" s="177" t="n">
        <v>37189</v>
      </c>
      <c r="B62" s="176" t="n">
        <v>566703</v>
      </c>
      <c r="C62" s="176" t="n">
        <v>105129</v>
      </c>
      <c r="D62" s="176" t="n">
        <v>564393</v>
      </c>
    </row>
    <row r="63" customFormat="false" ht="11.25" hidden="false" customHeight="false" outlineLevel="0" collapsed="false">
      <c r="A63" s="177" t="n">
        <v>37190</v>
      </c>
      <c r="B63" s="176" t="n">
        <v>580917</v>
      </c>
      <c r="C63" s="176" t="n">
        <v>0</v>
      </c>
      <c r="D63" s="176" t="n">
        <v>580917</v>
      </c>
    </row>
    <row r="64" customFormat="false" ht="11.25" hidden="false" customHeight="false" outlineLevel="0" collapsed="false">
      <c r="A64" s="177" t="n">
        <v>37193</v>
      </c>
      <c r="B64" s="176" t="n">
        <v>595709</v>
      </c>
      <c r="C64" s="176" t="n">
        <v>161855</v>
      </c>
      <c r="D64" s="176" t="n">
        <v>609024</v>
      </c>
    </row>
    <row r="65" customFormat="false" ht="11.25" hidden="false" customHeight="false" outlineLevel="0" collapsed="false">
      <c r="A65" s="177" t="n">
        <v>37194</v>
      </c>
      <c r="B65" s="176" t="n">
        <v>625084</v>
      </c>
      <c r="C65" s="176" t="n">
        <v>160900</v>
      </c>
      <c r="D65" s="176" t="n">
        <v>606918</v>
      </c>
    </row>
    <row r="66" customFormat="false" ht="11.25" hidden="false" customHeight="false" outlineLevel="0" collapsed="false">
      <c r="A66" s="177" t="n">
        <v>37195</v>
      </c>
      <c r="B66" s="176" t="n">
        <v>625364</v>
      </c>
      <c r="C66" s="176" t="n">
        <v>21529</v>
      </c>
      <c r="D66" s="176" t="n">
        <v>625364</v>
      </c>
    </row>
    <row r="67" customFormat="false" ht="11.25" hidden="false" customHeight="false" outlineLevel="0" collapsed="false">
      <c r="A67" s="177" t="n">
        <v>37196</v>
      </c>
      <c r="B67" s="176" t="n">
        <v>407821</v>
      </c>
      <c r="C67" s="176" t="n">
        <v>105873</v>
      </c>
      <c r="D67" s="176" t="n">
        <v>390990</v>
      </c>
    </row>
    <row r="68" customFormat="false" ht="11.25" hidden="false" customHeight="false" outlineLevel="0" collapsed="false">
      <c r="A68" s="177" t="n">
        <v>37197</v>
      </c>
      <c r="B68" s="176" t="n">
        <v>409054</v>
      </c>
      <c r="C68" s="176" t="n">
        <v>49989</v>
      </c>
      <c r="D68" s="176" t="n">
        <v>413583</v>
      </c>
    </row>
    <row r="69" customFormat="false" ht="11.25" hidden="false" customHeight="false" outlineLevel="0" collapsed="false">
      <c r="A69" s="177" t="n">
        <v>37200</v>
      </c>
      <c r="B69" s="176" t="n">
        <v>546870</v>
      </c>
      <c r="C69" s="176" t="n">
        <v>261305</v>
      </c>
      <c r="D69" s="176" t="n">
        <v>740934</v>
      </c>
    </row>
    <row r="70" customFormat="false" ht="11.25" hidden="false" customHeight="false" outlineLevel="0" collapsed="false">
      <c r="A70" s="177" t="n">
        <v>37201</v>
      </c>
      <c r="B70" s="176" t="n">
        <v>618400</v>
      </c>
      <c r="C70" s="176" t="n">
        <v>283409</v>
      </c>
      <c r="D70" s="176" t="n">
        <v>855367</v>
      </c>
    </row>
    <row r="71" customFormat="false" ht="11.25" hidden="false" customHeight="false" outlineLevel="0" collapsed="false">
      <c r="A71" s="177" t="n">
        <v>37202</v>
      </c>
      <c r="B71" s="176" t="n">
        <v>559293</v>
      </c>
      <c r="C71" s="176" t="n">
        <v>241141</v>
      </c>
      <c r="D71" s="176" t="n">
        <v>747592</v>
      </c>
    </row>
    <row r="72" customFormat="false" ht="11.25" hidden="false" customHeight="false" outlineLevel="0" collapsed="false">
      <c r="A72" s="177" t="n">
        <v>37203</v>
      </c>
      <c r="B72" s="176" t="n">
        <v>566614</v>
      </c>
      <c r="C72" s="176" t="n">
        <v>248951</v>
      </c>
      <c r="D72" s="176" t="n">
        <v>759008</v>
      </c>
    </row>
    <row r="73" customFormat="false" ht="11.25" hidden="false" customHeight="false" outlineLevel="0" collapsed="false">
      <c r="A73" s="177" t="n">
        <v>37204</v>
      </c>
      <c r="B73" s="176" t="n">
        <v>582274</v>
      </c>
      <c r="C73" s="176" t="n">
        <v>112543</v>
      </c>
      <c r="D73" s="176" t="n">
        <v>673397</v>
      </c>
    </row>
    <row r="74" customFormat="false" ht="11.25" hidden="false" customHeight="false" outlineLevel="0" collapsed="false">
      <c r="A74" s="177" t="n">
        <v>37207</v>
      </c>
      <c r="B74" s="176" t="n">
        <v>728022</v>
      </c>
      <c r="C74" s="176" t="n">
        <v>238102</v>
      </c>
      <c r="D74" s="176" t="n">
        <v>953205</v>
      </c>
    </row>
    <row r="75" customFormat="false" ht="11.25" hidden="false" customHeight="false" outlineLevel="0" collapsed="false">
      <c r="A75" s="177" t="n">
        <v>37208</v>
      </c>
      <c r="B75" s="176" t="n">
        <v>618940</v>
      </c>
      <c r="C75" s="176" t="n">
        <v>242383</v>
      </c>
      <c r="D75" s="176" t="n">
        <v>808640</v>
      </c>
    </row>
    <row r="76" customFormat="false" ht="11.25" hidden="false" customHeight="false" outlineLevel="0" collapsed="false">
      <c r="A76" s="177" t="n">
        <v>37209</v>
      </c>
      <c r="B76" s="176" t="n">
        <v>690967</v>
      </c>
      <c r="C76" s="176" t="n">
        <v>371495</v>
      </c>
      <c r="D76" s="176" t="n">
        <v>1019463</v>
      </c>
    </row>
    <row r="77" customFormat="false" ht="11.25" hidden="false" customHeight="false" outlineLevel="0" collapsed="false">
      <c r="A77" s="177" t="n">
        <v>37210</v>
      </c>
      <c r="B77" s="176" t="n">
        <v>728217</v>
      </c>
      <c r="C77" s="176" t="n">
        <v>89160</v>
      </c>
      <c r="D77" s="176" t="n">
        <v>794310</v>
      </c>
    </row>
    <row r="78" customFormat="false" ht="11.25" hidden="false" customHeight="false" outlineLevel="0" collapsed="false">
      <c r="A78" s="177" t="n">
        <v>37211</v>
      </c>
      <c r="B78" s="176" t="n">
        <v>629777</v>
      </c>
      <c r="C78" s="176" t="n">
        <v>91761</v>
      </c>
      <c r="D78" s="176" t="n">
        <v>683206</v>
      </c>
    </row>
    <row r="79" customFormat="false" ht="11.25" hidden="false" customHeight="false" outlineLevel="0" collapsed="false">
      <c r="B79" s="176"/>
      <c r="C79" s="176"/>
      <c r="D79" s="176"/>
    </row>
    <row r="80" customFormat="false" ht="11.25" hidden="false" customHeight="false" outlineLevel="0" collapsed="false">
      <c r="B80" s="176"/>
      <c r="C80" s="176"/>
      <c r="D80" s="176"/>
    </row>
    <row r="81" customFormat="false" ht="11.25" hidden="false" customHeight="false" outlineLevel="0" collapsed="false">
      <c r="B81" s="176"/>
      <c r="C81" s="176"/>
      <c r="D81" s="176"/>
    </row>
    <row r="82" customFormat="false" ht="11.25" hidden="false" customHeight="false" outlineLevel="0" collapsed="false">
      <c r="B82" s="176"/>
      <c r="C82" s="176"/>
      <c r="D82" s="176"/>
    </row>
    <row r="83" customFormat="false" ht="11.25" hidden="false" customHeight="false" outlineLevel="0" collapsed="false">
      <c r="B83" s="176"/>
      <c r="C83" s="176"/>
      <c r="D83" s="176"/>
    </row>
    <row r="84" customFormat="false" ht="11.25" hidden="false" customHeight="false" outlineLevel="0" collapsed="false">
      <c r="B84" s="176"/>
      <c r="C84" s="176"/>
      <c r="D84" s="176"/>
    </row>
    <row r="85" customFormat="false" ht="11.25" hidden="false" customHeight="false" outlineLevel="0" collapsed="false">
      <c r="B85" s="176"/>
      <c r="C85" s="176"/>
      <c r="D85" s="176"/>
    </row>
    <row r="86" customFormat="false" ht="11.25" hidden="false" customHeight="false" outlineLevel="0" collapsed="false">
      <c r="B86" s="176"/>
      <c r="C86" s="176"/>
      <c r="D86" s="176"/>
    </row>
    <row r="87" customFormat="false" ht="11.25" hidden="false" customHeight="false" outlineLevel="0" collapsed="false">
      <c r="B87" s="176"/>
      <c r="C87" s="176"/>
      <c r="D87" s="176"/>
    </row>
    <row r="88" customFormat="false" ht="11.25" hidden="false" customHeight="false" outlineLevel="0" collapsed="false">
      <c r="B88" s="176"/>
      <c r="C88" s="176"/>
      <c r="D88" s="176"/>
    </row>
    <row r="89" customFormat="false" ht="11.25" hidden="false" customHeight="false" outlineLevel="0" collapsed="false">
      <c r="B89" s="176"/>
      <c r="C89" s="176"/>
      <c r="D89" s="176"/>
    </row>
    <row r="90" customFormat="false" ht="11.25" hidden="false" customHeight="false" outlineLevel="0" collapsed="false">
      <c r="B90" s="176"/>
      <c r="C90" s="176"/>
      <c r="D90" s="176"/>
    </row>
    <row r="91" customFormat="false" ht="11.25" hidden="false" customHeight="false" outlineLevel="0" collapsed="false">
      <c r="B91" s="176"/>
      <c r="C91" s="176"/>
      <c r="D91" s="176"/>
    </row>
    <row r="92" customFormat="false" ht="11.25" hidden="false" customHeight="false" outlineLevel="0" collapsed="false">
      <c r="B92" s="176"/>
      <c r="C92" s="176"/>
      <c r="D92" s="176"/>
    </row>
    <row r="93" customFormat="false" ht="11.25" hidden="false" customHeight="false" outlineLevel="0" collapsed="false">
      <c r="B93" s="176"/>
      <c r="C93" s="176"/>
      <c r="D93" s="176"/>
    </row>
    <row r="94" customFormat="false" ht="11.25" hidden="false" customHeight="false" outlineLevel="0" collapsed="false">
      <c r="B94" s="176"/>
      <c r="C94" s="176"/>
      <c r="D94" s="176"/>
    </row>
    <row r="95" customFormat="false" ht="11.25" hidden="false" customHeight="false" outlineLevel="0" collapsed="false">
      <c r="B95" s="176"/>
      <c r="C95" s="176"/>
      <c r="D95" s="176"/>
    </row>
    <row r="96" customFormat="false" ht="11.25" hidden="false" customHeight="false" outlineLevel="0" collapsed="false">
      <c r="B96" s="176"/>
      <c r="C96" s="176"/>
      <c r="D96" s="176"/>
    </row>
    <row r="97" customFormat="false" ht="11.25" hidden="false" customHeight="false" outlineLevel="0" collapsed="false">
      <c r="B97" s="176"/>
      <c r="C97" s="176"/>
      <c r="D97" s="176"/>
    </row>
    <row r="98" customFormat="false" ht="11.25" hidden="false" customHeight="false" outlineLevel="0" collapsed="false">
      <c r="B98" s="176"/>
      <c r="C98" s="176"/>
      <c r="D98" s="176"/>
    </row>
    <row r="99" customFormat="false" ht="11.25" hidden="false" customHeight="false" outlineLevel="0" collapsed="false">
      <c r="B99" s="176"/>
      <c r="C99" s="176"/>
      <c r="D99" s="176"/>
    </row>
    <row r="100" customFormat="false" ht="11.25" hidden="false" customHeight="false" outlineLevel="0" collapsed="false">
      <c r="B100" s="176"/>
      <c r="C100" s="176"/>
      <c r="D100" s="176"/>
    </row>
    <row r="101" customFormat="false" ht="11.25" hidden="false" customHeight="false" outlineLevel="0" collapsed="false">
      <c r="B101" s="176"/>
      <c r="C101" s="176"/>
      <c r="D101" s="176"/>
    </row>
    <row r="102" customFormat="false" ht="11.25" hidden="false" customHeight="false" outlineLevel="0" collapsed="false">
      <c r="B102" s="176"/>
      <c r="C102" s="176"/>
      <c r="D102" s="176"/>
    </row>
    <row r="103" customFormat="false" ht="11.25" hidden="false" customHeight="false" outlineLevel="0" collapsed="false">
      <c r="B103" s="176"/>
      <c r="C103" s="176"/>
      <c r="D103" s="176"/>
    </row>
    <row r="104" customFormat="false" ht="11.25" hidden="false" customHeight="false" outlineLevel="0" collapsed="false">
      <c r="B104" s="176"/>
      <c r="C104" s="176"/>
      <c r="D104" s="176"/>
    </row>
    <row r="105" customFormat="false" ht="11.25" hidden="false" customHeight="false" outlineLevel="0" collapsed="false">
      <c r="B105" s="176"/>
      <c r="C105" s="176"/>
      <c r="D105" s="176"/>
    </row>
    <row r="106" customFormat="false" ht="11.25" hidden="false" customHeight="false" outlineLevel="0" collapsed="false">
      <c r="B106" s="176"/>
      <c r="C106" s="176"/>
      <c r="D106" s="176"/>
    </row>
    <row r="107" customFormat="false" ht="11.25" hidden="false" customHeight="false" outlineLevel="0" collapsed="false">
      <c r="B107" s="176"/>
      <c r="C107" s="176"/>
      <c r="D107" s="176"/>
    </row>
    <row r="108" customFormat="false" ht="11.25" hidden="false" customHeight="false" outlineLevel="0" collapsed="false">
      <c r="B108" s="176"/>
      <c r="C108" s="176"/>
      <c r="D108" s="176"/>
    </row>
    <row r="109" customFormat="false" ht="11.25" hidden="false" customHeight="false" outlineLevel="0" collapsed="false">
      <c r="B109" s="176"/>
      <c r="C109" s="176"/>
      <c r="D109" s="176"/>
    </row>
    <row r="110" customFormat="false" ht="11.25" hidden="false" customHeight="false" outlineLevel="0" collapsed="false">
      <c r="B110" s="176"/>
      <c r="C110" s="176"/>
      <c r="D110" s="176"/>
    </row>
    <row r="111" customFormat="false" ht="11.25" hidden="false" customHeight="false" outlineLevel="0" collapsed="false">
      <c r="B111" s="176"/>
      <c r="C111" s="176"/>
      <c r="D111" s="176"/>
    </row>
    <row r="112" customFormat="false" ht="11.25" hidden="false" customHeight="false" outlineLevel="0" collapsed="false">
      <c r="B112" s="176"/>
      <c r="C112" s="176"/>
      <c r="D112" s="176"/>
    </row>
    <row r="113" customFormat="false" ht="11.25" hidden="false" customHeight="false" outlineLevel="0" collapsed="false">
      <c r="B113" s="176"/>
      <c r="C113" s="176"/>
      <c r="D113" s="176"/>
    </row>
    <row r="114" customFormat="false" ht="11.25" hidden="false" customHeight="false" outlineLevel="0" collapsed="false">
      <c r="B114" s="176"/>
      <c r="C114" s="176"/>
      <c r="D114" s="176"/>
    </row>
    <row r="115" customFormat="false" ht="11.25" hidden="false" customHeight="false" outlineLevel="0" collapsed="false">
      <c r="B115" s="176"/>
      <c r="C115" s="176"/>
      <c r="D115" s="176"/>
    </row>
    <row r="116" customFormat="false" ht="11.25" hidden="false" customHeight="false" outlineLevel="0" collapsed="false">
      <c r="B116" s="176"/>
      <c r="C116" s="176"/>
      <c r="D116" s="176"/>
    </row>
    <row r="117" customFormat="false" ht="11.25" hidden="false" customHeight="false" outlineLevel="0" collapsed="false">
      <c r="B117" s="176"/>
      <c r="C117" s="176"/>
      <c r="D117" s="176"/>
    </row>
    <row r="118" customFormat="false" ht="11.25" hidden="false" customHeight="false" outlineLevel="0" collapsed="false">
      <c r="B118" s="176"/>
      <c r="C118" s="176"/>
      <c r="D118" s="176"/>
    </row>
    <row r="119" customFormat="false" ht="11.25" hidden="false" customHeight="false" outlineLevel="0" collapsed="false">
      <c r="B119" s="176"/>
      <c r="C119" s="176"/>
      <c r="D119" s="176"/>
    </row>
    <row r="120" customFormat="false" ht="11.25" hidden="false" customHeight="false" outlineLevel="0" collapsed="false">
      <c r="B120" s="176"/>
      <c r="C120" s="176"/>
      <c r="D120" s="176"/>
    </row>
    <row r="121" customFormat="false" ht="11.25" hidden="false" customHeight="false" outlineLevel="0" collapsed="false">
      <c r="B121" s="176"/>
      <c r="C121" s="176"/>
      <c r="D121" s="176"/>
    </row>
    <row r="122" customFormat="false" ht="11.25" hidden="false" customHeight="false" outlineLevel="0" collapsed="false">
      <c r="B122" s="176"/>
      <c r="C122" s="176"/>
      <c r="D122" s="176"/>
    </row>
    <row r="123" customFormat="false" ht="11.25" hidden="false" customHeight="false" outlineLevel="0" collapsed="false">
      <c r="B123" s="176"/>
      <c r="C123" s="176"/>
      <c r="D123" s="176"/>
    </row>
    <row r="124" customFormat="false" ht="11.25" hidden="false" customHeight="false" outlineLevel="0" collapsed="false">
      <c r="B124" s="176"/>
      <c r="C124" s="176"/>
      <c r="D124" s="176"/>
    </row>
    <row r="125" customFormat="false" ht="11.25" hidden="false" customHeight="false" outlineLevel="0" collapsed="false">
      <c r="B125" s="176"/>
      <c r="C125" s="176"/>
      <c r="D125" s="176"/>
    </row>
    <row r="126" customFormat="false" ht="11.25" hidden="false" customHeight="false" outlineLevel="0" collapsed="false">
      <c r="B126" s="176"/>
      <c r="C126" s="176"/>
      <c r="D126" s="176"/>
    </row>
    <row r="127" customFormat="false" ht="11.25" hidden="false" customHeight="false" outlineLevel="0" collapsed="false">
      <c r="B127" s="176"/>
      <c r="C127" s="176"/>
      <c r="D127" s="176"/>
    </row>
    <row r="128" customFormat="false" ht="11.25" hidden="false" customHeight="false" outlineLevel="0" collapsed="false">
      <c r="B128" s="176"/>
      <c r="C128" s="176"/>
      <c r="D128" s="176"/>
    </row>
    <row r="129" customFormat="false" ht="11.25" hidden="false" customHeight="false" outlineLevel="0" collapsed="false">
      <c r="B129" s="176"/>
      <c r="C129" s="176"/>
      <c r="D129" s="176"/>
    </row>
    <row r="130" customFormat="false" ht="11.25" hidden="false" customHeight="false" outlineLevel="0" collapsed="false">
      <c r="B130" s="176"/>
      <c r="C130" s="176"/>
      <c r="D130" s="176"/>
    </row>
    <row r="131" customFormat="false" ht="11.25" hidden="false" customHeight="false" outlineLevel="0" collapsed="false">
      <c r="B131" s="176"/>
      <c r="C131" s="176"/>
      <c r="D131" s="176"/>
    </row>
    <row r="132" customFormat="false" ht="11.25" hidden="false" customHeight="false" outlineLevel="0" collapsed="false">
      <c r="B132" s="176"/>
      <c r="C132" s="176"/>
      <c r="D132" s="176"/>
    </row>
    <row r="133" customFormat="false" ht="11.25" hidden="false" customHeight="false" outlineLevel="0" collapsed="false">
      <c r="B133" s="176"/>
      <c r="C133" s="176"/>
      <c r="D133" s="176"/>
    </row>
    <row r="134" customFormat="false" ht="11.25" hidden="false" customHeight="false" outlineLevel="0" collapsed="false">
      <c r="B134" s="176"/>
      <c r="C134" s="176"/>
      <c r="D134" s="176"/>
    </row>
    <row r="135" customFormat="false" ht="11.25" hidden="false" customHeight="false" outlineLevel="0" collapsed="false">
      <c r="B135" s="176"/>
      <c r="C135" s="176"/>
      <c r="D135" s="176"/>
    </row>
    <row r="136" customFormat="false" ht="11.25" hidden="false" customHeight="false" outlineLevel="0" collapsed="false">
      <c r="B136" s="176"/>
      <c r="C136" s="176"/>
      <c r="D136" s="176"/>
    </row>
    <row r="137" customFormat="false" ht="11.25" hidden="false" customHeight="false" outlineLevel="0" collapsed="false">
      <c r="B137" s="176"/>
      <c r="C137" s="176"/>
      <c r="D137" s="176"/>
    </row>
    <row r="138" customFormat="false" ht="11.25" hidden="false" customHeight="false" outlineLevel="0" collapsed="false">
      <c r="B138" s="176"/>
      <c r="C138" s="176"/>
      <c r="D138" s="176"/>
    </row>
    <row r="139" customFormat="false" ht="11.25" hidden="false" customHeight="false" outlineLevel="0" collapsed="false">
      <c r="B139" s="176"/>
      <c r="C139" s="176"/>
      <c r="D139" s="176"/>
    </row>
    <row r="140" customFormat="false" ht="11.25" hidden="false" customHeight="false" outlineLevel="0" collapsed="false">
      <c r="B140" s="176"/>
      <c r="C140" s="176"/>
      <c r="D140" s="176"/>
    </row>
    <row r="141" customFormat="false" ht="11.25" hidden="false" customHeight="false" outlineLevel="0" collapsed="false">
      <c r="B141" s="176"/>
      <c r="C141" s="176"/>
      <c r="D141" s="176"/>
    </row>
    <row r="142" customFormat="false" ht="11.25" hidden="false" customHeight="false" outlineLevel="0" collapsed="false">
      <c r="B142" s="176"/>
      <c r="C142" s="176"/>
      <c r="D142" s="176"/>
    </row>
    <row r="143" customFormat="false" ht="11.25" hidden="false" customHeight="false" outlineLevel="0" collapsed="false">
      <c r="B143" s="176"/>
      <c r="C143" s="176"/>
      <c r="D143" s="176"/>
    </row>
    <row r="144" customFormat="false" ht="11.25" hidden="false" customHeight="false" outlineLevel="0" collapsed="false">
      <c r="B144" s="176"/>
      <c r="C144" s="176"/>
      <c r="D144" s="176"/>
    </row>
    <row r="145" customFormat="false" ht="11.25" hidden="false" customHeight="false" outlineLevel="0" collapsed="false">
      <c r="B145" s="176"/>
      <c r="C145" s="176"/>
      <c r="D145" s="176"/>
    </row>
    <row r="146" customFormat="false" ht="11.25" hidden="false" customHeight="false" outlineLevel="0" collapsed="false">
      <c r="B146" s="176"/>
      <c r="C146" s="176"/>
      <c r="D146" s="176"/>
    </row>
    <row r="147" customFormat="false" ht="11.25" hidden="false" customHeight="false" outlineLevel="0" collapsed="false">
      <c r="B147" s="176"/>
      <c r="C147" s="176"/>
      <c r="D147" s="176"/>
    </row>
    <row r="148" customFormat="false" ht="11.25" hidden="false" customHeight="false" outlineLevel="0" collapsed="false">
      <c r="B148" s="176"/>
      <c r="C148" s="176"/>
      <c r="D148" s="176"/>
    </row>
    <row r="149" customFormat="false" ht="11.25" hidden="false" customHeight="false" outlineLevel="0" collapsed="false">
      <c r="B149" s="176"/>
      <c r="C149" s="176"/>
      <c r="D149" s="176"/>
    </row>
    <row r="150" customFormat="false" ht="11.25" hidden="false" customHeight="false" outlineLevel="0" collapsed="false">
      <c r="B150" s="176"/>
      <c r="C150" s="176"/>
      <c r="D150" s="176"/>
    </row>
    <row r="151" customFormat="false" ht="11.25" hidden="false" customHeight="false" outlineLevel="0" collapsed="false">
      <c r="B151" s="176"/>
      <c r="C151" s="176"/>
      <c r="D151" s="176"/>
    </row>
    <row r="152" customFormat="false" ht="11.25" hidden="false" customHeight="false" outlineLevel="0" collapsed="false">
      <c r="B152" s="176"/>
      <c r="C152" s="176"/>
      <c r="D152" s="176"/>
    </row>
    <row r="153" customFormat="false" ht="11.25" hidden="false" customHeight="false" outlineLevel="0" collapsed="false">
      <c r="B153" s="176"/>
      <c r="C153" s="176"/>
      <c r="D153" s="176"/>
    </row>
    <row r="154" customFormat="false" ht="11.25" hidden="false" customHeight="false" outlineLevel="0" collapsed="false">
      <c r="B154" s="176"/>
      <c r="C154" s="176"/>
      <c r="D154" s="176"/>
    </row>
    <row r="155" customFormat="false" ht="11.25" hidden="false" customHeight="false" outlineLevel="0" collapsed="false">
      <c r="B155" s="176"/>
      <c r="C155" s="176"/>
      <c r="D155" s="176"/>
    </row>
    <row r="156" customFormat="false" ht="11.25" hidden="false" customHeight="false" outlineLevel="0" collapsed="false">
      <c r="B156" s="176"/>
      <c r="C156" s="176"/>
      <c r="D156" s="176"/>
    </row>
    <row r="157" customFormat="false" ht="11.25" hidden="false" customHeight="false" outlineLevel="0" collapsed="false">
      <c r="B157" s="176"/>
      <c r="C157" s="176"/>
      <c r="D157" s="176"/>
    </row>
    <row r="158" customFormat="false" ht="11.25" hidden="false" customHeight="false" outlineLevel="0" collapsed="false">
      <c r="B158" s="176"/>
      <c r="C158" s="176"/>
      <c r="D158" s="176"/>
    </row>
    <row r="159" customFormat="false" ht="11.25" hidden="false" customHeight="false" outlineLevel="0" collapsed="false">
      <c r="B159" s="176"/>
      <c r="C159" s="176"/>
      <c r="D159" s="176"/>
    </row>
    <row r="160" customFormat="false" ht="11.25" hidden="false" customHeight="false" outlineLevel="0" collapsed="false">
      <c r="B160" s="176"/>
      <c r="C160" s="176"/>
      <c r="D160" s="176"/>
    </row>
    <row r="161" customFormat="false" ht="11.25" hidden="false" customHeight="false" outlineLevel="0" collapsed="false">
      <c r="B161" s="176"/>
      <c r="C161" s="176"/>
      <c r="D161" s="176"/>
    </row>
    <row r="162" customFormat="false" ht="11.25" hidden="false" customHeight="false" outlineLevel="0" collapsed="false">
      <c r="B162" s="176"/>
      <c r="C162" s="176"/>
      <c r="D162" s="176"/>
    </row>
    <row r="163" customFormat="false" ht="11.25" hidden="false" customHeight="false" outlineLevel="0" collapsed="false">
      <c r="B163" s="176"/>
      <c r="C163" s="176"/>
      <c r="D163" s="176"/>
    </row>
    <row r="164" customFormat="false" ht="11.25" hidden="false" customHeight="false" outlineLevel="0" collapsed="false">
      <c r="B164" s="176"/>
      <c r="C164" s="176"/>
      <c r="D164" s="176"/>
    </row>
    <row r="165" customFormat="false" ht="11.25" hidden="false" customHeight="false" outlineLevel="0" collapsed="false">
      <c r="B165" s="176"/>
      <c r="C165" s="176"/>
      <c r="D165" s="176"/>
    </row>
    <row r="166" customFormat="false" ht="11.25" hidden="false" customHeight="false" outlineLevel="0" collapsed="false">
      <c r="B166" s="176"/>
      <c r="C166" s="176"/>
      <c r="D166" s="176"/>
    </row>
    <row r="167" customFormat="false" ht="11.25" hidden="false" customHeight="false" outlineLevel="0" collapsed="false">
      <c r="B167" s="176"/>
      <c r="C167" s="176"/>
      <c r="D167" s="176"/>
    </row>
    <row r="168" customFormat="false" ht="11.25" hidden="false" customHeight="false" outlineLevel="0" collapsed="false">
      <c r="B168" s="176"/>
      <c r="C168" s="176"/>
      <c r="D168" s="176"/>
    </row>
    <row r="169" customFormat="false" ht="11.25" hidden="false" customHeight="false" outlineLevel="0" collapsed="false">
      <c r="B169" s="176"/>
      <c r="C169" s="176"/>
      <c r="D169" s="176"/>
    </row>
    <row r="170" customFormat="false" ht="11.25" hidden="false" customHeight="false" outlineLevel="0" collapsed="false">
      <c r="B170" s="176"/>
      <c r="C170" s="176"/>
      <c r="D170" s="176"/>
    </row>
    <row r="171" customFormat="false" ht="11.25" hidden="false" customHeight="false" outlineLevel="0" collapsed="false">
      <c r="B171" s="176"/>
      <c r="C171" s="176"/>
      <c r="D171" s="176"/>
    </row>
    <row r="172" customFormat="false" ht="11.25" hidden="false" customHeight="false" outlineLevel="0" collapsed="false">
      <c r="B172" s="176"/>
      <c r="C172" s="176"/>
      <c r="D172" s="176"/>
    </row>
    <row r="173" customFormat="false" ht="11.25" hidden="false" customHeight="false" outlineLevel="0" collapsed="false">
      <c r="B173" s="176"/>
      <c r="C173" s="176"/>
      <c r="D173" s="176"/>
    </row>
    <row r="174" customFormat="false" ht="11.25" hidden="false" customHeight="false" outlineLevel="0" collapsed="false">
      <c r="B174" s="176"/>
      <c r="C174" s="176"/>
      <c r="D174" s="176"/>
    </row>
    <row r="175" customFormat="false" ht="11.25" hidden="false" customHeight="false" outlineLevel="0" collapsed="false">
      <c r="B175" s="176"/>
      <c r="C175" s="176"/>
      <c r="D175" s="176"/>
    </row>
    <row r="176" customFormat="false" ht="11.25" hidden="false" customHeight="false" outlineLevel="0" collapsed="false">
      <c r="B176" s="176"/>
      <c r="C176" s="176"/>
      <c r="D176" s="176"/>
    </row>
    <row r="177" customFormat="false" ht="11.25" hidden="false" customHeight="false" outlineLevel="0" collapsed="false">
      <c r="B177" s="176"/>
      <c r="C177" s="176"/>
      <c r="D177" s="176"/>
    </row>
    <row r="178" customFormat="false" ht="11.25" hidden="false" customHeight="false" outlineLevel="0" collapsed="false">
      <c r="B178" s="176"/>
      <c r="C178" s="176"/>
      <c r="D178" s="176"/>
    </row>
    <row r="179" customFormat="false" ht="11.25" hidden="false" customHeight="false" outlineLevel="0" collapsed="false">
      <c r="B179" s="176"/>
      <c r="C179" s="176"/>
      <c r="D179" s="176"/>
    </row>
    <row r="180" customFormat="false" ht="11.25" hidden="false" customHeight="false" outlineLevel="0" collapsed="false">
      <c r="B180" s="176"/>
      <c r="C180" s="176"/>
      <c r="D180" s="176"/>
    </row>
    <row r="181" customFormat="false" ht="11.25" hidden="false" customHeight="false" outlineLevel="0" collapsed="false">
      <c r="B181" s="176"/>
      <c r="C181" s="176"/>
      <c r="D181" s="176"/>
    </row>
    <row r="182" customFormat="false" ht="11.25" hidden="false" customHeight="false" outlineLevel="0" collapsed="false">
      <c r="B182" s="176"/>
      <c r="C182" s="176"/>
      <c r="D182" s="176"/>
    </row>
    <row r="183" customFormat="false" ht="11.25" hidden="false" customHeight="false" outlineLevel="0" collapsed="false">
      <c r="B183" s="176"/>
      <c r="C183" s="176"/>
      <c r="D183" s="176"/>
    </row>
    <row r="184" customFormat="false" ht="11.25" hidden="false" customHeight="false" outlineLevel="0" collapsed="false">
      <c r="B184" s="176"/>
      <c r="C184" s="176"/>
      <c r="D184" s="176"/>
    </row>
    <row r="185" customFormat="false" ht="11.25" hidden="false" customHeight="false" outlineLevel="0" collapsed="false">
      <c r="B185" s="176"/>
      <c r="C185" s="176"/>
      <c r="D185" s="176"/>
    </row>
    <row r="186" customFormat="false" ht="11.25" hidden="false" customHeight="false" outlineLevel="0" collapsed="false">
      <c r="B186" s="176"/>
      <c r="C186" s="176"/>
      <c r="D186" s="176"/>
    </row>
    <row r="187" customFormat="false" ht="11.25" hidden="false" customHeight="false" outlineLevel="0" collapsed="false">
      <c r="B187" s="176"/>
      <c r="C187" s="176"/>
      <c r="D187" s="176"/>
    </row>
    <row r="188" customFormat="false" ht="11.25" hidden="false" customHeight="false" outlineLevel="0" collapsed="false">
      <c r="B188" s="176"/>
      <c r="C188" s="176"/>
      <c r="D188" s="176"/>
    </row>
    <row r="189" customFormat="false" ht="11.25" hidden="false" customHeight="false" outlineLevel="0" collapsed="false">
      <c r="B189" s="176"/>
      <c r="C189" s="176"/>
      <c r="D189" s="176"/>
    </row>
    <row r="190" customFormat="false" ht="11.25" hidden="false" customHeight="false" outlineLevel="0" collapsed="false">
      <c r="B190" s="176"/>
      <c r="C190" s="176"/>
      <c r="D190" s="176"/>
    </row>
    <row r="191" customFormat="false" ht="11.25" hidden="false" customHeight="false" outlineLevel="0" collapsed="false">
      <c r="B191" s="176"/>
      <c r="C191" s="176"/>
      <c r="D191" s="176"/>
    </row>
    <row r="192" customFormat="false" ht="11.25" hidden="false" customHeight="false" outlineLevel="0" collapsed="false">
      <c r="B192" s="176"/>
      <c r="C192" s="176"/>
      <c r="D192" s="176"/>
    </row>
    <row r="193" customFormat="false" ht="11.25" hidden="false" customHeight="false" outlineLevel="0" collapsed="false">
      <c r="B193" s="176"/>
      <c r="C193" s="176"/>
      <c r="D193" s="176"/>
    </row>
    <row r="194" customFormat="false" ht="11.25" hidden="false" customHeight="false" outlineLevel="0" collapsed="false">
      <c r="B194" s="176"/>
      <c r="C194" s="176"/>
      <c r="D194" s="176"/>
    </row>
    <row r="195" customFormat="false" ht="11.25" hidden="false" customHeight="false" outlineLevel="0" collapsed="false">
      <c r="B195" s="176"/>
      <c r="C195" s="176"/>
      <c r="D195" s="176"/>
    </row>
    <row r="196" customFormat="false" ht="11.25" hidden="false" customHeight="false" outlineLevel="0" collapsed="false">
      <c r="B196" s="176"/>
      <c r="C196" s="176"/>
      <c r="D196" s="176"/>
    </row>
    <row r="197" customFormat="false" ht="11.25" hidden="false" customHeight="false" outlineLevel="0" collapsed="false">
      <c r="B197" s="176"/>
      <c r="C197" s="176"/>
      <c r="D197" s="176"/>
    </row>
    <row r="198" customFormat="false" ht="11.25" hidden="false" customHeight="false" outlineLevel="0" collapsed="false">
      <c r="B198" s="176"/>
      <c r="C198" s="176"/>
      <c r="D198" s="176"/>
    </row>
    <row r="199" customFormat="false" ht="11.25" hidden="false" customHeight="false" outlineLevel="0" collapsed="false">
      <c r="B199" s="176"/>
      <c r="C199" s="176"/>
      <c r="D199" s="176"/>
    </row>
    <row r="200" customFormat="false" ht="11.25" hidden="false" customHeight="false" outlineLevel="0" collapsed="false">
      <c r="B200" s="176"/>
      <c r="C200" s="176"/>
      <c r="D200" s="176"/>
    </row>
    <row r="201" customFormat="false" ht="11.25" hidden="false" customHeight="false" outlineLevel="0" collapsed="false">
      <c r="B201" s="176"/>
      <c r="C201" s="176"/>
      <c r="D201" s="176"/>
    </row>
    <row r="202" customFormat="false" ht="11.25" hidden="false" customHeight="false" outlineLevel="0" collapsed="false">
      <c r="B202" s="176"/>
      <c r="C202" s="176"/>
      <c r="D202" s="176"/>
    </row>
    <row r="203" customFormat="false" ht="11.25" hidden="false" customHeight="false" outlineLevel="0" collapsed="false">
      <c r="B203" s="176"/>
      <c r="C203" s="176"/>
      <c r="D203" s="176"/>
    </row>
    <row r="204" customFormat="false" ht="11.25" hidden="false" customHeight="false" outlineLevel="0" collapsed="false">
      <c r="B204" s="176"/>
      <c r="C204" s="176"/>
      <c r="D204" s="176"/>
    </row>
    <row r="205" customFormat="false" ht="11.25" hidden="false" customHeight="false" outlineLevel="0" collapsed="false">
      <c r="B205" s="176"/>
      <c r="C205" s="176"/>
      <c r="D205" s="176"/>
    </row>
    <row r="206" customFormat="false" ht="11.25" hidden="false" customHeight="false" outlineLevel="0" collapsed="false">
      <c r="B206" s="176"/>
      <c r="C206" s="176"/>
      <c r="D206" s="176"/>
    </row>
    <row r="207" customFormat="false" ht="11.25" hidden="false" customHeight="false" outlineLevel="0" collapsed="false">
      <c r="B207" s="176"/>
      <c r="C207" s="176"/>
      <c r="D207" s="176"/>
    </row>
    <row r="208" customFormat="false" ht="11.25" hidden="false" customHeight="false" outlineLevel="0" collapsed="false">
      <c r="B208" s="176"/>
      <c r="C208" s="176"/>
      <c r="D208" s="176"/>
    </row>
    <row r="209" customFormat="false" ht="11.25" hidden="false" customHeight="false" outlineLevel="0" collapsed="false">
      <c r="B209" s="176"/>
      <c r="C209" s="176"/>
      <c r="D209" s="176"/>
    </row>
    <row r="210" customFormat="false" ht="11.25" hidden="false" customHeight="false" outlineLevel="0" collapsed="false">
      <c r="B210" s="176"/>
      <c r="C210" s="176"/>
      <c r="D210" s="176"/>
    </row>
    <row r="211" customFormat="false" ht="11.25" hidden="false" customHeight="false" outlineLevel="0" collapsed="false">
      <c r="B211" s="176"/>
      <c r="C211" s="176"/>
      <c r="D211" s="176"/>
    </row>
    <row r="212" customFormat="false" ht="11.25" hidden="false" customHeight="false" outlineLevel="0" collapsed="false">
      <c r="B212" s="176"/>
      <c r="C212" s="176"/>
      <c r="D212" s="176"/>
    </row>
    <row r="213" customFormat="false" ht="11.25" hidden="false" customHeight="false" outlineLevel="0" collapsed="false">
      <c r="B213" s="176"/>
      <c r="C213" s="176"/>
      <c r="D213" s="176"/>
    </row>
    <row r="214" customFormat="false" ht="11.25" hidden="false" customHeight="false" outlineLevel="0" collapsed="false">
      <c r="B214" s="176"/>
      <c r="C214" s="176"/>
      <c r="D214" s="176"/>
    </row>
    <row r="215" customFormat="false" ht="11.25" hidden="false" customHeight="false" outlineLevel="0" collapsed="false">
      <c r="B215" s="176"/>
      <c r="C215" s="176"/>
      <c r="D215" s="176"/>
    </row>
    <row r="216" customFormat="false" ht="11.25" hidden="false" customHeight="false" outlineLevel="0" collapsed="false">
      <c r="B216" s="176"/>
      <c r="C216" s="176"/>
      <c r="D216" s="176"/>
    </row>
    <row r="217" customFormat="false" ht="11.25" hidden="false" customHeight="false" outlineLevel="0" collapsed="false">
      <c r="B217" s="176"/>
      <c r="C217" s="176"/>
      <c r="D217" s="176"/>
    </row>
    <row r="218" customFormat="false" ht="11.25" hidden="false" customHeight="false" outlineLevel="0" collapsed="false">
      <c r="B218" s="176"/>
      <c r="C218" s="176"/>
      <c r="D218" s="176"/>
    </row>
    <row r="219" customFormat="false" ht="11.25" hidden="false" customHeight="false" outlineLevel="0" collapsed="false">
      <c r="B219" s="176"/>
      <c r="C219" s="176"/>
      <c r="D219" s="176"/>
    </row>
    <row r="220" customFormat="false" ht="11.25" hidden="false" customHeight="false" outlineLevel="0" collapsed="false">
      <c r="B220" s="176"/>
      <c r="C220" s="176"/>
      <c r="D220" s="176"/>
    </row>
    <row r="221" customFormat="false" ht="11.25" hidden="false" customHeight="false" outlineLevel="0" collapsed="false">
      <c r="B221" s="176"/>
      <c r="C221" s="176"/>
      <c r="D221" s="176"/>
    </row>
    <row r="222" customFormat="false" ht="11.25" hidden="false" customHeight="false" outlineLevel="0" collapsed="false">
      <c r="B222" s="176"/>
      <c r="C222" s="176"/>
      <c r="D222" s="176"/>
    </row>
    <row r="223" customFormat="false" ht="11.25" hidden="false" customHeight="false" outlineLevel="0" collapsed="false">
      <c r="B223" s="176"/>
      <c r="C223" s="176"/>
      <c r="D223" s="176"/>
    </row>
    <row r="224" customFormat="false" ht="11.25" hidden="false" customHeight="false" outlineLevel="0" collapsed="false">
      <c r="B224" s="176"/>
      <c r="C224" s="176"/>
      <c r="D224" s="176"/>
    </row>
    <row r="225" customFormat="false" ht="11.25" hidden="false" customHeight="false" outlineLevel="0" collapsed="false">
      <c r="B225" s="176"/>
      <c r="C225" s="176"/>
      <c r="D225" s="176"/>
    </row>
    <row r="226" customFormat="false" ht="11.25" hidden="false" customHeight="false" outlineLevel="0" collapsed="false">
      <c r="B226" s="176"/>
      <c r="C226" s="176"/>
      <c r="D226" s="176"/>
    </row>
    <row r="227" customFormat="false" ht="11.25" hidden="false" customHeight="false" outlineLevel="0" collapsed="false">
      <c r="B227" s="176"/>
      <c r="C227" s="176"/>
      <c r="D227" s="176"/>
    </row>
    <row r="228" customFormat="false" ht="11.25" hidden="false" customHeight="false" outlineLevel="0" collapsed="false">
      <c r="B228" s="176"/>
      <c r="C228" s="176"/>
      <c r="D228" s="176"/>
    </row>
    <row r="229" customFormat="false" ht="11.25" hidden="false" customHeight="false" outlineLevel="0" collapsed="false">
      <c r="B229" s="176"/>
      <c r="C229" s="176"/>
      <c r="D229" s="176"/>
    </row>
    <row r="230" customFormat="false" ht="11.25" hidden="false" customHeight="false" outlineLevel="0" collapsed="false">
      <c r="B230" s="176"/>
      <c r="C230" s="176"/>
      <c r="D230" s="176"/>
    </row>
    <row r="231" customFormat="false" ht="11.25" hidden="false" customHeight="false" outlineLevel="0" collapsed="false">
      <c r="B231" s="176"/>
      <c r="C231" s="176"/>
      <c r="D231" s="176"/>
    </row>
    <row r="232" customFormat="false" ht="11.25" hidden="false" customHeight="false" outlineLevel="0" collapsed="false">
      <c r="B232" s="176"/>
      <c r="C232" s="176"/>
      <c r="D232" s="176"/>
    </row>
    <row r="233" customFormat="false" ht="11.25" hidden="false" customHeight="false" outlineLevel="0" collapsed="false">
      <c r="B233" s="176"/>
      <c r="C233" s="176"/>
      <c r="D233" s="176"/>
    </row>
    <row r="234" customFormat="false" ht="11.25" hidden="false" customHeight="false" outlineLevel="0" collapsed="false">
      <c r="B234" s="176"/>
      <c r="C234" s="176"/>
      <c r="D234" s="176"/>
    </row>
    <row r="235" customFormat="false" ht="11.25" hidden="false" customHeight="false" outlineLevel="0" collapsed="false">
      <c r="B235" s="176"/>
      <c r="C235" s="176"/>
      <c r="D235" s="176"/>
    </row>
    <row r="236" customFormat="false" ht="11.25" hidden="false" customHeight="false" outlineLevel="0" collapsed="false">
      <c r="B236" s="176"/>
      <c r="C236" s="176"/>
      <c r="D236" s="176"/>
    </row>
    <row r="237" customFormat="false" ht="11.25" hidden="false" customHeight="false" outlineLevel="0" collapsed="false">
      <c r="B237" s="176"/>
      <c r="C237" s="176"/>
      <c r="D237" s="176"/>
    </row>
    <row r="238" customFormat="false" ht="11.25" hidden="false" customHeight="false" outlineLevel="0" collapsed="false">
      <c r="B238" s="176"/>
      <c r="C238" s="176"/>
      <c r="D238" s="176"/>
    </row>
    <row r="239" customFormat="false" ht="11.25" hidden="false" customHeight="false" outlineLevel="0" collapsed="false">
      <c r="B239" s="176"/>
      <c r="C239" s="176"/>
      <c r="D239" s="176"/>
    </row>
    <row r="240" customFormat="false" ht="11.25" hidden="false" customHeight="false" outlineLevel="0" collapsed="false">
      <c r="B240" s="176"/>
      <c r="C240" s="176"/>
      <c r="D240" s="176"/>
    </row>
    <row r="241" customFormat="false" ht="11.25" hidden="false" customHeight="false" outlineLevel="0" collapsed="false">
      <c r="B241" s="176"/>
      <c r="C241" s="176"/>
      <c r="D241" s="176"/>
    </row>
    <row r="242" customFormat="false" ht="11.25" hidden="false" customHeight="false" outlineLevel="0" collapsed="false">
      <c r="B242" s="176"/>
      <c r="C242" s="176"/>
      <c r="D242" s="176"/>
    </row>
    <row r="243" customFormat="false" ht="11.25" hidden="false" customHeight="false" outlineLevel="0" collapsed="false">
      <c r="B243" s="176"/>
      <c r="C243" s="176"/>
      <c r="D243" s="176"/>
    </row>
    <row r="244" customFormat="false" ht="11.25" hidden="false" customHeight="false" outlineLevel="0" collapsed="false">
      <c r="B244" s="176"/>
      <c r="C244" s="176"/>
      <c r="D244" s="176"/>
    </row>
    <row r="245" customFormat="false" ht="11.25" hidden="false" customHeight="false" outlineLevel="0" collapsed="false">
      <c r="B245" s="176"/>
      <c r="C245" s="176"/>
      <c r="D245" s="176"/>
    </row>
    <row r="246" customFormat="false" ht="11.25" hidden="false" customHeight="false" outlineLevel="0" collapsed="false">
      <c r="B246" s="176"/>
      <c r="C246" s="176"/>
      <c r="D246" s="176"/>
    </row>
    <row r="247" customFormat="false" ht="11.25" hidden="false" customHeight="false" outlineLevel="0" collapsed="false">
      <c r="B247" s="176"/>
      <c r="C247" s="176"/>
      <c r="D247" s="176"/>
    </row>
    <row r="248" customFormat="false" ht="11.25" hidden="false" customHeight="false" outlineLevel="0" collapsed="false">
      <c r="B248" s="176"/>
      <c r="C248" s="176"/>
      <c r="D248" s="176"/>
    </row>
    <row r="249" customFormat="false" ht="11.25" hidden="false" customHeight="false" outlineLevel="0" collapsed="false">
      <c r="B249" s="176"/>
      <c r="C249" s="176"/>
      <c r="D249" s="176"/>
    </row>
    <row r="250" customFormat="false" ht="11.25" hidden="false" customHeight="false" outlineLevel="0" collapsed="false">
      <c r="B250" s="176"/>
      <c r="C250" s="176"/>
      <c r="D250" s="176"/>
    </row>
    <row r="251" customFormat="false" ht="11.25" hidden="false" customHeight="false" outlineLevel="0" collapsed="false">
      <c r="B251" s="176"/>
      <c r="C251" s="176"/>
      <c r="D251" s="176"/>
    </row>
    <row r="252" customFormat="false" ht="11.25" hidden="false" customHeight="false" outlineLevel="0" collapsed="false">
      <c r="B252" s="176"/>
      <c r="C252" s="176"/>
      <c r="D252" s="176"/>
    </row>
    <row r="253" customFormat="false" ht="11.25" hidden="false" customHeight="false" outlineLevel="0" collapsed="false">
      <c r="B253" s="176"/>
      <c r="C253" s="176"/>
      <c r="D253" s="176"/>
    </row>
    <row r="254" customFormat="false" ht="11.25" hidden="false" customHeight="false" outlineLevel="0" collapsed="false">
      <c r="B254" s="176"/>
      <c r="C254" s="176"/>
      <c r="D254" s="176"/>
    </row>
    <row r="255" customFormat="false" ht="11.25" hidden="false" customHeight="false" outlineLevel="0" collapsed="false">
      <c r="B255" s="176"/>
      <c r="C255" s="176"/>
      <c r="D255" s="176"/>
    </row>
    <row r="256" customFormat="false" ht="11.25" hidden="false" customHeight="false" outlineLevel="0" collapsed="false">
      <c r="B256" s="176"/>
      <c r="C256" s="176"/>
      <c r="D256" s="176"/>
    </row>
    <row r="257" customFormat="false" ht="11.25" hidden="false" customHeight="false" outlineLevel="0" collapsed="false">
      <c r="B257" s="176"/>
      <c r="C257" s="176"/>
      <c r="D257" s="176"/>
    </row>
    <row r="258" customFormat="false" ht="11.25" hidden="false" customHeight="false" outlineLevel="0" collapsed="false">
      <c r="B258" s="176"/>
      <c r="C258" s="176"/>
      <c r="D258" s="176"/>
    </row>
    <row r="259" customFormat="false" ht="11.25" hidden="false" customHeight="false" outlineLevel="0" collapsed="false">
      <c r="B259" s="176"/>
      <c r="C259" s="176"/>
      <c r="D259" s="176"/>
    </row>
    <row r="260" customFormat="false" ht="11.25" hidden="false" customHeight="false" outlineLevel="0" collapsed="false">
      <c r="B260" s="176"/>
      <c r="C260" s="176"/>
      <c r="D260" s="176"/>
    </row>
    <row r="261" customFormat="false" ht="11.25" hidden="false" customHeight="false" outlineLevel="0" collapsed="false">
      <c r="B261" s="176"/>
      <c r="C261" s="176"/>
      <c r="D261" s="176"/>
    </row>
    <row r="262" customFormat="false" ht="11.25" hidden="false" customHeight="false" outlineLevel="0" collapsed="false">
      <c r="B262" s="176"/>
      <c r="C262" s="176"/>
      <c r="D262" s="176"/>
    </row>
    <row r="263" customFormat="false" ht="11.25" hidden="false" customHeight="false" outlineLevel="0" collapsed="false">
      <c r="B263" s="176"/>
      <c r="C263" s="176"/>
      <c r="D263" s="176"/>
    </row>
    <row r="264" customFormat="false" ht="11.25" hidden="false" customHeight="false" outlineLevel="0" collapsed="false">
      <c r="B264" s="176"/>
      <c r="C264" s="176"/>
      <c r="D264" s="176"/>
    </row>
    <row r="265" customFormat="false" ht="11.25" hidden="false" customHeight="false" outlineLevel="0" collapsed="false">
      <c r="B265" s="176"/>
      <c r="C265" s="176"/>
      <c r="D265" s="176"/>
    </row>
    <row r="266" customFormat="false" ht="11.25" hidden="false" customHeight="false" outlineLevel="0" collapsed="false">
      <c r="B266" s="176"/>
      <c r="C266" s="176"/>
      <c r="D266" s="176"/>
    </row>
    <row r="267" customFormat="false" ht="11.25" hidden="false" customHeight="false" outlineLevel="0" collapsed="false">
      <c r="B267" s="176"/>
      <c r="C267" s="176"/>
      <c r="D267" s="176"/>
    </row>
    <row r="268" customFormat="false" ht="11.25" hidden="false" customHeight="false" outlineLevel="0" collapsed="false">
      <c r="B268" s="176"/>
      <c r="C268" s="176"/>
      <c r="D268" s="176"/>
    </row>
    <row r="269" customFormat="false" ht="11.25" hidden="false" customHeight="false" outlineLevel="0" collapsed="false">
      <c r="B269" s="176"/>
      <c r="C269" s="176"/>
      <c r="D269" s="176"/>
    </row>
    <row r="270" customFormat="false" ht="11.25" hidden="false" customHeight="false" outlineLevel="0" collapsed="false">
      <c r="B270" s="176"/>
      <c r="C270" s="176"/>
      <c r="D270" s="176"/>
    </row>
    <row r="271" customFormat="false" ht="11.25" hidden="false" customHeight="false" outlineLevel="0" collapsed="false">
      <c r="B271" s="176"/>
      <c r="C271" s="176"/>
      <c r="D271" s="176"/>
    </row>
    <row r="272" customFormat="false" ht="11.25" hidden="false" customHeight="false" outlineLevel="0" collapsed="false">
      <c r="B272" s="176"/>
      <c r="C272" s="176"/>
      <c r="D272" s="176"/>
    </row>
    <row r="273" customFormat="false" ht="11.25" hidden="false" customHeight="false" outlineLevel="0" collapsed="false">
      <c r="B273" s="176"/>
      <c r="C273" s="176"/>
      <c r="D273" s="176"/>
    </row>
    <row r="274" customFormat="false" ht="11.25" hidden="false" customHeight="false" outlineLevel="0" collapsed="false">
      <c r="B274" s="176"/>
      <c r="C274" s="176"/>
      <c r="D274" s="176"/>
    </row>
    <row r="275" customFormat="false" ht="11.25" hidden="false" customHeight="false" outlineLevel="0" collapsed="false">
      <c r="B275" s="176"/>
      <c r="C275" s="176"/>
      <c r="D275" s="176"/>
    </row>
    <row r="276" customFormat="false" ht="11.25" hidden="false" customHeight="false" outlineLevel="0" collapsed="false">
      <c r="B276" s="176"/>
      <c r="C276" s="176"/>
      <c r="D276" s="176"/>
    </row>
    <row r="277" customFormat="false" ht="11.25" hidden="false" customHeight="false" outlineLevel="0" collapsed="false">
      <c r="B277" s="176"/>
      <c r="C277" s="176"/>
      <c r="D277" s="176"/>
    </row>
    <row r="278" customFormat="false" ht="11.25" hidden="false" customHeight="false" outlineLevel="0" collapsed="false">
      <c r="B278" s="176"/>
      <c r="C278" s="176"/>
      <c r="D278" s="176"/>
    </row>
    <row r="279" customFormat="false" ht="11.25" hidden="false" customHeight="false" outlineLevel="0" collapsed="false">
      <c r="B279" s="176"/>
      <c r="C279" s="176"/>
      <c r="D279" s="176"/>
    </row>
    <row r="280" customFormat="false" ht="11.25" hidden="false" customHeight="false" outlineLevel="0" collapsed="false">
      <c r="B280" s="176"/>
      <c r="C280" s="176"/>
      <c r="D280" s="176"/>
    </row>
    <row r="281" customFormat="false" ht="11.25" hidden="false" customHeight="false" outlineLevel="0" collapsed="false">
      <c r="B281" s="176"/>
      <c r="C281" s="176"/>
      <c r="D281" s="176"/>
    </row>
    <row r="282" customFormat="false" ht="11.25" hidden="false" customHeight="false" outlineLevel="0" collapsed="false">
      <c r="B282" s="176"/>
      <c r="C282" s="176"/>
      <c r="D282" s="176"/>
    </row>
    <row r="283" customFormat="false" ht="11.25" hidden="false" customHeight="false" outlineLevel="0" collapsed="false">
      <c r="B283" s="176"/>
      <c r="C283" s="176"/>
      <c r="D283" s="176"/>
    </row>
    <row r="284" customFormat="false" ht="11.25" hidden="false" customHeight="false" outlineLevel="0" collapsed="false">
      <c r="B284" s="176"/>
      <c r="C284" s="176"/>
      <c r="D284" s="176"/>
    </row>
    <row r="285" customFormat="false" ht="11.25" hidden="false" customHeight="false" outlineLevel="0" collapsed="false">
      <c r="B285" s="176"/>
      <c r="C285" s="176"/>
      <c r="D285" s="176"/>
    </row>
    <row r="286" customFormat="false" ht="11.25" hidden="false" customHeight="false" outlineLevel="0" collapsed="false">
      <c r="B286" s="176"/>
      <c r="C286" s="176"/>
      <c r="D286" s="176"/>
    </row>
    <row r="287" customFormat="false" ht="11.25" hidden="false" customHeight="false" outlineLevel="0" collapsed="false">
      <c r="B287" s="176"/>
      <c r="C287" s="176"/>
      <c r="D287" s="176"/>
    </row>
    <row r="288" customFormat="false" ht="11.25" hidden="false" customHeight="false" outlineLevel="0" collapsed="false">
      <c r="B288" s="176"/>
      <c r="C288" s="176"/>
      <c r="D288" s="176"/>
    </row>
    <row r="289" customFormat="false" ht="11.25" hidden="false" customHeight="false" outlineLevel="0" collapsed="false">
      <c r="B289" s="176"/>
      <c r="C289" s="176"/>
      <c r="D289" s="176"/>
    </row>
    <row r="290" customFormat="false" ht="11.25" hidden="false" customHeight="false" outlineLevel="0" collapsed="false">
      <c r="B290" s="176"/>
      <c r="C290" s="176"/>
      <c r="D290" s="176"/>
    </row>
    <row r="291" customFormat="false" ht="11.25" hidden="false" customHeight="false" outlineLevel="0" collapsed="false">
      <c r="B291" s="176"/>
      <c r="C291" s="176"/>
      <c r="D291" s="176"/>
    </row>
    <row r="292" customFormat="false" ht="11.25" hidden="false" customHeight="false" outlineLevel="0" collapsed="false">
      <c r="B292" s="176"/>
      <c r="C292" s="176"/>
      <c r="D292" s="176"/>
    </row>
    <row r="293" customFormat="false" ht="11.25" hidden="false" customHeight="false" outlineLevel="0" collapsed="false">
      <c r="B293" s="176"/>
      <c r="C293" s="176"/>
      <c r="D293" s="176"/>
    </row>
    <row r="294" customFormat="false" ht="11.25" hidden="false" customHeight="false" outlineLevel="0" collapsed="false">
      <c r="B294" s="176"/>
      <c r="C294" s="176"/>
      <c r="D294" s="176"/>
    </row>
    <row r="295" customFormat="false" ht="11.25" hidden="false" customHeight="false" outlineLevel="0" collapsed="false">
      <c r="B295" s="176"/>
      <c r="C295" s="176"/>
      <c r="D295" s="176"/>
    </row>
    <row r="296" customFormat="false" ht="11.25" hidden="false" customHeight="false" outlineLevel="0" collapsed="false">
      <c r="B296" s="176"/>
      <c r="C296" s="176"/>
      <c r="D296" s="176"/>
    </row>
    <row r="297" customFormat="false" ht="11.25" hidden="false" customHeight="false" outlineLevel="0" collapsed="false">
      <c r="B297" s="176"/>
      <c r="C297" s="176"/>
      <c r="D297" s="176"/>
    </row>
    <row r="298" customFormat="false" ht="11.25" hidden="false" customHeight="false" outlineLevel="0" collapsed="false">
      <c r="B298" s="176"/>
      <c r="C298" s="176"/>
      <c r="D298" s="176"/>
    </row>
    <row r="299" customFormat="false" ht="11.25" hidden="false" customHeight="false" outlineLevel="0" collapsed="false">
      <c r="B299" s="176"/>
      <c r="C299" s="176"/>
      <c r="D299" s="176"/>
    </row>
    <row r="300" customFormat="false" ht="11.25" hidden="false" customHeight="false" outlineLevel="0" collapsed="false">
      <c r="B300" s="176"/>
      <c r="C300" s="176"/>
      <c r="D300" s="176"/>
    </row>
    <row r="301" customFormat="false" ht="11.25" hidden="false" customHeight="false" outlineLevel="0" collapsed="false">
      <c r="B301" s="176"/>
      <c r="C301" s="176"/>
      <c r="D301" s="176"/>
    </row>
    <row r="302" customFormat="false" ht="11.25" hidden="false" customHeight="false" outlineLevel="0" collapsed="false">
      <c r="B302" s="176"/>
      <c r="C302" s="176"/>
      <c r="D302" s="176"/>
    </row>
    <row r="303" customFormat="false" ht="11.25" hidden="false" customHeight="false" outlineLevel="0" collapsed="false">
      <c r="B303" s="176"/>
      <c r="C303" s="176"/>
      <c r="D303" s="176"/>
    </row>
    <row r="304" customFormat="false" ht="11.25" hidden="false" customHeight="false" outlineLevel="0" collapsed="false">
      <c r="B304" s="176"/>
      <c r="C304" s="176"/>
      <c r="D304" s="176"/>
    </row>
    <row r="305" customFormat="false" ht="11.25" hidden="false" customHeight="false" outlineLevel="0" collapsed="false">
      <c r="B305" s="176"/>
      <c r="C305" s="176"/>
      <c r="D305" s="176"/>
    </row>
    <row r="306" customFormat="false" ht="11.25" hidden="false" customHeight="false" outlineLevel="0" collapsed="false">
      <c r="B306" s="176"/>
      <c r="C306" s="176"/>
      <c r="D306" s="176"/>
    </row>
    <row r="307" customFormat="false" ht="11.25" hidden="false" customHeight="false" outlineLevel="0" collapsed="false">
      <c r="B307" s="176"/>
      <c r="C307" s="176"/>
      <c r="D307" s="176"/>
    </row>
    <row r="308" customFormat="false" ht="11.25" hidden="false" customHeight="false" outlineLevel="0" collapsed="false">
      <c r="B308" s="176"/>
      <c r="C308" s="176"/>
      <c r="D308" s="176"/>
    </row>
    <row r="309" customFormat="false" ht="11.25" hidden="false" customHeight="false" outlineLevel="0" collapsed="false">
      <c r="B309" s="176"/>
      <c r="C309" s="176"/>
      <c r="D309" s="176"/>
    </row>
    <row r="310" customFormat="false" ht="11.25" hidden="false" customHeight="false" outlineLevel="0" collapsed="false">
      <c r="B310" s="176"/>
      <c r="C310" s="176"/>
      <c r="D310" s="176"/>
    </row>
    <row r="311" customFormat="false" ht="11.25" hidden="false" customHeight="false" outlineLevel="0" collapsed="false">
      <c r="B311" s="176"/>
      <c r="C311" s="176"/>
      <c r="D311" s="176"/>
    </row>
    <row r="312" customFormat="false" ht="11.25" hidden="false" customHeight="false" outlineLevel="0" collapsed="false">
      <c r="B312" s="176"/>
      <c r="C312" s="176"/>
      <c r="D312" s="176"/>
    </row>
    <row r="313" customFormat="false" ht="11.25" hidden="false" customHeight="false" outlineLevel="0" collapsed="false">
      <c r="B313" s="176"/>
      <c r="C313" s="176"/>
      <c r="D313" s="176"/>
    </row>
    <row r="314" customFormat="false" ht="11.25" hidden="false" customHeight="false" outlineLevel="0" collapsed="false">
      <c r="B314" s="176"/>
      <c r="C314" s="176"/>
      <c r="D314" s="176"/>
    </row>
    <row r="315" customFormat="false" ht="11.25" hidden="false" customHeight="false" outlineLevel="0" collapsed="false">
      <c r="B315" s="176"/>
      <c r="C315" s="176"/>
      <c r="D315" s="176"/>
    </row>
    <row r="316" customFormat="false" ht="11.25" hidden="false" customHeight="false" outlineLevel="0" collapsed="false">
      <c r="B316" s="176"/>
      <c r="C316" s="176"/>
      <c r="D316" s="176"/>
    </row>
    <row r="317" customFormat="false" ht="11.25" hidden="false" customHeight="false" outlineLevel="0" collapsed="false">
      <c r="B317" s="176"/>
      <c r="C317" s="176"/>
      <c r="D317" s="176"/>
    </row>
    <row r="318" customFormat="false" ht="11.25" hidden="false" customHeight="false" outlineLevel="0" collapsed="false">
      <c r="B318" s="176"/>
      <c r="C318" s="176"/>
      <c r="D318" s="176"/>
    </row>
    <row r="319" customFormat="false" ht="11.25" hidden="false" customHeight="false" outlineLevel="0" collapsed="false">
      <c r="B319" s="176"/>
      <c r="C319" s="176"/>
      <c r="D319" s="176"/>
    </row>
    <row r="320" customFormat="false" ht="11.25" hidden="false" customHeight="false" outlineLevel="0" collapsed="false">
      <c r="B320" s="176"/>
      <c r="C320" s="176"/>
      <c r="D320" s="176"/>
    </row>
    <row r="321" customFormat="false" ht="11.25" hidden="false" customHeight="false" outlineLevel="0" collapsed="false">
      <c r="B321" s="176"/>
      <c r="C321" s="176"/>
      <c r="D321" s="176"/>
    </row>
    <row r="322" customFormat="false" ht="11.25" hidden="false" customHeight="false" outlineLevel="0" collapsed="false">
      <c r="B322" s="176"/>
      <c r="C322" s="176"/>
      <c r="D322" s="176"/>
    </row>
    <row r="323" customFormat="false" ht="11.25" hidden="false" customHeight="false" outlineLevel="0" collapsed="false">
      <c r="B323" s="176"/>
      <c r="C323" s="176"/>
      <c r="D323" s="176"/>
    </row>
    <row r="324" customFormat="false" ht="11.25" hidden="false" customHeight="false" outlineLevel="0" collapsed="false">
      <c r="B324" s="176"/>
      <c r="C324" s="176"/>
      <c r="D324" s="176"/>
    </row>
    <row r="325" customFormat="false" ht="11.25" hidden="false" customHeight="false" outlineLevel="0" collapsed="false">
      <c r="B325" s="176"/>
      <c r="C325" s="176"/>
      <c r="D325" s="176"/>
    </row>
    <row r="326" customFormat="false" ht="11.25" hidden="false" customHeight="false" outlineLevel="0" collapsed="false">
      <c r="B326" s="176"/>
      <c r="C326" s="176"/>
      <c r="D326" s="176"/>
    </row>
    <row r="327" customFormat="false" ht="11.25" hidden="false" customHeight="false" outlineLevel="0" collapsed="false">
      <c r="B327" s="176"/>
      <c r="C327" s="176"/>
      <c r="D327" s="176"/>
    </row>
    <row r="328" customFormat="false" ht="11.25" hidden="false" customHeight="false" outlineLevel="0" collapsed="false">
      <c r="B328" s="176"/>
      <c r="C328" s="176"/>
      <c r="D328" s="176"/>
    </row>
    <row r="329" customFormat="false" ht="11.25" hidden="false" customHeight="false" outlineLevel="0" collapsed="false">
      <c r="B329" s="176"/>
      <c r="C329" s="176"/>
      <c r="D329" s="176"/>
    </row>
    <row r="330" customFormat="false" ht="11.25" hidden="false" customHeight="false" outlineLevel="0" collapsed="false">
      <c r="B330" s="176"/>
      <c r="C330" s="176"/>
      <c r="D330" s="176"/>
    </row>
    <row r="331" customFormat="false" ht="11.25" hidden="false" customHeight="false" outlineLevel="0" collapsed="false">
      <c r="B331" s="176"/>
      <c r="C331" s="176"/>
      <c r="D331" s="176"/>
    </row>
    <row r="332" customFormat="false" ht="11.25" hidden="false" customHeight="false" outlineLevel="0" collapsed="false">
      <c r="B332" s="176"/>
      <c r="C332" s="176"/>
      <c r="D332" s="176"/>
    </row>
    <row r="333" customFormat="false" ht="11.25" hidden="false" customHeight="false" outlineLevel="0" collapsed="false">
      <c r="B333" s="176"/>
      <c r="C333" s="176"/>
      <c r="D333" s="176"/>
    </row>
    <row r="334" customFormat="false" ht="11.25" hidden="false" customHeight="false" outlineLevel="0" collapsed="false">
      <c r="B334" s="176"/>
      <c r="C334" s="176"/>
      <c r="D334" s="176"/>
    </row>
    <row r="335" customFormat="false" ht="11.25" hidden="false" customHeight="false" outlineLevel="0" collapsed="false">
      <c r="B335" s="176"/>
      <c r="C335" s="176"/>
      <c r="D335" s="176"/>
    </row>
    <row r="336" customFormat="false" ht="11.25" hidden="false" customHeight="false" outlineLevel="0" collapsed="false">
      <c r="B336" s="176"/>
      <c r="C336" s="176"/>
      <c r="D336" s="176"/>
    </row>
    <row r="337" customFormat="false" ht="11.25" hidden="false" customHeight="false" outlineLevel="0" collapsed="false">
      <c r="B337" s="176"/>
      <c r="C337" s="176"/>
      <c r="D337" s="176"/>
    </row>
    <row r="338" customFormat="false" ht="11.25" hidden="false" customHeight="false" outlineLevel="0" collapsed="false">
      <c r="B338" s="176"/>
      <c r="C338" s="176"/>
      <c r="D338" s="176"/>
    </row>
    <row r="339" customFormat="false" ht="11.25" hidden="false" customHeight="false" outlineLevel="0" collapsed="false">
      <c r="B339" s="176"/>
      <c r="C339" s="176"/>
      <c r="D339" s="176"/>
    </row>
    <row r="340" customFormat="false" ht="11.25" hidden="false" customHeight="false" outlineLevel="0" collapsed="false">
      <c r="B340" s="176"/>
      <c r="C340" s="176"/>
      <c r="D340" s="176"/>
    </row>
    <row r="341" customFormat="false" ht="11.25" hidden="false" customHeight="false" outlineLevel="0" collapsed="false">
      <c r="B341" s="176"/>
      <c r="C341" s="176"/>
      <c r="D341" s="176"/>
    </row>
    <row r="342" customFormat="false" ht="11.25" hidden="false" customHeight="false" outlineLevel="0" collapsed="false">
      <c r="B342" s="176"/>
      <c r="C342" s="176"/>
      <c r="D342" s="176"/>
    </row>
    <row r="343" customFormat="false" ht="11.25" hidden="false" customHeight="false" outlineLevel="0" collapsed="false">
      <c r="B343" s="176"/>
      <c r="C343" s="176"/>
      <c r="D343" s="176"/>
    </row>
    <row r="344" customFormat="false" ht="11.25" hidden="false" customHeight="false" outlineLevel="0" collapsed="false">
      <c r="B344" s="176"/>
      <c r="C344" s="176"/>
      <c r="D344" s="176"/>
    </row>
    <row r="345" customFormat="false" ht="11.25" hidden="false" customHeight="false" outlineLevel="0" collapsed="false">
      <c r="B345" s="176"/>
      <c r="C345" s="176"/>
      <c r="D345" s="176"/>
    </row>
    <row r="346" customFormat="false" ht="11.25" hidden="false" customHeight="false" outlineLevel="0" collapsed="false">
      <c r="B346" s="176"/>
      <c r="C346" s="176"/>
      <c r="D346" s="176"/>
    </row>
    <row r="347" customFormat="false" ht="11.25" hidden="false" customHeight="false" outlineLevel="0" collapsed="false">
      <c r="B347" s="176"/>
      <c r="C347" s="176"/>
      <c r="D347" s="176"/>
    </row>
    <row r="348" customFormat="false" ht="11.25" hidden="false" customHeight="false" outlineLevel="0" collapsed="false">
      <c r="B348" s="176"/>
      <c r="C348" s="176"/>
      <c r="D348" s="176"/>
    </row>
    <row r="349" customFormat="false" ht="11.25" hidden="false" customHeight="false" outlineLevel="0" collapsed="false">
      <c r="B349" s="176"/>
      <c r="C349" s="176"/>
      <c r="D349" s="176"/>
    </row>
    <row r="350" customFormat="false" ht="11.25" hidden="false" customHeight="false" outlineLevel="0" collapsed="false">
      <c r="B350" s="176"/>
      <c r="C350" s="176"/>
      <c r="D350" s="176"/>
    </row>
    <row r="351" customFormat="false" ht="11.25" hidden="false" customHeight="false" outlineLevel="0" collapsed="false">
      <c r="B351" s="176"/>
      <c r="C351" s="176"/>
      <c r="D351" s="176"/>
    </row>
    <row r="352" customFormat="false" ht="11.25" hidden="false" customHeight="false" outlineLevel="0" collapsed="false">
      <c r="B352" s="176"/>
      <c r="C352" s="176"/>
      <c r="D352" s="176"/>
    </row>
    <row r="353" customFormat="false" ht="11.25" hidden="false" customHeight="false" outlineLevel="0" collapsed="false">
      <c r="B353" s="176"/>
      <c r="C353" s="176"/>
      <c r="D353" s="176"/>
    </row>
    <row r="354" customFormat="false" ht="11.25" hidden="false" customHeight="false" outlineLevel="0" collapsed="false">
      <c r="B354" s="176"/>
      <c r="C354" s="176"/>
      <c r="D354" s="176"/>
    </row>
    <row r="355" customFormat="false" ht="11.25" hidden="false" customHeight="false" outlineLevel="0" collapsed="false">
      <c r="B355" s="176"/>
      <c r="C355" s="176"/>
      <c r="D355" s="176"/>
    </row>
    <row r="356" customFormat="false" ht="11.25" hidden="false" customHeight="false" outlineLevel="0" collapsed="false">
      <c r="B356" s="176"/>
      <c r="C356" s="176"/>
      <c r="D356" s="176"/>
    </row>
    <row r="357" customFormat="false" ht="11.25" hidden="false" customHeight="false" outlineLevel="0" collapsed="false">
      <c r="B357" s="176"/>
      <c r="C357" s="176"/>
      <c r="D357" s="176"/>
    </row>
    <row r="358" customFormat="false" ht="11.25" hidden="false" customHeight="false" outlineLevel="0" collapsed="false">
      <c r="B358" s="176"/>
      <c r="C358" s="176"/>
      <c r="D358" s="176"/>
    </row>
    <row r="359" customFormat="false" ht="11.25" hidden="false" customHeight="false" outlineLevel="0" collapsed="false">
      <c r="B359" s="176"/>
      <c r="C359" s="176"/>
      <c r="D359" s="176"/>
    </row>
    <row r="360" customFormat="false" ht="11.25" hidden="false" customHeight="false" outlineLevel="0" collapsed="false">
      <c r="B360" s="176"/>
      <c r="C360" s="176"/>
      <c r="D360" s="176"/>
    </row>
    <row r="361" customFormat="false" ht="11.25" hidden="false" customHeight="false" outlineLevel="0" collapsed="false">
      <c r="B361" s="176"/>
      <c r="C361" s="176"/>
      <c r="D361" s="176"/>
    </row>
    <row r="362" customFormat="false" ht="11.25" hidden="false" customHeight="false" outlineLevel="0" collapsed="false">
      <c r="B362" s="176"/>
      <c r="C362" s="176"/>
      <c r="D362" s="176"/>
    </row>
    <row r="363" customFormat="false" ht="11.25" hidden="false" customHeight="false" outlineLevel="0" collapsed="false">
      <c r="B363" s="176"/>
      <c r="C363" s="176"/>
      <c r="D363" s="176"/>
    </row>
    <row r="364" customFormat="false" ht="11.25" hidden="false" customHeight="false" outlineLevel="0" collapsed="false">
      <c r="B364" s="176"/>
      <c r="C364" s="176"/>
      <c r="D364" s="176"/>
    </row>
    <row r="365" customFormat="false" ht="11.25" hidden="false" customHeight="false" outlineLevel="0" collapsed="false">
      <c r="B365" s="176"/>
      <c r="C365" s="176"/>
      <c r="D365" s="176"/>
    </row>
    <row r="366" customFormat="false" ht="11.25" hidden="false" customHeight="false" outlineLevel="0" collapsed="false">
      <c r="B366" s="176"/>
      <c r="C366" s="176"/>
      <c r="D366" s="176"/>
    </row>
    <row r="367" customFormat="false" ht="11.25" hidden="false" customHeight="false" outlineLevel="0" collapsed="false">
      <c r="B367" s="176"/>
      <c r="C367" s="176"/>
      <c r="D367" s="176"/>
    </row>
    <row r="368" customFormat="false" ht="11.25" hidden="false" customHeight="false" outlineLevel="0" collapsed="false">
      <c r="B368" s="176"/>
      <c r="C368" s="176"/>
      <c r="D368" s="176"/>
    </row>
    <row r="369" customFormat="false" ht="11.25" hidden="false" customHeight="false" outlineLevel="0" collapsed="false">
      <c r="B369" s="176"/>
      <c r="C369" s="176"/>
      <c r="D369" s="176"/>
    </row>
    <row r="370" customFormat="false" ht="11.25" hidden="false" customHeight="false" outlineLevel="0" collapsed="false">
      <c r="B370" s="176"/>
      <c r="C370" s="176"/>
      <c r="D370" s="176"/>
    </row>
    <row r="371" customFormat="false" ht="11.25" hidden="false" customHeight="false" outlineLevel="0" collapsed="false">
      <c r="B371" s="176"/>
      <c r="C371" s="176"/>
      <c r="D371" s="176"/>
    </row>
    <row r="372" customFormat="false" ht="11.25" hidden="false" customHeight="false" outlineLevel="0" collapsed="false">
      <c r="B372" s="176"/>
      <c r="C372" s="176"/>
      <c r="D372" s="176"/>
    </row>
    <row r="373" customFormat="false" ht="11.25" hidden="false" customHeight="false" outlineLevel="0" collapsed="false">
      <c r="B373" s="176"/>
      <c r="C373" s="176"/>
      <c r="D373" s="176"/>
    </row>
    <row r="374" customFormat="false" ht="11.25" hidden="false" customHeight="false" outlineLevel="0" collapsed="false">
      <c r="B374" s="176"/>
      <c r="C374" s="176"/>
      <c r="D374" s="176"/>
    </row>
    <row r="375" customFormat="false" ht="11.25" hidden="false" customHeight="false" outlineLevel="0" collapsed="false">
      <c r="B375" s="176"/>
      <c r="C375" s="176"/>
      <c r="D375" s="176"/>
    </row>
    <row r="376" customFormat="false" ht="11.25" hidden="false" customHeight="false" outlineLevel="0" collapsed="false">
      <c r="B376" s="176"/>
      <c r="C376" s="176"/>
      <c r="D376" s="176"/>
    </row>
    <row r="377" customFormat="false" ht="11.25" hidden="false" customHeight="false" outlineLevel="0" collapsed="false">
      <c r="B377" s="176"/>
      <c r="C377" s="176"/>
      <c r="D377" s="176"/>
    </row>
    <row r="378" customFormat="false" ht="11.25" hidden="false" customHeight="false" outlineLevel="0" collapsed="false">
      <c r="B378" s="176"/>
      <c r="C378" s="176"/>
      <c r="D378" s="176"/>
    </row>
    <row r="379" customFormat="false" ht="11.25" hidden="false" customHeight="false" outlineLevel="0" collapsed="false">
      <c r="B379" s="176"/>
      <c r="C379" s="176"/>
      <c r="D379" s="176"/>
    </row>
    <row r="380" customFormat="false" ht="11.25" hidden="false" customHeight="false" outlineLevel="0" collapsed="false">
      <c r="B380" s="176"/>
      <c r="C380" s="176"/>
      <c r="D380" s="176"/>
    </row>
    <row r="381" customFormat="false" ht="11.25" hidden="false" customHeight="false" outlineLevel="0" collapsed="false">
      <c r="B381" s="176"/>
      <c r="C381" s="176"/>
      <c r="D381" s="176"/>
    </row>
    <row r="382" customFormat="false" ht="11.25" hidden="false" customHeight="false" outlineLevel="0" collapsed="false">
      <c r="B382" s="176"/>
      <c r="C382" s="176"/>
      <c r="D382" s="176"/>
    </row>
    <row r="383" customFormat="false" ht="11.25" hidden="false" customHeight="false" outlineLevel="0" collapsed="false">
      <c r="B383" s="176"/>
      <c r="C383" s="176"/>
      <c r="D383" s="176"/>
    </row>
    <row r="384" customFormat="false" ht="11.25" hidden="false" customHeight="false" outlineLevel="0" collapsed="false">
      <c r="B384" s="176"/>
      <c r="C384" s="176"/>
      <c r="D384" s="176"/>
    </row>
    <row r="385" customFormat="false" ht="11.25" hidden="false" customHeight="false" outlineLevel="0" collapsed="false">
      <c r="B385" s="176"/>
      <c r="C385" s="176"/>
      <c r="D385" s="176"/>
    </row>
    <row r="386" customFormat="false" ht="11.25" hidden="false" customHeight="false" outlineLevel="0" collapsed="false">
      <c r="B386" s="176"/>
      <c r="C386" s="176"/>
      <c r="D386" s="176"/>
    </row>
    <row r="387" customFormat="false" ht="11.25" hidden="false" customHeight="false" outlineLevel="0" collapsed="false">
      <c r="B387" s="176"/>
      <c r="C387" s="176"/>
      <c r="D387" s="176"/>
    </row>
    <row r="388" customFormat="false" ht="11.25" hidden="false" customHeight="false" outlineLevel="0" collapsed="false">
      <c r="B388" s="176"/>
      <c r="C388" s="176"/>
      <c r="D388" s="176"/>
    </row>
    <row r="389" customFormat="false" ht="11.25" hidden="false" customHeight="false" outlineLevel="0" collapsed="false">
      <c r="B389" s="176"/>
      <c r="C389" s="176"/>
      <c r="D389" s="176"/>
    </row>
    <row r="390" customFormat="false" ht="11.25" hidden="false" customHeight="false" outlineLevel="0" collapsed="false">
      <c r="B390" s="176"/>
      <c r="C390" s="176"/>
      <c r="D390" s="176"/>
    </row>
    <row r="391" customFormat="false" ht="11.25" hidden="false" customHeight="false" outlineLevel="0" collapsed="false">
      <c r="B391" s="176"/>
      <c r="C391" s="176"/>
      <c r="D391" s="176"/>
    </row>
    <row r="392" customFormat="false" ht="11.25" hidden="false" customHeight="false" outlineLevel="0" collapsed="false">
      <c r="B392" s="176"/>
      <c r="C392" s="176"/>
      <c r="D392" s="176"/>
    </row>
    <row r="393" customFormat="false" ht="11.25" hidden="false" customHeight="false" outlineLevel="0" collapsed="false">
      <c r="B393" s="176"/>
      <c r="C393" s="176"/>
      <c r="D393" s="176"/>
    </row>
    <row r="394" customFormat="false" ht="11.25" hidden="false" customHeight="false" outlineLevel="0" collapsed="false">
      <c r="B394" s="176"/>
      <c r="C394" s="176"/>
      <c r="D394" s="176"/>
    </row>
    <row r="395" customFormat="false" ht="11.25" hidden="false" customHeight="false" outlineLevel="0" collapsed="false">
      <c r="B395" s="176"/>
      <c r="C395" s="176"/>
      <c r="D395" s="176"/>
    </row>
    <row r="396" customFormat="false" ht="11.25" hidden="false" customHeight="false" outlineLevel="0" collapsed="false">
      <c r="B396" s="176"/>
      <c r="C396" s="176"/>
      <c r="D396" s="176"/>
    </row>
    <row r="397" customFormat="false" ht="11.25" hidden="false" customHeight="false" outlineLevel="0" collapsed="false">
      <c r="B397" s="176"/>
      <c r="C397" s="176"/>
      <c r="D397" s="176"/>
    </row>
    <row r="398" customFormat="false" ht="11.25" hidden="false" customHeight="false" outlineLevel="0" collapsed="false">
      <c r="B398" s="176"/>
      <c r="C398" s="176"/>
      <c r="D398" s="176"/>
    </row>
    <row r="399" customFormat="false" ht="11.25" hidden="false" customHeight="false" outlineLevel="0" collapsed="false">
      <c r="B399" s="176"/>
      <c r="C399" s="176"/>
      <c r="D399" s="176"/>
    </row>
    <row r="400" customFormat="false" ht="11.25" hidden="false" customHeight="false" outlineLevel="0" collapsed="false">
      <c r="B400" s="176"/>
      <c r="C400" s="176"/>
      <c r="D400" s="176"/>
    </row>
    <row r="401" customFormat="false" ht="11.25" hidden="false" customHeight="false" outlineLevel="0" collapsed="false">
      <c r="B401" s="176"/>
      <c r="C401" s="176"/>
      <c r="D401" s="176"/>
    </row>
    <row r="402" customFormat="false" ht="11.25" hidden="false" customHeight="false" outlineLevel="0" collapsed="false">
      <c r="B402" s="176"/>
      <c r="C402" s="176"/>
      <c r="D402" s="176"/>
    </row>
    <row r="403" customFormat="false" ht="11.25" hidden="false" customHeight="false" outlineLevel="0" collapsed="false">
      <c r="B403" s="176"/>
      <c r="C403" s="176"/>
      <c r="D403" s="176"/>
    </row>
    <row r="404" customFormat="false" ht="11.25" hidden="false" customHeight="false" outlineLevel="0" collapsed="false">
      <c r="B404" s="176"/>
      <c r="C404" s="176"/>
      <c r="D404" s="176"/>
    </row>
    <row r="405" customFormat="false" ht="11.25" hidden="false" customHeight="false" outlineLevel="0" collapsed="false">
      <c r="B405" s="176"/>
      <c r="C405" s="176"/>
      <c r="D405" s="176"/>
    </row>
    <row r="406" customFormat="false" ht="11.25" hidden="false" customHeight="false" outlineLevel="0" collapsed="false">
      <c r="B406" s="176"/>
      <c r="C406" s="176"/>
      <c r="D406" s="176"/>
    </row>
    <row r="407" customFormat="false" ht="11.25" hidden="false" customHeight="false" outlineLevel="0" collapsed="false">
      <c r="B407" s="176"/>
      <c r="C407" s="176"/>
      <c r="D407" s="176"/>
    </row>
    <row r="408" customFormat="false" ht="11.25" hidden="false" customHeight="false" outlineLevel="0" collapsed="false">
      <c r="B408" s="176"/>
      <c r="C408" s="176"/>
      <c r="D408" s="176"/>
    </row>
    <row r="409" customFormat="false" ht="11.25" hidden="false" customHeight="false" outlineLevel="0" collapsed="false">
      <c r="B409" s="176"/>
      <c r="C409" s="176"/>
      <c r="D409" s="176"/>
    </row>
    <row r="410" customFormat="false" ht="11.25" hidden="false" customHeight="false" outlineLevel="0" collapsed="false">
      <c r="B410" s="176"/>
      <c r="C410" s="176"/>
      <c r="D410" s="176"/>
    </row>
    <row r="411" customFormat="false" ht="11.25" hidden="false" customHeight="false" outlineLevel="0" collapsed="false">
      <c r="B411" s="176"/>
      <c r="C411" s="176"/>
      <c r="D411" s="176"/>
    </row>
    <row r="412" customFormat="false" ht="11.25" hidden="false" customHeight="false" outlineLevel="0" collapsed="false">
      <c r="B412" s="176"/>
      <c r="C412" s="176"/>
      <c r="D412" s="176"/>
    </row>
    <row r="413" customFormat="false" ht="11.25" hidden="false" customHeight="false" outlineLevel="0" collapsed="false">
      <c r="B413" s="176"/>
      <c r="C413" s="176"/>
      <c r="D413" s="176"/>
    </row>
    <row r="414" customFormat="false" ht="11.25" hidden="false" customHeight="false" outlineLevel="0" collapsed="false">
      <c r="B414" s="176"/>
      <c r="C414" s="176"/>
      <c r="D414" s="176"/>
    </row>
    <row r="415" customFormat="false" ht="11.25" hidden="false" customHeight="false" outlineLevel="0" collapsed="false">
      <c r="B415" s="176"/>
      <c r="C415" s="176"/>
      <c r="D415" s="176"/>
    </row>
    <row r="416" customFormat="false" ht="11.25" hidden="false" customHeight="false" outlineLevel="0" collapsed="false">
      <c r="B416" s="176"/>
      <c r="C416" s="176"/>
      <c r="D416" s="176"/>
    </row>
    <row r="417" customFormat="false" ht="11.25" hidden="false" customHeight="false" outlineLevel="0" collapsed="false">
      <c r="B417" s="176"/>
      <c r="C417" s="176"/>
      <c r="D417" s="176"/>
    </row>
    <row r="418" customFormat="false" ht="11.25" hidden="false" customHeight="false" outlineLevel="0" collapsed="false">
      <c r="B418" s="176"/>
      <c r="C418" s="176"/>
      <c r="D418" s="176"/>
    </row>
    <row r="419" customFormat="false" ht="11.25" hidden="false" customHeight="false" outlineLevel="0" collapsed="false">
      <c r="B419" s="176"/>
      <c r="C419" s="176"/>
      <c r="D419" s="176"/>
    </row>
    <row r="420" customFormat="false" ht="11.25" hidden="false" customHeight="false" outlineLevel="0" collapsed="false">
      <c r="B420" s="176"/>
      <c r="C420" s="176"/>
      <c r="D420" s="176"/>
    </row>
    <row r="421" customFormat="false" ht="11.25" hidden="false" customHeight="false" outlineLevel="0" collapsed="false">
      <c r="B421" s="176"/>
      <c r="C421" s="176"/>
      <c r="D421" s="176"/>
    </row>
    <row r="422" customFormat="false" ht="11.25" hidden="false" customHeight="false" outlineLevel="0" collapsed="false">
      <c r="B422" s="176"/>
      <c r="C422" s="176"/>
      <c r="D422" s="176"/>
    </row>
    <row r="423" customFormat="false" ht="11.25" hidden="false" customHeight="false" outlineLevel="0" collapsed="false">
      <c r="B423" s="176"/>
      <c r="C423" s="176"/>
      <c r="D423" s="176"/>
    </row>
    <row r="424" customFormat="false" ht="11.25" hidden="false" customHeight="false" outlineLevel="0" collapsed="false">
      <c r="B424" s="176"/>
      <c r="C424" s="176"/>
      <c r="D424" s="176"/>
    </row>
    <row r="425" customFormat="false" ht="11.25" hidden="false" customHeight="false" outlineLevel="0" collapsed="false">
      <c r="B425" s="176"/>
      <c r="C425" s="176"/>
      <c r="D425" s="176"/>
    </row>
    <row r="426" customFormat="false" ht="11.25" hidden="false" customHeight="false" outlineLevel="0" collapsed="false">
      <c r="B426" s="176"/>
      <c r="C426" s="176"/>
      <c r="D426" s="176"/>
    </row>
    <row r="427" customFormat="false" ht="11.25" hidden="false" customHeight="false" outlineLevel="0" collapsed="false">
      <c r="B427" s="176"/>
      <c r="C427" s="176"/>
      <c r="D427" s="176"/>
    </row>
    <row r="428" customFormat="false" ht="11.25" hidden="false" customHeight="false" outlineLevel="0" collapsed="false">
      <c r="B428" s="176"/>
      <c r="C428" s="176"/>
      <c r="D428" s="176"/>
    </row>
    <row r="429" customFormat="false" ht="11.25" hidden="false" customHeight="false" outlineLevel="0" collapsed="false">
      <c r="B429" s="176"/>
      <c r="C429" s="176"/>
      <c r="D429" s="176"/>
    </row>
    <row r="430" customFormat="false" ht="11.25" hidden="false" customHeight="false" outlineLevel="0" collapsed="false">
      <c r="B430" s="176"/>
      <c r="C430" s="176"/>
      <c r="D430" s="176"/>
    </row>
    <row r="431" customFormat="false" ht="11.25" hidden="false" customHeight="false" outlineLevel="0" collapsed="false">
      <c r="B431" s="176"/>
      <c r="C431" s="176"/>
      <c r="D431" s="176"/>
    </row>
    <row r="432" customFormat="false" ht="11.25" hidden="false" customHeight="false" outlineLevel="0" collapsed="false">
      <c r="B432" s="176"/>
      <c r="C432" s="176"/>
      <c r="D432" s="176"/>
    </row>
    <row r="433" customFormat="false" ht="11.25" hidden="false" customHeight="false" outlineLevel="0" collapsed="false">
      <c r="B433" s="176"/>
      <c r="C433" s="176"/>
      <c r="D433" s="176"/>
    </row>
    <row r="434" customFormat="false" ht="11.25" hidden="false" customHeight="false" outlineLevel="0" collapsed="false">
      <c r="B434" s="176"/>
      <c r="C434" s="176"/>
      <c r="D434" s="176"/>
    </row>
    <row r="435" customFormat="false" ht="11.25" hidden="false" customHeight="false" outlineLevel="0" collapsed="false">
      <c r="B435" s="176"/>
      <c r="C435" s="176"/>
      <c r="D435" s="176"/>
    </row>
    <row r="436" customFormat="false" ht="11.25" hidden="false" customHeight="false" outlineLevel="0" collapsed="false">
      <c r="B436" s="176"/>
      <c r="C436" s="176"/>
      <c r="D436" s="176"/>
    </row>
    <row r="437" customFormat="false" ht="11.25" hidden="false" customHeight="false" outlineLevel="0" collapsed="false">
      <c r="B437" s="176"/>
      <c r="C437" s="176"/>
      <c r="D437" s="176"/>
    </row>
    <row r="438" customFormat="false" ht="11.25" hidden="false" customHeight="false" outlineLevel="0" collapsed="false">
      <c r="B438" s="176"/>
      <c r="C438" s="176"/>
      <c r="D438" s="176"/>
    </row>
    <row r="439" customFormat="false" ht="11.25" hidden="false" customHeight="false" outlineLevel="0" collapsed="false">
      <c r="B439" s="176"/>
      <c r="C439" s="176"/>
      <c r="D439" s="176"/>
    </row>
    <row r="440" customFormat="false" ht="11.25" hidden="false" customHeight="false" outlineLevel="0" collapsed="false">
      <c r="B440" s="176"/>
      <c r="C440" s="176"/>
      <c r="D440" s="176"/>
    </row>
    <row r="441" customFormat="false" ht="11.25" hidden="false" customHeight="false" outlineLevel="0" collapsed="false">
      <c r="B441" s="176"/>
      <c r="C441" s="176"/>
      <c r="D441" s="176"/>
    </row>
    <row r="442" customFormat="false" ht="11.25" hidden="false" customHeight="false" outlineLevel="0" collapsed="false">
      <c r="B442" s="176"/>
      <c r="C442" s="176"/>
      <c r="D442" s="176"/>
    </row>
    <row r="443" customFormat="false" ht="11.25" hidden="false" customHeight="false" outlineLevel="0" collapsed="false">
      <c r="B443" s="176"/>
      <c r="C443" s="176"/>
      <c r="D443" s="176"/>
    </row>
    <row r="444" customFormat="false" ht="11.25" hidden="false" customHeight="false" outlineLevel="0" collapsed="false">
      <c r="B444" s="176"/>
      <c r="C444" s="176"/>
      <c r="D444" s="176"/>
    </row>
    <row r="445" customFormat="false" ht="11.25" hidden="false" customHeight="false" outlineLevel="0" collapsed="false">
      <c r="B445" s="176"/>
      <c r="C445" s="176"/>
      <c r="D445" s="176"/>
    </row>
    <row r="446" customFormat="false" ht="11.25" hidden="false" customHeight="false" outlineLevel="0" collapsed="false">
      <c r="B446" s="176"/>
      <c r="C446" s="176"/>
      <c r="D446" s="176"/>
    </row>
    <row r="447" customFormat="false" ht="11.25" hidden="false" customHeight="false" outlineLevel="0" collapsed="false">
      <c r="B447" s="176"/>
      <c r="C447" s="176"/>
      <c r="D447" s="176"/>
    </row>
    <row r="448" customFormat="false" ht="11.25" hidden="false" customHeight="false" outlineLevel="0" collapsed="false">
      <c r="B448" s="176"/>
      <c r="C448" s="176"/>
      <c r="D448" s="176"/>
    </row>
    <row r="449" customFormat="false" ht="11.25" hidden="false" customHeight="false" outlineLevel="0" collapsed="false">
      <c r="B449" s="176"/>
      <c r="C449" s="176"/>
      <c r="D449" s="176"/>
    </row>
    <row r="450" customFormat="false" ht="11.25" hidden="false" customHeight="false" outlineLevel="0" collapsed="false">
      <c r="B450" s="176"/>
      <c r="C450" s="176"/>
      <c r="D450" s="176"/>
    </row>
    <row r="451" customFormat="false" ht="11.25" hidden="false" customHeight="false" outlineLevel="0" collapsed="false">
      <c r="B451" s="176"/>
      <c r="C451" s="176"/>
      <c r="D451" s="176"/>
    </row>
    <row r="452" customFormat="false" ht="11.25" hidden="false" customHeight="false" outlineLevel="0" collapsed="false">
      <c r="B452" s="176"/>
      <c r="C452" s="176"/>
      <c r="D452" s="176"/>
    </row>
    <row r="453" customFormat="false" ht="11.25" hidden="false" customHeight="false" outlineLevel="0" collapsed="false">
      <c r="B453" s="176"/>
      <c r="C453" s="176"/>
      <c r="D453" s="176"/>
    </row>
    <row r="454" customFormat="false" ht="11.25" hidden="false" customHeight="false" outlineLevel="0" collapsed="false">
      <c r="B454" s="176"/>
      <c r="C454" s="176"/>
      <c r="D454" s="176"/>
    </row>
    <row r="455" customFormat="false" ht="11.25" hidden="false" customHeight="false" outlineLevel="0" collapsed="false">
      <c r="B455" s="176"/>
      <c r="C455" s="176"/>
      <c r="D455" s="176"/>
    </row>
    <row r="456" customFormat="false" ht="11.25" hidden="false" customHeight="false" outlineLevel="0" collapsed="false">
      <c r="B456" s="176"/>
      <c r="C456" s="176"/>
      <c r="D456" s="176"/>
    </row>
    <row r="457" customFormat="false" ht="11.25" hidden="false" customHeight="false" outlineLevel="0" collapsed="false">
      <c r="B457" s="176"/>
      <c r="C457" s="176"/>
      <c r="D457" s="176"/>
    </row>
    <row r="458" customFormat="false" ht="11.25" hidden="false" customHeight="false" outlineLevel="0" collapsed="false">
      <c r="B458" s="176"/>
      <c r="C458" s="176"/>
      <c r="D458" s="176"/>
    </row>
    <row r="459" customFormat="false" ht="11.25" hidden="false" customHeight="false" outlineLevel="0" collapsed="false">
      <c r="B459" s="176"/>
      <c r="C459" s="176"/>
      <c r="D459" s="176"/>
    </row>
    <row r="460" customFormat="false" ht="11.25" hidden="false" customHeight="false" outlineLevel="0" collapsed="false">
      <c r="B460" s="176"/>
      <c r="C460" s="176"/>
      <c r="D460" s="176"/>
    </row>
    <row r="461" customFormat="false" ht="11.25" hidden="false" customHeight="false" outlineLevel="0" collapsed="false">
      <c r="B461" s="176"/>
      <c r="C461" s="176"/>
      <c r="D461" s="176"/>
    </row>
    <row r="462" customFormat="false" ht="11.25" hidden="false" customHeight="false" outlineLevel="0" collapsed="false">
      <c r="B462" s="176"/>
      <c r="C462" s="176"/>
      <c r="D462" s="176"/>
    </row>
    <row r="463" customFormat="false" ht="11.25" hidden="false" customHeight="false" outlineLevel="0" collapsed="false">
      <c r="B463" s="176"/>
      <c r="C463" s="176"/>
      <c r="D463" s="176"/>
    </row>
    <row r="464" customFormat="false" ht="11.25" hidden="false" customHeight="false" outlineLevel="0" collapsed="false">
      <c r="B464" s="176"/>
      <c r="C464" s="176"/>
      <c r="D464" s="176"/>
    </row>
    <row r="465" customFormat="false" ht="11.25" hidden="false" customHeight="false" outlineLevel="0" collapsed="false">
      <c r="B465" s="176"/>
      <c r="C465" s="176"/>
      <c r="D465" s="176"/>
    </row>
    <row r="466" customFormat="false" ht="11.25" hidden="false" customHeight="false" outlineLevel="0" collapsed="false">
      <c r="B466" s="176"/>
      <c r="C466" s="176"/>
      <c r="D466" s="176"/>
    </row>
    <row r="467" customFormat="false" ht="11.25" hidden="false" customHeight="false" outlineLevel="0" collapsed="false">
      <c r="B467" s="176"/>
      <c r="C467" s="176"/>
      <c r="D467" s="176"/>
    </row>
    <row r="468" customFormat="false" ht="11.25" hidden="false" customHeight="false" outlineLevel="0" collapsed="false">
      <c r="B468" s="176"/>
      <c r="C468" s="176"/>
      <c r="D468" s="176"/>
    </row>
    <row r="469" customFormat="false" ht="11.25" hidden="false" customHeight="false" outlineLevel="0" collapsed="false">
      <c r="B469" s="176"/>
      <c r="C469" s="176"/>
      <c r="D469" s="176"/>
    </row>
    <row r="470" customFormat="false" ht="11.25" hidden="false" customHeight="false" outlineLevel="0" collapsed="false">
      <c r="B470" s="176"/>
      <c r="C470" s="176"/>
      <c r="D470" s="176"/>
    </row>
    <row r="471" customFormat="false" ht="11.25" hidden="false" customHeight="false" outlineLevel="0" collapsed="false">
      <c r="B471" s="176"/>
      <c r="C471" s="176"/>
      <c r="D471" s="176"/>
    </row>
    <row r="472" customFormat="false" ht="11.25" hidden="false" customHeight="false" outlineLevel="0" collapsed="false">
      <c r="B472" s="176"/>
      <c r="C472" s="176"/>
      <c r="D472" s="176"/>
    </row>
    <row r="473" customFormat="false" ht="11.25" hidden="false" customHeight="false" outlineLevel="0" collapsed="false">
      <c r="B473" s="176"/>
      <c r="C473" s="176"/>
      <c r="D473" s="176"/>
    </row>
    <row r="474" customFormat="false" ht="11.25" hidden="false" customHeight="false" outlineLevel="0" collapsed="false">
      <c r="B474" s="176"/>
      <c r="C474" s="176"/>
      <c r="D474" s="176"/>
    </row>
    <row r="475" customFormat="false" ht="11.25" hidden="false" customHeight="false" outlineLevel="0" collapsed="false">
      <c r="B475" s="176"/>
      <c r="C475" s="176"/>
      <c r="D475" s="176"/>
    </row>
    <row r="476" customFormat="false" ht="11.25" hidden="false" customHeight="false" outlineLevel="0" collapsed="false">
      <c r="B476" s="176"/>
      <c r="C476" s="176"/>
      <c r="D476" s="176"/>
    </row>
    <row r="477" customFormat="false" ht="11.25" hidden="false" customHeight="false" outlineLevel="0" collapsed="false">
      <c r="B477" s="176"/>
      <c r="C477" s="176"/>
      <c r="D477" s="176"/>
    </row>
    <row r="478" customFormat="false" ht="11.25" hidden="false" customHeight="false" outlineLevel="0" collapsed="false">
      <c r="B478" s="176"/>
      <c r="C478" s="176"/>
      <c r="D478" s="176"/>
    </row>
    <row r="479" customFormat="false" ht="11.25" hidden="false" customHeight="false" outlineLevel="0" collapsed="false">
      <c r="B479" s="176"/>
      <c r="C479" s="176"/>
      <c r="D479" s="176"/>
    </row>
    <row r="480" customFormat="false" ht="11.25" hidden="false" customHeight="false" outlineLevel="0" collapsed="false">
      <c r="B480" s="176"/>
      <c r="C480" s="176"/>
      <c r="D480" s="176"/>
    </row>
    <row r="481" customFormat="false" ht="11.25" hidden="false" customHeight="false" outlineLevel="0" collapsed="false">
      <c r="B481" s="176"/>
      <c r="C481" s="176"/>
      <c r="D481" s="176"/>
    </row>
    <row r="482" customFormat="false" ht="11.25" hidden="false" customHeight="false" outlineLevel="0" collapsed="false">
      <c r="B482" s="176"/>
      <c r="C482" s="176"/>
      <c r="D482" s="176"/>
    </row>
    <row r="483" customFormat="false" ht="11.25" hidden="false" customHeight="false" outlineLevel="0" collapsed="false">
      <c r="B483" s="176"/>
      <c r="C483" s="176"/>
      <c r="D483" s="176"/>
    </row>
    <row r="484" customFormat="false" ht="11.25" hidden="false" customHeight="false" outlineLevel="0" collapsed="false">
      <c r="B484" s="176"/>
      <c r="C484" s="176"/>
      <c r="D484" s="176"/>
    </row>
    <row r="485" customFormat="false" ht="11.25" hidden="false" customHeight="false" outlineLevel="0" collapsed="false">
      <c r="B485" s="176"/>
      <c r="C485" s="176"/>
      <c r="D485" s="176"/>
    </row>
    <row r="486" customFormat="false" ht="11.25" hidden="false" customHeight="false" outlineLevel="0" collapsed="false">
      <c r="B486" s="176"/>
      <c r="C486" s="176"/>
      <c r="D486" s="176"/>
    </row>
    <row r="487" customFormat="false" ht="11.25" hidden="false" customHeight="false" outlineLevel="0" collapsed="false">
      <c r="B487" s="176"/>
      <c r="C487" s="176"/>
      <c r="D487" s="176"/>
    </row>
    <row r="488" customFormat="false" ht="11.25" hidden="false" customHeight="false" outlineLevel="0" collapsed="false">
      <c r="B488" s="176"/>
      <c r="C488" s="176"/>
      <c r="D488" s="176"/>
    </row>
    <row r="489" customFormat="false" ht="11.25" hidden="false" customHeight="false" outlineLevel="0" collapsed="false">
      <c r="B489" s="176"/>
      <c r="C489" s="176"/>
      <c r="D489" s="176"/>
    </row>
    <row r="490" customFormat="false" ht="11.25" hidden="false" customHeight="false" outlineLevel="0" collapsed="false">
      <c r="B490" s="176"/>
      <c r="C490" s="176"/>
      <c r="D490" s="176"/>
    </row>
    <row r="491" customFormat="false" ht="11.25" hidden="false" customHeight="false" outlineLevel="0" collapsed="false">
      <c r="B491" s="176"/>
      <c r="C491" s="176"/>
      <c r="D491" s="176"/>
    </row>
    <row r="492" customFormat="false" ht="11.25" hidden="false" customHeight="false" outlineLevel="0" collapsed="false">
      <c r="B492" s="176"/>
      <c r="C492" s="176"/>
      <c r="D492" s="176"/>
    </row>
    <row r="493" customFormat="false" ht="11.25" hidden="false" customHeight="false" outlineLevel="0" collapsed="false">
      <c r="B493" s="176"/>
      <c r="C493" s="176"/>
      <c r="D493" s="176"/>
    </row>
    <row r="494" customFormat="false" ht="11.25" hidden="false" customHeight="false" outlineLevel="0" collapsed="false">
      <c r="B494" s="176"/>
      <c r="C494" s="176"/>
      <c r="D494" s="176"/>
    </row>
    <row r="495" customFormat="false" ht="11.25" hidden="false" customHeight="false" outlineLevel="0" collapsed="false">
      <c r="B495" s="176"/>
      <c r="C495" s="176"/>
      <c r="D495" s="176"/>
    </row>
    <row r="496" customFormat="false" ht="11.25" hidden="false" customHeight="false" outlineLevel="0" collapsed="false">
      <c r="B496" s="176"/>
      <c r="C496" s="176"/>
      <c r="D496" s="176"/>
    </row>
    <row r="497" customFormat="false" ht="11.25" hidden="false" customHeight="false" outlineLevel="0" collapsed="false">
      <c r="B497" s="176"/>
      <c r="C497" s="176"/>
      <c r="D497" s="176"/>
    </row>
    <row r="498" customFormat="false" ht="11.25" hidden="false" customHeight="false" outlineLevel="0" collapsed="false">
      <c r="B498" s="176"/>
      <c r="C498" s="176"/>
      <c r="D498" s="176"/>
    </row>
    <row r="499" customFormat="false" ht="11.25" hidden="false" customHeight="false" outlineLevel="0" collapsed="false">
      <c r="B499" s="176"/>
      <c r="C499" s="176"/>
      <c r="D499" s="176"/>
    </row>
    <row r="500" customFormat="false" ht="11.25" hidden="false" customHeight="false" outlineLevel="0" collapsed="false">
      <c r="B500" s="176"/>
      <c r="C500" s="176"/>
      <c r="D500" s="176"/>
    </row>
    <row r="501" customFormat="false" ht="11.25" hidden="false" customHeight="false" outlineLevel="0" collapsed="false">
      <c r="B501" s="176"/>
      <c r="C501" s="176"/>
      <c r="D501" s="176"/>
    </row>
    <row r="502" customFormat="false" ht="11.25" hidden="false" customHeight="false" outlineLevel="0" collapsed="false">
      <c r="B502" s="176"/>
      <c r="C502" s="176"/>
      <c r="D502" s="176"/>
    </row>
    <row r="503" customFormat="false" ht="11.25" hidden="false" customHeight="false" outlineLevel="0" collapsed="false">
      <c r="B503" s="176"/>
      <c r="C503" s="176"/>
      <c r="D503" s="176"/>
    </row>
    <row r="504" customFormat="false" ht="11.25" hidden="false" customHeight="false" outlineLevel="0" collapsed="false">
      <c r="B504" s="176"/>
      <c r="C504" s="176"/>
      <c r="D504" s="176"/>
    </row>
    <row r="505" customFormat="false" ht="11.25" hidden="false" customHeight="false" outlineLevel="0" collapsed="false">
      <c r="B505" s="176"/>
      <c r="C505" s="176"/>
      <c r="D505" s="176"/>
    </row>
    <row r="506" customFormat="false" ht="11.25" hidden="false" customHeight="false" outlineLevel="0" collapsed="false">
      <c r="B506" s="176"/>
      <c r="C506" s="176"/>
      <c r="D506" s="176"/>
    </row>
    <row r="507" customFormat="false" ht="11.25" hidden="false" customHeight="false" outlineLevel="0" collapsed="false">
      <c r="B507" s="176"/>
      <c r="C507" s="176"/>
      <c r="D507" s="176"/>
    </row>
    <row r="508" customFormat="false" ht="11.25" hidden="false" customHeight="false" outlineLevel="0" collapsed="false">
      <c r="B508" s="176"/>
      <c r="C508" s="176"/>
      <c r="D508" s="176"/>
    </row>
    <row r="509" customFormat="false" ht="11.25" hidden="false" customHeight="false" outlineLevel="0" collapsed="false">
      <c r="B509" s="176"/>
      <c r="C509" s="176"/>
      <c r="D509" s="176"/>
    </row>
    <row r="510" customFormat="false" ht="11.25" hidden="false" customHeight="false" outlineLevel="0" collapsed="false">
      <c r="B510" s="176"/>
      <c r="C510" s="176"/>
      <c r="D510" s="176"/>
    </row>
    <row r="511" customFormat="false" ht="11.25" hidden="false" customHeight="false" outlineLevel="0" collapsed="false">
      <c r="B511" s="176"/>
      <c r="C511" s="176"/>
      <c r="D511" s="176"/>
    </row>
    <row r="512" customFormat="false" ht="11.25" hidden="false" customHeight="false" outlineLevel="0" collapsed="false">
      <c r="B512" s="176"/>
      <c r="C512" s="176"/>
      <c r="D512" s="176"/>
    </row>
    <row r="513" customFormat="false" ht="11.25" hidden="false" customHeight="false" outlineLevel="0" collapsed="false">
      <c r="B513" s="176"/>
      <c r="C513" s="176"/>
      <c r="D513" s="176"/>
    </row>
    <row r="514" customFormat="false" ht="11.25" hidden="false" customHeight="false" outlineLevel="0" collapsed="false">
      <c r="B514" s="176"/>
      <c r="C514" s="176"/>
      <c r="D514" s="176"/>
    </row>
    <row r="515" customFormat="false" ht="11.25" hidden="false" customHeight="false" outlineLevel="0" collapsed="false">
      <c r="B515" s="176"/>
      <c r="C515" s="176"/>
      <c r="D515" s="176"/>
    </row>
    <row r="516" customFormat="false" ht="11.25" hidden="false" customHeight="false" outlineLevel="0" collapsed="false">
      <c r="B516" s="176"/>
      <c r="C516" s="176"/>
      <c r="D516" s="176"/>
    </row>
    <row r="517" customFormat="false" ht="11.25" hidden="false" customHeight="false" outlineLevel="0" collapsed="false">
      <c r="B517" s="176"/>
      <c r="C517" s="176"/>
      <c r="D517" s="176"/>
    </row>
    <row r="518" customFormat="false" ht="11.25" hidden="false" customHeight="false" outlineLevel="0" collapsed="false">
      <c r="B518" s="176"/>
      <c r="C518" s="176"/>
      <c r="D518" s="176"/>
    </row>
    <row r="519" customFormat="false" ht="11.25" hidden="false" customHeight="false" outlineLevel="0" collapsed="false">
      <c r="B519" s="176"/>
      <c r="C519" s="176"/>
      <c r="D519" s="176"/>
    </row>
    <row r="520" customFormat="false" ht="11.25" hidden="false" customHeight="false" outlineLevel="0" collapsed="false">
      <c r="B520" s="176"/>
      <c r="C520" s="176"/>
      <c r="D520" s="176"/>
    </row>
    <row r="521" customFormat="false" ht="11.25" hidden="false" customHeight="false" outlineLevel="0" collapsed="false">
      <c r="B521" s="176"/>
      <c r="C521" s="176"/>
      <c r="D521" s="176"/>
    </row>
    <row r="522" customFormat="false" ht="11.25" hidden="false" customHeight="false" outlineLevel="0" collapsed="false">
      <c r="B522" s="176"/>
      <c r="C522" s="176"/>
      <c r="D522" s="176"/>
    </row>
    <row r="523" customFormat="false" ht="11.25" hidden="false" customHeight="false" outlineLevel="0" collapsed="false">
      <c r="B523" s="176"/>
      <c r="C523" s="176"/>
      <c r="D523" s="176"/>
    </row>
    <row r="524" customFormat="false" ht="11.25" hidden="false" customHeight="false" outlineLevel="0" collapsed="false">
      <c r="B524" s="176"/>
      <c r="C524" s="176"/>
      <c r="D524" s="176"/>
    </row>
    <row r="525" customFormat="false" ht="11.25" hidden="false" customHeight="false" outlineLevel="0" collapsed="false">
      <c r="B525" s="176"/>
      <c r="C525" s="176"/>
      <c r="D525" s="176"/>
    </row>
    <row r="526" customFormat="false" ht="11.25" hidden="false" customHeight="false" outlineLevel="0" collapsed="false">
      <c r="B526" s="176"/>
      <c r="C526" s="176"/>
      <c r="D526" s="176"/>
    </row>
    <row r="527" customFormat="false" ht="11.25" hidden="false" customHeight="false" outlineLevel="0" collapsed="false">
      <c r="B527" s="176"/>
      <c r="C527" s="176"/>
      <c r="D527" s="176"/>
    </row>
    <row r="528" customFormat="false" ht="11.25" hidden="false" customHeight="false" outlineLevel="0" collapsed="false">
      <c r="B528" s="176"/>
      <c r="C528" s="176"/>
      <c r="D528" s="176"/>
    </row>
    <row r="529" customFormat="false" ht="11.25" hidden="false" customHeight="false" outlineLevel="0" collapsed="false">
      <c r="B529" s="176"/>
      <c r="C529" s="176"/>
      <c r="D529" s="176"/>
    </row>
    <row r="530" customFormat="false" ht="11.25" hidden="false" customHeight="false" outlineLevel="0" collapsed="false">
      <c r="B530" s="176"/>
      <c r="C530" s="176"/>
      <c r="D530" s="176"/>
    </row>
    <row r="531" customFormat="false" ht="11.25" hidden="false" customHeight="false" outlineLevel="0" collapsed="false">
      <c r="B531" s="176"/>
      <c r="C531" s="176"/>
      <c r="D531" s="176"/>
    </row>
    <row r="532" customFormat="false" ht="11.25" hidden="false" customHeight="false" outlineLevel="0" collapsed="false">
      <c r="B532" s="176"/>
      <c r="C532" s="176"/>
      <c r="D532" s="176"/>
    </row>
    <row r="533" customFormat="false" ht="11.25" hidden="false" customHeight="false" outlineLevel="0" collapsed="false">
      <c r="B533" s="176"/>
      <c r="C533" s="176"/>
      <c r="D533" s="176"/>
    </row>
    <row r="534" customFormat="false" ht="11.25" hidden="false" customHeight="false" outlineLevel="0" collapsed="false">
      <c r="B534" s="176"/>
      <c r="C534" s="176"/>
      <c r="D534" s="176"/>
    </row>
    <row r="535" customFormat="false" ht="11.25" hidden="false" customHeight="false" outlineLevel="0" collapsed="false">
      <c r="B535" s="176"/>
      <c r="C535" s="176"/>
      <c r="D535" s="176"/>
    </row>
    <row r="536" customFormat="false" ht="11.25" hidden="false" customHeight="false" outlineLevel="0" collapsed="false">
      <c r="B536" s="176"/>
      <c r="C536" s="176"/>
      <c r="D536" s="176"/>
    </row>
    <row r="537" customFormat="false" ht="11.25" hidden="false" customHeight="false" outlineLevel="0" collapsed="false">
      <c r="B537" s="176"/>
      <c r="C537" s="176"/>
      <c r="D537" s="176"/>
    </row>
    <row r="538" customFormat="false" ht="11.25" hidden="false" customHeight="false" outlineLevel="0" collapsed="false">
      <c r="B538" s="176"/>
      <c r="C538" s="176"/>
      <c r="D538" s="176"/>
    </row>
    <row r="539" customFormat="false" ht="11.25" hidden="false" customHeight="false" outlineLevel="0" collapsed="false">
      <c r="B539" s="176"/>
      <c r="C539" s="176"/>
      <c r="D539" s="176"/>
    </row>
    <row r="540" customFormat="false" ht="11.25" hidden="false" customHeight="false" outlineLevel="0" collapsed="false">
      <c r="B540" s="176"/>
      <c r="C540" s="176"/>
      <c r="D540" s="176"/>
    </row>
    <row r="541" customFormat="false" ht="11.25" hidden="false" customHeight="false" outlineLevel="0" collapsed="false">
      <c r="B541" s="176"/>
      <c r="C541" s="176"/>
      <c r="D541" s="176"/>
    </row>
    <row r="542" customFormat="false" ht="11.25" hidden="false" customHeight="false" outlineLevel="0" collapsed="false">
      <c r="B542" s="176"/>
      <c r="C542" s="176"/>
      <c r="D542" s="176"/>
    </row>
    <row r="543" customFormat="false" ht="11.25" hidden="false" customHeight="false" outlineLevel="0" collapsed="false">
      <c r="B543" s="176"/>
      <c r="C543" s="176"/>
      <c r="D543" s="176"/>
    </row>
    <row r="544" customFormat="false" ht="11.25" hidden="false" customHeight="false" outlineLevel="0" collapsed="false">
      <c r="B544" s="176"/>
      <c r="C544" s="176"/>
      <c r="D544" s="176"/>
    </row>
    <row r="545" customFormat="false" ht="11.25" hidden="false" customHeight="false" outlineLevel="0" collapsed="false">
      <c r="B545" s="176"/>
      <c r="C545" s="176"/>
      <c r="D545" s="176"/>
    </row>
    <row r="546" customFormat="false" ht="11.25" hidden="false" customHeight="false" outlineLevel="0" collapsed="false">
      <c r="B546" s="176"/>
      <c r="C546" s="176"/>
      <c r="D546" s="176"/>
    </row>
    <row r="547" customFormat="false" ht="11.25" hidden="false" customHeight="false" outlineLevel="0" collapsed="false">
      <c r="B547" s="176"/>
      <c r="C547" s="176"/>
      <c r="D547" s="176"/>
    </row>
    <row r="548" customFormat="false" ht="11.25" hidden="false" customHeight="false" outlineLevel="0" collapsed="false">
      <c r="B548" s="176"/>
      <c r="C548" s="176"/>
      <c r="D548" s="176"/>
    </row>
    <row r="549" customFormat="false" ht="11.25" hidden="false" customHeight="false" outlineLevel="0" collapsed="false">
      <c r="B549" s="176"/>
      <c r="C549" s="176"/>
      <c r="D549" s="176"/>
    </row>
    <row r="550" customFormat="false" ht="11.25" hidden="false" customHeight="false" outlineLevel="0" collapsed="false">
      <c r="B550" s="176"/>
      <c r="C550" s="176"/>
      <c r="D550" s="176"/>
    </row>
    <row r="551" customFormat="false" ht="11.25" hidden="false" customHeight="false" outlineLevel="0" collapsed="false">
      <c r="B551" s="176"/>
      <c r="C551" s="176"/>
      <c r="D551" s="176"/>
    </row>
    <row r="552" customFormat="false" ht="11.25" hidden="false" customHeight="false" outlineLevel="0" collapsed="false">
      <c r="B552" s="176"/>
      <c r="C552" s="176"/>
      <c r="D552" s="176"/>
    </row>
    <row r="553" customFormat="false" ht="11.25" hidden="false" customHeight="false" outlineLevel="0" collapsed="false">
      <c r="B553" s="176"/>
      <c r="C553" s="176"/>
      <c r="D553" s="176"/>
    </row>
    <row r="554" customFormat="false" ht="11.25" hidden="false" customHeight="false" outlineLevel="0" collapsed="false">
      <c r="B554" s="176"/>
      <c r="C554" s="176"/>
      <c r="D554" s="176"/>
    </row>
    <row r="555" customFormat="false" ht="11.25" hidden="false" customHeight="false" outlineLevel="0" collapsed="false">
      <c r="B555" s="176"/>
      <c r="C555" s="176"/>
      <c r="D555" s="176"/>
    </row>
    <row r="556" customFormat="false" ht="11.25" hidden="false" customHeight="false" outlineLevel="0" collapsed="false">
      <c r="B556" s="176"/>
      <c r="C556" s="176"/>
      <c r="D556" s="176"/>
    </row>
    <row r="557" customFormat="false" ht="11.25" hidden="false" customHeight="false" outlineLevel="0" collapsed="false">
      <c r="B557" s="176"/>
      <c r="C557" s="176"/>
      <c r="D557" s="176"/>
    </row>
    <row r="558" customFormat="false" ht="11.25" hidden="false" customHeight="false" outlineLevel="0" collapsed="false">
      <c r="B558" s="176"/>
      <c r="C558" s="176"/>
      <c r="D558" s="176"/>
    </row>
    <row r="559" customFormat="false" ht="11.25" hidden="false" customHeight="false" outlineLevel="0" collapsed="false">
      <c r="B559" s="176"/>
      <c r="C559" s="176"/>
      <c r="D559" s="176"/>
    </row>
    <row r="560" customFormat="false" ht="11.25" hidden="false" customHeight="false" outlineLevel="0" collapsed="false">
      <c r="B560" s="176"/>
      <c r="C560" s="176"/>
      <c r="D560" s="176"/>
    </row>
    <row r="561" customFormat="false" ht="11.25" hidden="false" customHeight="false" outlineLevel="0" collapsed="false">
      <c r="B561" s="176"/>
      <c r="C561" s="176"/>
      <c r="D561" s="176"/>
    </row>
    <row r="562" customFormat="false" ht="11.25" hidden="false" customHeight="false" outlineLevel="0" collapsed="false">
      <c r="B562" s="176"/>
      <c r="C562" s="176"/>
      <c r="D562" s="176"/>
    </row>
    <row r="563" customFormat="false" ht="11.25" hidden="false" customHeight="false" outlineLevel="0" collapsed="false">
      <c r="B563" s="176"/>
      <c r="C563" s="176"/>
      <c r="D563" s="176"/>
    </row>
    <row r="564" customFormat="false" ht="11.25" hidden="false" customHeight="false" outlineLevel="0" collapsed="false">
      <c r="B564" s="176"/>
      <c r="C564" s="176"/>
      <c r="D564" s="176"/>
    </row>
    <row r="565" customFormat="false" ht="11.25" hidden="false" customHeight="false" outlineLevel="0" collapsed="false">
      <c r="B565" s="176"/>
      <c r="C565" s="176"/>
      <c r="D565" s="176"/>
    </row>
    <row r="566" customFormat="false" ht="11.25" hidden="false" customHeight="false" outlineLevel="0" collapsed="false">
      <c r="B566" s="176"/>
      <c r="C566" s="176"/>
      <c r="D566" s="176"/>
    </row>
    <row r="567" customFormat="false" ht="11.25" hidden="false" customHeight="false" outlineLevel="0" collapsed="false">
      <c r="B567" s="176"/>
      <c r="C567" s="176"/>
      <c r="D567" s="176"/>
    </row>
    <row r="568" customFormat="false" ht="11.25" hidden="false" customHeight="false" outlineLevel="0" collapsed="false">
      <c r="B568" s="176"/>
      <c r="C568" s="176"/>
      <c r="D568" s="176"/>
    </row>
    <row r="569" customFormat="false" ht="11.25" hidden="false" customHeight="false" outlineLevel="0" collapsed="false">
      <c r="B569" s="176"/>
      <c r="C569" s="176"/>
      <c r="D569" s="176"/>
    </row>
    <row r="570" customFormat="false" ht="11.25" hidden="false" customHeight="false" outlineLevel="0" collapsed="false">
      <c r="B570" s="176"/>
      <c r="C570" s="176"/>
      <c r="D570" s="176"/>
    </row>
    <row r="571" customFormat="false" ht="11.25" hidden="false" customHeight="false" outlineLevel="0" collapsed="false">
      <c r="B571" s="176"/>
      <c r="C571" s="176"/>
      <c r="D571" s="176"/>
    </row>
    <row r="572" customFormat="false" ht="11.25" hidden="false" customHeight="false" outlineLevel="0" collapsed="false">
      <c r="B572" s="176"/>
      <c r="C572" s="176"/>
      <c r="D572" s="176"/>
    </row>
    <row r="573" customFormat="false" ht="11.25" hidden="false" customHeight="false" outlineLevel="0" collapsed="false">
      <c r="B573" s="176"/>
      <c r="C573" s="176"/>
      <c r="D573" s="176"/>
    </row>
    <row r="574" customFormat="false" ht="11.25" hidden="false" customHeight="false" outlineLevel="0" collapsed="false">
      <c r="B574" s="176"/>
      <c r="C574" s="176"/>
      <c r="D574" s="176"/>
    </row>
    <row r="575" customFormat="false" ht="11.25" hidden="false" customHeight="false" outlineLevel="0" collapsed="false">
      <c r="B575" s="176"/>
      <c r="C575" s="176"/>
      <c r="D575" s="176"/>
    </row>
    <row r="576" customFormat="false" ht="11.25" hidden="false" customHeight="false" outlineLevel="0" collapsed="false">
      <c r="B576" s="176"/>
      <c r="C576" s="176"/>
      <c r="D576" s="176"/>
    </row>
    <row r="577" customFormat="false" ht="11.25" hidden="false" customHeight="false" outlineLevel="0" collapsed="false">
      <c r="B577" s="176"/>
      <c r="C577" s="176"/>
      <c r="D577" s="176"/>
    </row>
    <row r="578" customFormat="false" ht="11.25" hidden="false" customHeight="false" outlineLevel="0" collapsed="false">
      <c r="B578" s="176"/>
      <c r="C578" s="176"/>
      <c r="D578" s="176"/>
    </row>
    <row r="579" customFormat="false" ht="11.25" hidden="false" customHeight="false" outlineLevel="0" collapsed="false">
      <c r="B579" s="176"/>
      <c r="C579" s="176"/>
      <c r="D579" s="176"/>
    </row>
    <row r="580" customFormat="false" ht="11.25" hidden="false" customHeight="false" outlineLevel="0" collapsed="false">
      <c r="B580" s="176"/>
      <c r="C580" s="176"/>
      <c r="D580" s="176"/>
    </row>
    <row r="581" customFormat="false" ht="11.25" hidden="false" customHeight="false" outlineLevel="0" collapsed="false">
      <c r="B581" s="176"/>
      <c r="C581" s="176"/>
      <c r="D581" s="176"/>
    </row>
    <row r="582" customFormat="false" ht="11.25" hidden="false" customHeight="false" outlineLevel="0" collapsed="false">
      <c r="B582" s="176"/>
      <c r="C582" s="176"/>
      <c r="D582" s="176"/>
    </row>
    <row r="583" customFormat="false" ht="11.25" hidden="false" customHeight="false" outlineLevel="0" collapsed="false">
      <c r="B583" s="176"/>
      <c r="C583" s="176"/>
      <c r="D583" s="176"/>
    </row>
    <row r="584" customFormat="false" ht="11.25" hidden="false" customHeight="false" outlineLevel="0" collapsed="false">
      <c r="B584" s="176"/>
      <c r="C584" s="176"/>
      <c r="D584" s="176"/>
    </row>
    <row r="585" customFormat="false" ht="11.25" hidden="false" customHeight="false" outlineLevel="0" collapsed="false">
      <c r="B585" s="176"/>
      <c r="C585" s="176"/>
      <c r="D585" s="176"/>
    </row>
    <row r="586" customFormat="false" ht="11.25" hidden="false" customHeight="false" outlineLevel="0" collapsed="false">
      <c r="B586" s="176"/>
      <c r="C586" s="176"/>
      <c r="D586" s="176"/>
    </row>
    <row r="587" customFormat="false" ht="11.25" hidden="false" customHeight="false" outlineLevel="0" collapsed="false">
      <c r="B587" s="176"/>
      <c r="C587" s="176"/>
      <c r="D587" s="176"/>
    </row>
    <row r="588" customFormat="false" ht="11.25" hidden="false" customHeight="false" outlineLevel="0" collapsed="false">
      <c r="B588" s="176"/>
      <c r="C588" s="176"/>
      <c r="D588" s="176"/>
    </row>
    <row r="589" customFormat="false" ht="11.25" hidden="false" customHeight="false" outlineLevel="0" collapsed="false">
      <c r="B589" s="176"/>
      <c r="C589" s="176"/>
      <c r="D589" s="176"/>
    </row>
    <row r="590" customFormat="false" ht="11.25" hidden="false" customHeight="false" outlineLevel="0" collapsed="false">
      <c r="B590" s="176"/>
      <c r="C590" s="176"/>
      <c r="D590" s="176"/>
    </row>
    <row r="591" customFormat="false" ht="11.25" hidden="false" customHeight="false" outlineLevel="0" collapsed="false">
      <c r="B591" s="176"/>
      <c r="C591" s="176"/>
      <c r="D591" s="176"/>
    </row>
    <row r="592" customFormat="false" ht="11.25" hidden="false" customHeight="false" outlineLevel="0" collapsed="false">
      <c r="B592" s="176"/>
      <c r="C592" s="176"/>
      <c r="D592" s="176"/>
    </row>
    <row r="593" customFormat="false" ht="11.25" hidden="false" customHeight="false" outlineLevel="0" collapsed="false">
      <c r="B593" s="176"/>
      <c r="C593" s="176"/>
      <c r="D593" s="176"/>
    </row>
    <row r="594" customFormat="false" ht="11.25" hidden="false" customHeight="false" outlineLevel="0" collapsed="false">
      <c r="B594" s="176"/>
      <c r="C594" s="176"/>
      <c r="D594" s="176"/>
    </row>
    <row r="595" customFormat="false" ht="11.25" hidden="false" customHeight="false" outlineLevel="0" collapsed="false">
      <c r="B595" s="176"/>
      <c r="C595" s="176"/>
      <c r="D595" s="176"/>
    </row>
    <row r="596" customFormat="false" ht="11.25" hidden="false" customHeight="false" outlineLevel="0" collapsed="false">
      <c r="B596" s="176"/>
      <c r="C596" s="176"/>
      <c r="D596" s="176"/>
    </row>
    <row r="597" customFormat="false" ht="11.25" hidden="false" customHeight="false" outlineLevel="0" collapsed="false">
      <c r="B597" s="176"/>
      <c r="C597" s="176"/>
      <c r="D597" s="176"/>
    </row>
    <row r="598" customFormat="false" ht="11.25" hidden="false" customHeight="false" outlineLevel="0" collapsed="false">
      <c r="B598" s="176"/>
      <c r="C598" s="176"/>
      <c r="D598" s="176"/>
    </row>
    <row r="599" customFormat="false" ht="11.25" hidden="false" customHeight="false" outlineLevel="0" collapsed="false">
      <c r="B599" s="176"/>
      <c r="C599" s="176"/>
      <c r="D599" s="176"/>
    </row>
    <row r="600" customFormat="false" ht="11.25" hidden="false" customHeight="false" outlineLevel="0" collapsed="false">
      <c r="B600" s="176"/>
      <c r="C600" s="176"/>
      <c r="D600" s="176"/>
    </row>
    <row r="601" customFormat="false" ht="11.25" hidden="false" customHeight="false" outlineLevel="0" collapsed="false">
      <c r="B601" s="176"/>
      <c r="C601" s="176"/>
      <c r="D601" s="176"/>
    </row>
    <row r="602" customFormat="false" ht="11.25" hidden="false" customHeight="false" outlineLevel="0" collapsed="false">
      <c r="B602" s="176"/>
      <c r="C602" s="176"/>
      <c r="D602" s="176"/>
    </row>
    <row r="603" customFormat="false" ht="11.25" hidden="false" customHeight="false" outlineLevel="0" collapsed="false">
      <c r="B603" s="176"/>
      <c r="C603" s="176"/>
      <c r="D603" s="176"/>
    </row>
    <row r="604" customFormat="false" ht="11.25" hidden="false" customHeight="false" outlineLevel="0" collapsed="false">
      <c r="B604" s="176"/>
      <c r="C604" s="176"/>
      <c r="D604" s="176"/>
    </row>
    <row r="605" customFormat="false" ht="11.25" hidden="false" customHeight="false" outlineLevel="0" collapsed="false">
      <c r="B605" s="176"/>
      <c r="C605" s="176"/>
      <c r="D605" s="176"/>
    </row>
    <row r="606" customFormat="false" ht="11.25" hidden="false" customHeight="false" outlineLevel="0" collapsed="false">
      <c r="B606" s="176"/>
      <c r="C606" s="176"/>
      <c r="D606" s="176"/>
    </row>
    <row r="607" customFormat="false" ht="11.25" hidden="false" customHeight="false" outlineLevel="0" collapsed="false">
      <c r="B607" s="176"/>
      <c r="C607" s="176"/>
      <c r="D607" s="176"/>
    </row>
    <row r="608" customFormat="false" ht="11.25" hidden="false" customHeight="false" outlineLevel="0" collapsed="false">
      <c r="B608" s="176"/>
      <c r="C608" s="176"/>
      <c r="D608" s="176"/>
    </row>
    <row r="609" customFormat="false" ht="11.25" hidden="false" customHeight="false" outlineLevel="0" collapsed="false">
      <c r="B609" s="176"/>
      <c r="C609" s="176"/>
      <c r="D609" s="176"/>
    </row>
    <row r="610" customFormat="false" ht="11.25" hidden="false" customHeight="false" outlineLevel="0" collapsed="false">
      <c r="B610" s="176"/>
      <c r="C610" s="176"/>
      <c r="D610" s="176"/>
    </row>
    <row r="611" customFormat="false" ht="11.25" hidden="false" customHeight="false" outlineLevel="0" collapsed="false">
      <c r="B611" s="176"/>
      <c r="C611" s="176"/>
      <c r="D611" s="176"/>
    </row>
    <row r="612" customFormat="false" ht="11.25" hidden="false" customHeight="false" outlineLevel="0" collapsed="false">
      <c r="B612" s="176"/>
      <c r="C612" s="176"/>
      <c r="D612" s="176"/>
    </row>
    <row r="613" customFormat="false" ht="11.25" hidden="false" customHeight="false" outlineLevel="0" collapsed="false">
      <c r="B613" s="176"/>
      <c r="C613" s="176"/>
      <c r="D613" s="176"/>
    </row>
    <row r="614" customFormat="false" ht="11.25" hidden="false" customHeight="false" outlineLevel="0" collapsed="false">
      <c r="B614" s="176"/>
      <c r="C614" s="176"/>
      <c r="D614" s="176"/>
    </row>
    <row r="615" customFormat="false" ht="11.25" hidden="false" customHeight="false" outlineLevel="0" collapsed="false">
      <c r="B615" s="176"/>
      <c r="C615" s="176"/>
      <c r="D615" s="176"/>
    </row>
    <row r="616" customFormat="false" ht="11.25" hidden="false" customHeight="false" outlineLevel="0" collapsed="false">
      <c r="B616" s="176"/>
      <c r="C616" s="176"/>
      <c r="D616" s="176"/>
    </row>
    <row r="617" customFormat="false" ht="11.25" hidden="false" customHeight="false" outlineLevel="0" collapsed="false">
      <c r="B617" s="176"/>
      <c r="C617" s="176"/>
      <c r="D617" s="176"/>
    </row>
    <row r="618" customFormat="false" ht="11.25" hidden="false" customHeight="false" outlineLevel="0" collapsed="false">
      <c r="B618" s="176"/>
      <c r="C618" s="176"/>
      <c r="D618" s="176"/>
    </row>
    <row r="619" customFormat="false" ht="11.25" hidden="false" customHeight="false" outlineLevel="0" collapsed="false">
      <c r="B619" s="176"/>
      <c r="C619" s="176"/>
      <c r="D619" s="176"/>
    </row>
    <row r="620" customFormat="false" ht="11.25" hidden="false" customHeight="false" outlineLevel="0" collapsed="false">
      <c r="B620" s="176"/>
      <c r="C620" s="176"/>
      <c r="D620" s="176"/>
    </row>
    <row r="621" customFormat="false" ht="11.25" hidden="false" customHeight="false" outlineLevel="0" collapsed="false">
      <c r="B621" s="176"/>
      <c r="C621" s="176"/>
      <c r="D621" s="176"/>
    </row>
    <row r="622" customFormat="false" ht="11.25" hidden="false" customHeight="false" outlineLevel="0" collapsed="false">
      <c r="B622" s="176"/>
      <c r="C622" s="176"/>
      <c r="D622" s="176"/>
    </row>
    <row r="623" customFormat="false" ht="11.25" hidden="false" customHeight="false" outlineLevel="0" collapsed="false">
      <c r="B623" s="176"/>
      <c r="C623" s="176"/>
      <c r="D623" s="176"/>
    </row>
    <row r="624" customFormat="false" ht="11.25" hidden="false" customHeight="false" outlineLevel="0" collapsed="false">
      <c r="B624" s="176"/>
      <c r="C624" s="176"/>
      <c r="D624" s="176"/>
    </row>
    <row r="625" customFormat="false" ht="11.25" hidden="false" customHeight="false" outlineLevel="0" collapsed="false">
      <c r="B625" s="176"/>
      <c r="C625" s="176"/>
      <c r="D625" s="176"/>
    </row>
    <row r="626" customFormat="false" ht="11.25" hidden="false" customHeight="false" outlineLevel="0" collapsed="false">
      <c r="B626" s="176"/>
      <c r="C626" s="176"/>
      <c r="D626" s="176"/>
    </row>
    <row r="627" customFormat="false" ht="11.25" hidden="false" customHeight="false" outlineLevel="0" collapsed="false">
      <c r="B627" s="176"/>
      <c r="C627" s="176"/>
      <c r="D627" s="176"/>
    </row>
    <row r="628" customFormat="false" ht="11.25" hidden="false" customHeight="false" outlineLevel="0" collapsed="false">
      <c r="B628" s="176"/>
      <c r="C628" s="176"/>
      <c r="D628" s="176"/>
    </row>
    <row r="629" customFormat="false" ht="11.25" hidden="false" customHeight="false" outlineLevel="0" collapsed="false">
      <c r="B629" s="176"/>
      <c r="C629" s="176"/>
      <c r="D629" s="176"/>
    </row>
    <row r="630" customFormat="false" ht="11.25" hidden="false" customHeight="false" outlineLevel="0" collapsed="false">
      <c r="B630" s="176"/>
      <c r="C630" s="176"/>
      <c r="D630" s="176"/>
    </row>
    <row r="631" customFormat="false" ht="11.25" hidden="false" customHeight="false" outlineLevel="0" collapsed="false">
      <c r="B631" s="176"/>
      <c r="C631" s="176"/>
      <c r="D631" s="176"/>
    </row>
    <row r="632" customFormat="false" ht="11.25" hidden="false" customHeight="false" outlineLevel="0" collapsed="false">
      <c r="B632" s="176"/>
      <c r="C632" s="176"/>
      <c r="D632" s="176"/>
    </row>
    <row r="633" customFormat="false" ht="11.25" hidden="false" customHeight="false" outlineLevel="0" collapsed="false">
      <c r="B633" s="176"/>
      <c r="C633" s="176"/>
      <c r="D633" s="176"/>
    </row>
    <row r="634" customFormat="false" ht="11.25" hidden="false" customHeight="false" outlineLevel="0" collapsed="false">
      <c r="B634" s="176"/>
      <c r="C634" s="176"/>
      <c r="D634" s="176"/>
    </row>
    <row r="635" customFormat="false" ht="11.25" hidden="false" customHeight="false" outlineLevel="0" collapsed="false">
      <c r="B635" s="176"/>
      <c r="C635" s="176"/>
      <c r="D635" s="176"/>
    </row>
    <row r="636" customFormat="false" ht="11.25" hidden="false" customHeight="false" outlineLevel="0" collapsed="false">
      <c r="B636" s="176"/>
      <c r="C636" s="176"/>
      <c r="D636" s="176"/>
    </row>
    <row r="637" customFormat="false" ht="11.25" hidden="false" customHeight="false" outlineLevel="0" collapsed="false">
      <c r="B637" s="176"/>
      <c r="C637" s="176"/>
      <c r="D637" s="176"/>
    </row>
    <row r="638" customFormat="false" ht="11.25" hidden="false" customHeight="false" outlineLevel="0" collapsed="false">
      <c r="B638" s="176"/>
      <c r="C638" s="176"/>
      <c r="D638" s="176"/>
    </row>
    <row r="639" customFormat="false" ht="11.25" hidden="false" customHeight="false" outlineLevel="0" collapsed="false">
      <c r="B639" s="176"/>
      <c r="C639" s="176"/>
      <c r="D639" s="176"/>
    </row>
    <row r="640" customFormat="false" ht="11.25" hidden="false" customHeight="false" outlineLevel="0" collapsed="false">
      <c r="B640" s="176"/>
      <c r="C640" s="176"/>
      <c r="D640" s="176"/>
    </row>
    <row r="641" customFormat="false" ht="11.25" hidden="false" customHeight="false" outlineLevel="0" collapsed="false">
      <c r="B641" s="176"/>
      <c r="C641" s="176"/>
      <c r="D641" s="176"/>
    </row>
    <row r="642" customFormat="false" ht="11.25" hidden="false" customHeight="false" outlineLevel="0" collapsed="false">
      <c r="B642" s="176"/>
      <c r="C642" s="176"/>
      <c r="D642" s="176"/>
    </row>
    <row r="643" customFormat="false" ht="11.25" hidden="false" customHeight="false" outlineLevel="0" collapsed="false">
      <c r="B643" s="176"/>
      <c r="C643" s="176"/>
      <c r="D643" s="176"/>
    </row>
    <row r="644" customFormat="false" ht="11.25" hidden="false" customHeight="false" outlineLevel="0" collapsed="false">
      <c r="B644" s="176"/>
      <c r="C644" s="176"/>
      <c r="D644" s="176"/>
    </row>
    <row r="645" customFormat="false" ht="11.25" hidden="false" customHeight="false" outlineLevel="0" collapsed="false">
      <c r="B645" s="176"/>
      <c r="C645" s="176"/>
      <c r="D645" s="176"/>
    </row>
    <row r="646" customFormat="false" ht="11.25" hidden="false" customHeight="false" outlineLevel="0" collapsed="false">
      <c r="B646" s="176"/>
      <c r="C646" s="176"/>
      <c r="D646" s="176"/>
    </row>
    <row r="647" customFormat="false" ht="11.25" hidden="false" customHeight="false" outlineLevel="0" collapsed="false">
      <c r="B647" s="176"/>
      <c r="C647" s="176"/>
      <c r="D647" s="176"/>
    </row>
    <row r="648" customFormat="false" ht="11.25" hidden="false" customHeight="false" outlineLevel="0" collapsed="false">
      <c r="B648" s="176"/>
      <c r="C648" s="176"/>
      <c r="D648" s="176"/>
    </row>
    <row r="649" customFormat="false" ht="11.25" hidden="false" customHeight="false" outlineLevel="0" collapsed="false">
      <c r="B649" s="176"/>
      <c r="C649" s="176"/>
      <c r="D649" s="176"/>
    </row>
    <row r="650" customFormat="false" ht="11.25" hidden="false" customHeight="false" outlineLevel="0" collapsed="false">
      <c r="B650" s="176"/>
      <c r="C650" s="176"/>
      <c r="D650" s="176"/>
    </row>
    <row r="651" customFormat="false" ht="11.25" hidden="false" customHeight="false" outlineLevel="0" collapsed="false">
      <c r="B651" s="176"/>
      <c r="C651" s="176"/>
      <c r="D651" s="176"/>
    </row>
    <row r="652" customFormat="false" ht="11.25" hidden="false" customHeight="false" outlineLevel="0" collapsed="false">
      <c r="B652" s="176"/>
      <c r="C652" s="176"/>
      <c r="D652" s="176"/>
    </row>
    <row r="653" customFormat="false" ht="11.25" hidden="false" customHeight="false" outlineLevel="0" collapsed="false">
      <c r="B653" s="176"/>
      <c r="C653" s="176"/>
      <c r="D653" s="176"/>
    </row>
    <row r="654" customFormat="false" ht="11.25" hidden="false" customHeight="false" outlineLevel="0" collapsed="false">
      <c r="B654" s="176"/>
      <c r="C654" s="176"/>
      <c r="D654" s="176"/>
    </row>
    <row r="655" customFormat="false" ht="11.25" hidden="false" customHeight="false" outlineLevel="0" collapsed="false">
      <c r="B655" s="176"/>
      <c r="C655" s="176"/>
      <c r="D655" s="176"/>
    </row>
    <row r="656" customFormat="false" ht="11.25" hidden="false" customHeight="false" outlineLevel="0" collapsed="false">
      <c r="B656" s="176"/>
      <c r="C656" s="176"/>
      <c r="D656" s="176"/>
    </row>
    <row r="657" customFormat="false" ht="11.25" hidden="false" customHeight="false" outlineLevel="0" collapsed="false">
      <c r="B657" s="176"/>
      <c r="C657" s="176"/>
      <c r="D657" s="176"/>
    </row>
    <row r="658" customFormat="false" ht="11.25" hidden="false" customHeight="false" outlineLevel="0" collapsed="false">
      <c r="B658" s="176"/>
      <c r="C658" s="176"/>
      <c r="D658" s="176"/>
    </row>
    <row r="659" customFormat="false" ht="11.25" hidden="false" customHeight="false" outlineLevel="0" collapsed="false">
      <c r="B659" s="176"/>
      <c r="C659" s="176"/>
      <c r="D659" s="176"/>
    </row>
    <row r="660" customFormat="false" ht="11.25" hidden="false" customHeight="false" outlineLevel="0" collapsed="false">
      <c r="B660" s="176"/>
      <c r="C660" s="176"/>
      <c r="D660" s="176"/>
    </row>
    <row r="661" customFormat="false" ht="11.25" hidden="false" customHeight="false" outlineLevel="0" collapsed="false">
      <c r="B661" s="176"/>
      <c r="C661" s="176"/>
      <c r="D661" s="176"/>
    </row>
    <row r="662" customFormat="false" ht="11.25" hidden="false" customHeight="false" outlineLevel="0" collapsed="false">
      <c r="B662" s="176"/>
      <c r="C662" s="176"/>
      <c r="D662" s="176"/>
    </row>
    <row r="663" customFormat="false" ht="11.25" hidden="false" customHeight="false" outlineLevel="0" collapsed="false">
      <c r="B663" s="176"/>
      <c r="C663" s="176"/>
      <c r="D663" s="176"/>
    </row>
    <row r="664" customFormat="false" ht="11.25" hidden="false" customHeight="false" outlineLevel="0" collapsed="false">
      <c r="B664" s="176"/>
      <c r="C664" s="176"/>
      <c r="D664" s="176"/>
    </row>
    <row r="665" customFormat="false" ht="11.25" hidden="false" customHeight="false" outlineLevel="0" collapsed="false">
      <c r="B665" s="176"/>
      <c r="C665" s="176"/>
      <c r="D665" s="176"/>
    </row>
    <row r="666" customFormat="false" ht="11.25" hidden="false" customHeight="false" outlineLevel="0" collapsed="false">
      <c r="B666" s="176"/>
      <c r="C666" s="176"/>
      <c r="D666" s="176"/>
    </row>
    <row r="667" customFormat="false" ht="11.25" hidden="false" customHeight="false" outlineLevel="0" collapsed="false">
      <c r="B667" s="176"/>
      <c r="C667" s="176"/>
      <c r="D667" s="176"/>
    </row>
    <row r="668" customFormat="false" ht="11.25" hidden="false" customHeight="false" outlineLevel="0" collapsed="false">
      <c r="B668" s="176"/>
      <c r="C668" s="176"/>
      <c r="D668" s="176"/>
    </row>
    <row r="669" customFormat="false" ht="11.25" hidden="false" customHeight="false" outlineLevel="0" collapsed="false">
      <c r="B669" s="176"/>
      <c r="C669" s="176"/>
      <c r="D669" s="176"/>
    </row>
    <row r="670" customFormat="false" ht="11.25" hidden="false" customHeight="false" outlineLevel="0" collapsed="false">
      <c r="B670" s="176"/>
      <c r="C670" s="176"/>
      <c r="D670" s="176"/>
    </row>
    <row r="671" customFormat="false" ht="11.25" hidden="false" customHeight="false" outlineLevel="0" collapsed="false">
      <c r="B671" s="176"/>
      <c r="C671" s="176"/>
      <c r="D671" s="176"/>
    </row>
    <row r="672" customFormat="false" ht="11.25" hidden="false" customHeight="false" outlineLevel="0" collapsed="false">
      <c r="B672" s="176"/>
      <c r="C672" s="176"/>
      <c r="D672" s="176"/>
    </row>
    <row r="673" customFormat="false" ht="11.25" hidden="false" customHeight="false" outlineLevel="0" collapsed="false">
      <c r="B673" s="176"/>
      <c r="C673" s="176"/>
      <c r="D673" s="176"/>
    </row>
    <row r="674" customFormat="false" ht="11.25" hidden="false" customHeight="false" outlineLevel="0" collapsed="false">
      <c r="B674" s="176"/>
      <c r="C674" s="176"/>
      <c r="D674" s="176"/>
    </row>
    <row r="675" customFormat="false" ht="11.25" hidden="false" customHeight="false" outlineLevel="0" collapsed="false">
      <c r="B675" s="176"/>
      <c r="C675" s="176"/>
      <c r="D675" s="176"/>
    </row>
    <row r="676" customFormat="false" ht="11.25" hidden="false" customHeight="false" outlineLevel="0" collapsed="false">
      <c r="B676" s="176"/>
      <c r="C676" s="176"/>
      <c r="D676" s="176"/>
    </row>
    <row r="677" customFormat="false" ht="11.25" hidden="false" customHeight="false" outlineLevel="0" collapsed="false">
      <c r="B677" s="176"/>
      <c r="C677" s="176"/>
      <c r="D677" s="176"/>
    </row>
    <row r="678" customFormat="false" ht="11.25" hidden="false" customHeight="false" outlineLevel="0" collapsed="false">
      <c r="B678" s="176"/>
      <c r="C678" s="176"/>
      <c r="D678" s="176"/>
    </row>
    <row r="679" customFormat="false" ht="11.25" hidden="false" customHeight="false" outlineLevel="0" collapsed="false">
      <c r="B679" s="176"/>
      <c r="C679" s="176"/>
      <c r="D679" s="176"/>
    </row>
    <row r="680" customFormat="false" ht="11.25" hidden="false" customHeight="false" outlineLevel="0" collapsed="false">
      <c r="B680" s="176"/>
      <c r="C680" s="176"/>
      <c r="D680" s="176"/>
    </row>
    <row r="681" customFormat="false" ht="11.25" hidden="false" customHeight="false" outlineLevel="0" collapsed="false">
      <c r="B681" s="176"/>
      <c r="C681" s="176"/>
      <c r="D681" s="176"/>
    </row>
    <row r="682" customFormat="false" ht="11.25" hidden="false" customHeight="false" outlineLevel="0" collapsed="false">
      <c r="B682" s="176"/>
      <c r="C682" s="176"/>
      <c r="D682" s="176"/>
    </row>
    <row r="683" customFormat="false" ht="11.25" hidden="false" customHeight="false" outlineLevel="0" collapsed="false">
      <c r="B683" s="176"/>
      <c r="C683" s="176"/>
      <c r="D683" s="176"/>
    </row>
    <row r="684" customFormat="false" ht="11.25" hidden="false" customHeight="false" outlineLevel="0" collapsed="false">
      <c r="B684" s="176"/>
      <c r="C684" s="176"/>
      <c r="D684" s="176"/>
    </row>
    <row r="685" customFormat="false" ht="11.25" hidden="false" customHeight="false" outlineLevel="0" collapsed="false">
      <c r="B685" s="176"/>
      <c r="C685" s="176"/>
      <c r="D685" s="176"/>
    </row>
    <row r="686" customFormat="false" ht="11.25" hidden="false" customHeight="false" outlineLevel="0" collapsed="false">
      <c r="B686" s="176"/>
      <c r="C686" s="176"/>
      <c r="D686" s="176"/>
    </row>
    <row r="687" customFormat="false" ht="11.25" hidden="false" customHeight="false" outlineLevel="0" collapsed="false">
      <c r="B687" s="176"/>
      <c r="C687" s="176"/>
      <c r="D687" s="176"/>
    </row>
    <row r="688" customFormat="false" ht="11.25" hidden="false" customHeight="false" outlineLevel="0" collapsed="false">
      <c r="B688" s="176"/>
      <c r="C688" s="176"/>
      <c r="D688" s="176"/>
    </row>
    <row r="689" customFormat="false" ht="11.25" hidden="false" customHeight="false" outlineLevel="0" collapsed="false">
      <c r="B689" s="176"/>
      <c r="C689" s="176"/>
      <c r="D689" s="176"/>
    </row>
    <row r="690" customFormat="false" ht="11.25" hidden="false" customHeight="false" outlineLevel="0" collapsed="false">
      <c r="B690" s="176"/>
      <c r="C690" s="176"/>
      <c r="D690" s="176"/>
    </row>
    <row r="691" customFormat="false" ht="11.25" hidden="false" customHeight="false" outlineLevel="0" collapsed="false">
      <c r="B691" s="176"/>
      <c r="C691" s="176"/>
      <c r="D691" s="176"/>
    </row>
    <row r="692" customFormat="false" ht="11.25" hidden="false" customHeight="false" outlineLevel="0" collapsed="false">
      <c r="B692" s="176"/>
      <c r="C692" s="176"/>
      <c r="D692" s="176"/>
    </row>
    <row r="693" customFormat="false" ht="11.25" hidden="false" customHeight="false" outlineLevel="0" collapsed="false">
      <c r="B693" s="176"/>
      <c r="C693" s="176"/>
      <c r="D693" s="176"/>
    </row>
    <row r="694" customFormat="false" ht="11.25" hidden="false" customHeight="false" outlineLevel="0" collapsed="false">
      <c r="B694" s="176"/>
      <c r="C694" s="176"/>
      <c r="D694" s="176"/>
    </row>
    <row r="695" customFormat="false" ht="11.25" hidden="false" customHeight="false" outlineLevel="0" collapsed="false">
      <c r="B695" s="176"/>
      <c r="C695" s="176"/>
      <c r="D695" s="176"/>
    </row>
    <row r="696" customFormat="false" ht="11.25" hidden="false" customHeight="false" outlineLevel="0" collapsed="false">
      <c r="B696" s="176"/>
      <c r="C696" s="176"/>
      <c r="D696" s="176"/>
    </row>
    <row r="697" customFormat="false" ht="11.25" hidden="false" customHeight="false" outlineLevel="0" collapsed="false">
      <c r="B697" s="176"/>
      <c r="C697" s="176"/>
      <c r="D697" s="176"/>
    </row>
    <row r="698" customFormat="false" ht="11.25" hidden="false" customHeight="false" outlineLevel="0" collapsed="false">
      <c r="B698" s="176"/>
      <c r="C698" s="176"/>
      <c r="D698" s="176"/>
    </row>
    <row r="699" customFormat="false" ht="11.25" hidden="false" customHeight="false" outlineLevel="0" collapsed="false">
      <c r="B699" s="176"/>
      <c r="C699" s="176"/>
      <c r="D699" s="176"/>
    </row>
    <row r="700" customFormat="false" ht="11.25" hidden="false" customHeight="false" outlineLevel="0" collapsed="false">
      <c r="B700" s="176"/>
      <c r="C700" s="176"/>
      <c r="D700" s="176"/>
    </row>
    <row r="701" customFormat="false" ht="11.25" hidden="false" customHeight="false" outlineLevel="0" collapsed="false">
      <c r="B701" s="176"/>
      <c r="C701" s="176"/>
      <c r="D701" s="176"/>
    </row>
    <row r="702" customFormat="false" ht="11.25" hidden="false" customHeight="false" outlineLevel="0" collapsed="false">
      <c r="B702" s="176"/>
      <c r="C702" s="176"/>
      <c r="D702" s="176"/>
    </row>
    <row r="703" customFormat="false" ht="11.25" hidden="false" customHeight="false" outlineLevel="0" collapsed="false">
      <c r="B703" s="176"/>
      <c r="C703" s="176"/>
      <c r="D703" s="176"/>
    </row>
    <row r="704" customFormat="false" ht="11.25" hidden="false" customHeight="false" outlineLevel="0" collapsed="false">
      <c r="B704" s="176"/>
      <c r="C704" s="176"/>
      <c r="D704" s="176"/>
    </row>
    <row r="705" customFormat="false" ht="11.25" hidden="false" customHeight="false" outlineLevel="0" collapsed="false">
      <c r="B705" s="176"/>
      <c r="C705" s="176"/>
      <c r="D705" s="176"/>
    </row>
    <row r="706" customFormat="false" ht="11.25" hidden="false" customHeight="false" outlineLevel="0" collapsed="false">
      <c r="B706" s="176"/>
      <c r="C706" s="176"/>
      <c r="D706" s="176"/>
    </row>
    <row r="707" customFormat="false" ht="11.25" hidden="false" customHeight="false" outlineLevel="0" collapsed="false">
      <c r="B707" s="176"/>
      <c r="C707" s="176"/>
      <c r="D707" s="176"/>
    </row>
    <row r="708" customFormat="false" ht="11.25" hidden="false" customHeight="false" outlineLevel="0" collapsed="false">
      <c r="B708" s="176"/>
      <c r="C708" s="176"/>
      <c r="D708" s="176"/>
    </row>
    <row r="709" customFormat="false" ht="11.25" hidden="false" customHeight="false" outlineLevel="0" collapsed="false">
      <c r="B709" s="176"/>
      <c r="C709" s="176"/>
      <c r="D709" s="176"/>
    </row>
    <row r="710" customFormat="false" ht="11.25" hidden="false" customHeight="false" outlineLevel="0" collapsed="false">
      <c r="B710" s="176"/>
      <c r="C710" s="176"/>
      <c r="D710" s="176"/>
    </row>
    <row r="711" customFormat="false" ht="11.25" hidden="false" customHeight="false" outlineLevel="0" collapsed="false">
      <c r="B711" s="176"/>
      <c r="C711" s="176"/>
      <c r="D711" s="176"/>
    </row>
    <row r="712" customFormat="false" ht="11.25" hidden="false" customHeight="false" outlineLevel="0" collapsed="false">
      <c r="B712" s="176"/>
      <c r="C712" s="176"/>
      <c r="D712" s="176"/>
    </row>
    <row r="713" customFormat="false" ht="11.25" hidden="false" customHeight="false" outlineLevel="0" collapsed="false">
      <c r="B713" s="176"/>
      <c r="C713" s="176"/>
      <c r="D713" s="176"/>
    </row>
    <row r="714" customFormat="false" ht="11.25" hidden="false" customHeight="false" outlineLevel="0" collapsed="false">
      <c r="B714" s="176"/>
      <c r="C714" s="176"/>
      <c r="D714" s="176"/>
    </row>
    <row r="715" customFormat="false" ht="11.25" hidden="false" customHeight="false" outlineLevel="0" collapsed="false">
      <c r="B715" s="176"/>
      <c r="C715" s="176"/>
      <c r="D715" s="176"/>
    </row>
    <row r="716" customFormat="false" ht="11.25" hidden="false" customHeight="false" outlineLevel="0" collapsed="false">
      <c r="B716" s="176"/>
      <c r="C716" s="176"/>
      <c r="D716" s="176"/>
    </row>
    <row r="717" customFormat="false" ht="11.25" hidden="false" customHeight="false" outlineLevel="0" collapsed="false">
      <c r="B717" s="176"/>
      <c r="C717" s="176"/>
      <c r="D717" s="176"/>
    </row>
    <row r="718" customFormat="false" ht="11.25" hidden="false" customHeight="false" outlineLevel="0" collapsed="false">
      <c r="B718" s="176"/>
      <c r="C718" s="176"/>
      <c r="D718" s="176"/>
    </row>
    <row r="719" customFormat="false" ht="11.25" hidden="false" customHeight="false" outlineLevel="0" collapsed="false">
      <c r="B719" s="176"/>
      <c r="C719" s="176"/>
      <c r="D719" s="176"/>
    </row>
    <row r="720" customFormat="false" ht="11.25" hidden="false" customHeight="false" outlineLevel="0" collapsed="false">
      <c r="B720" s="176"/>
      <c r="C720" s="176"/>
      <c r="D720" s="176"/>
    </row>
    <row r="721" customFormat="false" ht="11.25" hidden="false" customHeight="false" outlineLevel="0" collapsed="false">
      <c r="B721" s="176"/>
      <c r="C721" s="176"/>
      <c r="D721" s="176"/>
    </row>
    <row r="722" customFormat="false" ht="11.25" hidden="false" customHeight="false" outlineLevel="0" collapsed="false">
      <c r="B722" s="176"/>
      <c r="C722" s="176"/>
      <c r="D722" s="176"/>
    </row>
    <row r="723" customFormat="false" ht="11.25" hidden="false" customHeight="false" outlineLevel="0" collapsed="false">
      <c r="B723" s="176"/>
      <c r="C723" s="176"/>
      <c r="D723" s="176"/>
    </row>
    <row r="724" customFormat="false" ht="11.25" hidden="false" customHeight="false" outlineLevel="0" collapsed="false">
      <c r="B724" s="176"/>
      <c r="C724" s="176"/>
      <c r="D724" s="176"/>
    </row>
    <row r="725" customFormat="false" ht="11.25" hidden="false" customHeight="false" outlineLevel="0" collapsed="false">
      <c r="B725" s="176"/>
      <c r="C725" s="176"/>
      <c r="D725" s="176"/>
    </row>
    <row r="726" customFormat="false" ht="11.25" hidden="false" customHeight="false" outlineLevel="0" collapsed="false">
      <c r="B726" s="176"/>
      <c r="C726" s="176"/>
      <c r="D726" s="176"/>
    </row>
    <row r="727" customFormat="false" ht="11.25" hidden="false" customHeight="false" outlineLevel="0" collapsed="false">
      <c r="B727" s="176"/>
      <c r="C727" s="176"/>
      <c r="D727" s="176"/>
    </row>
    <row r="728" customFormat="false" ht="11.25" hidden="false" customHeight="false" outlineLevel="0" collapsed="false">
      <c r="B728" s="176"/>
      <c r="C728" s="176"/>
      <c r="D728" s="176"/>
    </row>
    <row r="729" customFormat="false" ht="11.25" hidden="false" customHeight="false" outlineLevel="0" collapsed="false">
      <c r="B729" s="176"/>
      <c r="C729" s="176"/>
      <c r="D729" s="176"/>
    </row>
    <row r="730" customFormat="false" ht="11.25" hidden="false" customHeight="false" outlineLevel="0" collapsed="false">
      <c r="B730" s="176"/>
      <c r="C730" s="176"/>
      <c r="D730" s="176"/>
    </row>
    <row r="731" customFormat="false" ht="11.25" hidden="false" customHeight="false" outlineLevel="0" collapsed="false">
      <c r="B731" s="176"/>
      <c r="C731" s="176"/>
      <c r="D731" s="176"/>
    </row>
    <row r="732" customFormat="false" ht="11.25" hidden="false" customHeight="false" outlineLevel="0" collapsed="false">
      <c r="B732" s="176"/>
      <c r="C732" s="176"/>
      <c r="D732" s="176"/>
    </row>
    <row r="733" customFormat="false" ht="11.25" hidden="false" customHeight="false" outlineLevel="0" collapsed="false">
      <c r="B733" s="176"/>
      <c r="C733" s="176"/>
      <c r="D733" s="176"/>
    </row>
    <row r="734" customFormat="false" ht="11.25" hidden="false" customHeight="false" outlineLevel="0" collapsed="false">
      <c r="B734" s="176"/>
      <c r="C734" s="176"/>
      <c r="D734" s="176"/>
    </row>
    <row r="735" customFormat="false" ht="11.25" hidden="false" customHeight="false" outlineLevel="0" collapsed="false">
      <c r="B735" s="176"/>
      <c r="C735" s="176"/>
      <c r="D735" s="176"/>
    </row>
    <row r="736" customFormat="false" ht="11.25" hidden="false" customHeight="false" outlineLevel="0" collapsed="false">
      <c r="B736" s="176"/>
      <c r="C736" s="176"/>
      <c r="D736" s="176"/>
    </row>
    <row r="737" customFormat="false" ht="11.25" hidden="false" customHeight="false" outlineLevel="0" collapsed="false">
      <c r="B737" s="176"/>
      <c r="C737" s="176"/>
      <c r="D737" s="176"/>
    </row>
    <row r="738" customFormat="false" ht="11.25" hidden="false" customHeight="false" outlineLevel="0" collapsed="false">
      <c r="B738" s="176"/>
      <c r="C738" s="176"/>
      <c r="D738" s="176"/>
    </row>
    <row r="739" customFormat="false" ht="11.25" hidden="false" customHeight="false" outlineLevel="0" collapsed="false">
      <c r="B739" s="176"/>
      <c r="C739" s="176"/>
      <c r="D739" s="176"/>
    </row>
    <row r="740" customFormat="false" ht="11.25" hidden="false" customHeight="false" outlineLevel="0" collapsed="false">
      <c r="B740" s="176"/>
      <c r="C740" s="176"/>
      <c r="D740" s="176"/>
    </row>
    <row r="741" customFormat="false" ht="11.25" hidden="false" customHeight="false" outlineLevel="0" collapsed="false">
      <c r="B741" s="176"/>
      <c r="C741" s="176"/>
      <c r="D741" s="176"/>
    </row>
    <row r="742" customFormat="false" ht="11.25" hidden="false" customHeight="false" outlineLevel="0" collapsed="false">
      <c r="B742" s="176"/>
      <c r="C742" s="176"/>
      <c r="D742" s="176"/>
    </row>
    <row r="743" customFormat="false" ht="11.25" hidden="false" customHeight="false" outlineLevel="0" collapsed="false">
      <c r="B743" s="176"/>
      <c r="C743" s="176"/>
      <c r="D743" s="176"/>
    </row>
    <row r="744" customFormat="false" ht="11.25" hidden="false" customHeight="false" outlineLevel="0" collapsed="false">
      <c r="B744" s="176"/>
      <c r="C744" s="176"/>
      <c r="D744" s="176"/>
    </row>
    <row r="745" customFormat="false" ht="11.25" hidden="false" customHeight="false" outlineLevel="0" collapsed="false">
      <c r="B745" s="176"/>
      <c r="C745" s="176"/>
      <c r="D745" s="176"/>
    </row>
    <row r="746" customFormat="false" ht="11.25" hidden="false" customHeight="false" outlineLevel="0" collapsed="false">
      <c r="B746" s="176"/>
      <c r="C746" s="176"/>
      <c r="D746" s="176"/>
    </row>
    <row r="747" customFormat="false" ht="11.25" hidden="false" customHeight="false" outlineLevel="0" collapsed="false">
      <c r="B747" s="176"/>
      <c r="C747" s="176"/>
      <c r="D747" s="176"/>
    </row>
    <row r="748" customFormat="false" ht="11.25" hidden="false" customHeight="false" outlineLevel="0" collapsed="false">
      <c r="B748" s="176"/>
      <c r="C748" s="176"/>
      <c r="D748" s="176"/>
    </row>
    <row r="749" customFormat="false" ht="11.25" hidden="false" customHeight="false" outlineLevel="0" collapsed="false">
      <c r="B749" s="176"/>
      <c r="C749" s="176"/>
      <c r="D749" s="176"/>
    </row>
    <row r="750" customFormat="false" ht="11.25" hidden="false" customHeight="false" outlineLevel="0" collapsed="false">
      <c r="B750" s="176"/>
      <c r="C750" s="176"/>
      <c r="D750" s="176"/>
    </row>
    <row r="751" customFormat="false" ht="11.25" hidden="false" customHeight="false" outlineLevel="0" collapsed="false">
      <c r="B751" s="176"/>
      <c r="C751" s="176"/>
      <c r="D751" s="176"/>
    </row>
    <row r="752" customFormat="false" ht="11.25" hidden="false" customHeight="false" outlineLevel="0" collapsed="false">
      <c r="B752" s="176"/>
      <c r="C752" s="176"/>
      <c r="D752" s="176"/>
    </row>
    <row r="753" customFormat="false" ht="11.25" hidden="false" customHeight="false" outlineLevel="0" collapsed="false">
      <c r="B753" s="176"/>
      <c r="C753" s="176"/>
      <c r="D753" s="176"/>
    </row>
    <row r="754" customFormat="false" ht="11.25" hidden="false" customHeight="false" outlineLevel="0" collapsed="false">
      <c r="B754" s="176"/>
      <c r="C754" s="176"/>
      <c r="D754" s="176"/>
    </row>
    <row r="755" customFormat="false" ht="11.25" hidden="false" customHeight="false" outlineLevel="0" collapsed="false">
      <c r="B755" s="176"/>
      <c r="C755" s="176"/>
      <c r="D755" s="176"/>
    </row>
    <row r="756" customFormat="false" ht="11.25" hidden="false" customHeight="false" outlineLevel="0" collapsed="false">
      <c r="B756" s="176"/>
      <c r="C756" s="176"/>
      <c r="D756" s="176"/>
    </row>
    <row r="757" customFormat="false" ht="11.25" hidden="false" customHeight="false" outlineLevel="0" collapsed="false">
      <c r="B757" s="176"/>
      <c r="C757" s="176"/>
      <c r="D757" s="176"/>
    </row>
    <row r="758" customFormat="false" ht="11.25" hidden="false" customHeight="false" outlineLevel="0" collapsed="false">
      <c r="B758" s="176"/>
      <c r="C758" s="176"/>
      <c r="D758" s="176"/>
    </row>
    <row r="759" customFormat="false" ht="11.25" hidden="false" customHeight="false" outlineLevel="0" collapsed="false">
      <c r="B759" s="176"/>
      <c r="C759" s="176"/>
      <c r="D759" s="176"/>
    </row>
    <row r="760" customFormat="false" ht="11.25" hidden="false" customHeight="false" outlineLevel="0" collapsed="false">
      <c r="B760" s="176"/>
      <c r="C760" s="176"/>
      <c r="D760" s="176"/>
    </row>
    <row r="761" customFormat="false" ht="11.25" hidden="false" customHeight="false" outlineLevel="0" collapsed="false">
      <c r="B761" s="176"/>
      <c r="C761" s="176"/>
      <c r="D761" s="176"/>
    </row>
    <row r="762" customFormat="false" ht="11.25" hidden="false" customHeight="false" outlineLevel="0" collapsed="false">
      <c r="B762" s="176"/>
      <c r="C762" s="176"/>
      <c r="D762" s="176"/>
    </row>
    <row r="763" customFormat="false" ht="11.25" hidden="false" customHeight="false" outlineLevel="0" collapsed="false">
      <c r="B763" s="176"/>
      <c r="C763" s="176"/>
      <c r="D763" s="176"/>
    </row>
    <row r="764" customFormat="false" ht="11.25" hidden="false" customHeight="false" outlineLevel="0" collapsed="false">
      <c r="B764" s="176"/>
      <c r="C764" s="176"/>
      <c r="D764" s="176"/>
    </row>
    <row r="765" customFormat="false" ht="11.25" hidden="false" customHeight="false" outlineLevel="0" collapsed="false">
      <c r="B765" s="176"/>
      <c r="C765" s="176"/>
      <c r="D765" s="176"/>
    </row>
    <row r="766" customFormat="false" ht="11.25" hidden="false" customHeight="false" outlineLevel="0" collapsed="false">
      <c r="B766" s="176"/>
      <c r="C766" s="176"/>
      <c r="D766" s="176"/>
    </row>
    <row r="767" customFormat="false" ht="11.25" hidden="false" customHeight="false" outlineLevel="0" collapsed="false">
      <c r="B767" s="176"/>
      <c r="C767" s="176"/>
      <c r="D767" s="176"/>
    </row>
    <row r="768" customFormat="false" ht="11.25" hidden="false" customHeight="false" outlineLevel="0" collapsed="false">
      <c r="B768" s="176"/>
      <c r="C768" s="176"/>
      <c r="D768" s="176"/>
    </row>
    <row r="769" customFormat="false" ht="11.25" hidden="false" customHeight="false" outlineLevel="0" collapsed="false">
      <c r="B769" s="176"/>
      <c r="C769" s="176"/>
      <c r="D769" s="176"/>
    </row>
    <row r="770" customFormat="false" ht="11.25" hidden="false" customHeight="false" outlineLevel="0" collapsed="false">
      <c r="B770" s="176"/>
      <c r="C770" s="176"/>
      <c r="D770" s="176"/>
    </row>
    <row r="771" customFormat="false" ht="11.25" hidden="false" customHeight="false" outlineLevel="0" collapsed="false">
      <c r="B771" s="176"/>
      <c r="C771" s="176"/>
      <c r="D771" s="176"/>
    </row>
    <row r="772" customFormat="false" ht="11.25" hidden="false" customHeight="false" outlineLevel="0" collapsed="false">
      <c r="B772" s="176"/>
      <c r="C772" s="176"/>
      <c r="D772" s="176"/>
    </row>
    <row r="773" customFormat="false" ht="11.25" hidden="false" customHeight="false" outlineLevel="0" collapsed="false">
      <c r="B773" s="176"/>
      <c r="C773" s="176"/>
      <c r="D773" s="176"/>
    </row>
    <row r="774" customFormat="false" ht="11.25" hidden="false" customHeight="false" outlineLevel="0" collapsed="false">
      <c r="B774" s="176"/>
      <c r="C774" s="176"/>
      <c r="D774" s="176"/>
    </row>
    <row r="775" customFormat="false" ht="11.25" hidden="false" customHeight="false" outlineLevel="0" collapsed="false">
      <c r="B775" s="176"/>
      <c r="C775" s="176"/>
      <c r="D775" s="176"/>
    </row>
    <row r="776" customFormat="false" ht="11.25" hidden="false" customHeight="false" outlineLevel="0" collapsed="false">
      <c r="B776" s="176"/>
      <c r="C776" s="176"/>
      <c r="D776" s="176"/>
    </row>
    <row r="777" customFormat="false" ht="11.25" hidden="false" customHeight="false" outlineLevel="0" collapsed="false">
      <c r="B777" s="176"/>
      <c r="C777" s="176"/>
      <c r="D777" s="176"/>
    </row>
    <row r="778" customFormat="false" ht="11.25" hidden="false" customHeight="false" outlineLevel="0" collapsed="false">
      <c r="B778" s="176"/>
      <c r="C778" s="176"/>
      <c r="D778" s="176"/>
    </row>
    <row r="779" customFormat="false" ht="11.25" hidden="false" customHeight="false" outlineLevel="0" collapsed="false">
      <c r="B779" s="176"/>
      <c r="C779" s="176"/>
      <c r="D779" s="176"/>
    </row>
    <row r="780" customFormat="false" ht="11.25" hidden="false" customHeight="false" outlineLevel="0" collapsed="false">
      <c r="B780" s="176"/>
      <c r="C780" s="176"/>
      <c r="D780" s="176"/>
    </row>
    <row r="781" customFormat="false" ht="11.25" hidden="false" customHeight="false" outlineLevel="0" collapsed="false">
      <c r="B781" s="176"/>
      <c r="C781" s="176"/>
      <c r="D781" s="176"/>
    </row>
    <row r="782" customFormat="false" ht="11.25" hidden="false" customHeight="false" outlineLevel="0" collapsed="false">
      <c r="B782" s="176"/>
      <c r="C782" s="176"/>
      <c r="D782" s="176"/>
    </row>
    <row r="783" customFormat="false" ht="11.25" hidden="false" customHeight="false" outlineLevel="0" collapsed="false">
      <c r="B783" s="176"/>
      <c r="C783" s="176"/>
      <c r="D783" s="176"/>
    </row>
    <row r="784" customFormat="false" ht="11.25" hidden="false" customHeight="false" outlineLevel="0" collapsed="false">
      <c r="B784" s="176"/>
      <c r="C784" s="176"/>
      <c r="D784" s="176"/>
    </row>
    <row r="785" customFormat="false" ht="11.25" hidden="false" customHeight="false" outlineLevel="0" collapsed="false">
      <c r="B785" s="176"/>
      <c r="C785" s="176"/>
      <c r="D785" s="176"/>
    </row>
    <row r="786" customFormat="false" ht="11.25" hidden="false" customHeight="false" outlineLevel="0" collapsed="false">
      <c r="B786" s="176"/>
      <c r="C786" s="176"/>
      <c r="D786" s="176"/>
    </row>
    <row r="787" customFormat="false" ht="11.25" hidden="false" customHeight="false" outlineLevel="0" collapsed="false">
      <c r="B787" s="176"/>
      <c r="C787" s="176"/>
      <c r="D787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4" min="2" style="185" width="10.15"/>
    <col collapsed="false" customWidth="true" hidden="false" outlineLevel="0" max="6" min="5" style="186" width="10.15"/>
    <col collapsed="false" customWidth="true" hidden="false" outlineLevel="0" max="7" min="7" style="185" width="10.49"/>
    <col collapsed="false" customWidth="true" hidden="false" outlineLevel="0" max="8" min="8" style="185" width="12.83"/>
    <col collapsed="false" customWidth="true" hidden="false" outlineLevel="0" max="9" min="9" style="186" width="12.83"/>
    <col collapsed="false" customWidth="true" hidden="false" outlineLevel="0" max="10" min="10" style="186" width="12.15"/>
    <col collapsed="false" customWidth="true" hidden="false" outlineLevel="0" max="15" min="11" style="185" width="12.83"/>
    <col collapsed="false" customWidth="false" hidden="false" outlineLevel="0" max="18" min="16" style="185" width="9.33"/>
    <col collapsed="false" customWidth="true" hidden="false" outlineLevel="0" max="19" min="19" style="185" width="11.15"/>
    <col collapsed="false" customWidth="false" hidden="false" outlineLevel="0" max="257" min="20" style="185" width="9.33"/>
  </cols>
  <sheetData>
    <row r="2" customFormat="false" ht="10.5" hidden="false" customHeight="true" outlineLevel="0" collapsed="false">
      <c r="A2" s="187" t="s">
        <v>168</v>
      </c>
      <c r="B2" s="188" t="s">
        <v>169</v>
      </c>
      <c r="C2" s="189"/>
      <c r="D2" s="189"/>
      <c r="E2" s="189"/>
      <c r="F2" s="189"/>
      <c r="G2" s="190"/>
      <c r="H2" s="0"/>
      <c r="I2" s="0"/>
      <c r="J2" s="0"/>
      <c r="K2" s="0"/>
      <c r="L2" s="0"/>
      <c r="M2" s="0"/>
      <c r="N2" s="0"/>
      <c r="O2" s="0"/>
      <c r="P2" s="191"/>
      <c r="Q2" s="191"/>
    </row>
    <row r="3" customFormat="false" ht="10.5" hidden="false" customHeight="true" outlineLevel="0" collapsed="false">
      <c r="A3" s="192"/>
      <c r="B3" s="187" t="s">
        <v>170</v>
      </c>
      <c r="C3" s="193" t="n">
        <v>37226</v>
      </c>
      <c r="D3" s="193" t="n">
        <v>37257</v>
      </c>
      <c r="E3" s="193" t="n">
        <v>37288</v>
      </c>
      <c r="F3" s="193" t="n">
        <v>37316</v>
      </c>
      <c r="G3" s="194" t="s">
        <v>171</v>
      </c>
      <c r="H3" s="0"/>
      <c r="I3" s="0"/>
      <c r="J3" s="0"/>
      <c r="K3" s="0"/>
      <c r="L3" s="0"/>
      <c r="M3" s="0"/>
      <c r="N3" s="0"/>
      <c r="O3" s="0"/>
      <c r="P3" s="191"/>
      <c r="Q3" s="191"/>
    </row>
    <row r="4" customFormat="false" ht="10.5" hidden="false" customHeight="true" outlineLevel="0" collapsed="false">
      <c r="A4" s="195" t="s">
        <v>139</v>
      </c>
      <c r="B4" s="196"/>
      <c r="C4" s="197" t="n">
        <v>14415</v>
      </c>
      <c r="D4" s="197" t="n">
        <v>-41075</v>
      </c>
      <c r="E4" s="197" t="n">
        <v>-9520</v>
      </c>
      <c r="F4" s="197" t="n">
        <v>-11315</v>
      </c>
      <c r="G4" s="198" t="n">
        <v>-47495</v>
      </c>
      <c r="H4" s="0"/>
      <c r="I4" s="0"/>
      <c r="J4" s="0"/>
      <c r="K4" s="0"/>
      <c r="L4" s="0"/>
      <c r="M4" s="0"/>
      <c r="N4" s="0"/>
      <c r="O4" s="0"/>
      <c r="P4" s="191"/>
      <c r="Q4" s="191"/>
    </row>
    <row r="5" customFormat="false" ht="10.5" hidden="false" customHeight="true" outlineLevel="0" collapsed="false">
      <c r="A5" s="191"/>
      <c r="B5" s="199"/>
      <c r="C5" s="199"/>
      <c r="D5" s="199"/>
      <c r="E5" s="199"/>
      <c r="F5" s="199"/>
      <c r="G5" s="199"/>
      <c r="H5" s="199"/>
      <c r="I5" s="200"/>
      <c r="J5" s="200"/>
      <c r="K5" s="191"/>
      <c r="L5" s="191"/>
      <c r="M5" s="191"/>
      <c r="N5" s="191"/>
      <c r="O5" s="191"/>
      <c r="P5" s="191"/>
      <c r="Q5" s="191"/>
    </row>
    <row r="6" customFormat="false" ht="10.5" hidden="false" customHeight="true" outlineLevel="0" collapsed="false">
      <c r="B6" s="201"/>
      <c r="C6" s="201"/>
      <c r="D6" s="201"/>
      <c r="E6" s="201"/>
      <c r="F6" s="201"/>
      <c r="G6" s="201"/>
      <c r="H6" s="201"/>
    </row>
    <row r="8" customFormat="false" ht="24" hidden="false" customHeight="true" outlineLevel="0" collapsed="false">
      <c r="A8" s="202" t="s">
        <v>172</v>
      </c>
      <c r="B8" s="202" t="s">
        <v>173</v>
      </c>
      <c r="C8" s="202" t="s">
        <v>174</v>
      </c>
      <c r="D8" s="202" t="s">
        <v>175</v>
      </c>
      <c r="E8" s="202" t="s">
        <v>176</v>
      </c>
      <c r="F8" s="202" t="s">
        <v>177</v>
      </c>
      <c r="G8" s="202" t="s">
        <v>178</v>
      </c>
      <c r="H8" s="202" t="s">
        <v>179</v>
      </c>
      <c r="I8" s="202" t="s">
        <v>180</v>
      </c>
      <c r="J8" s="202" t="s">
        <v>169</v>
      </c>
      <c r="K8" s="202" t="s">
        <v>181</v>
      </c>
      <c r="L8" s="202" t="s">
        <v>182</v>
      </c>
      <c r="M8" s="202" t="s">
        <v>183</v>
      </c>
      <c r="N8" s="202" t="s">
        <v>184</v>
      </c>
      <c r="O8" s="202" t="s">
        <v>185</v>
      </c>
      <c r="P8" s="202" t="s">
        <v>186</v>
      </c>
      <c r="Q8" s="202" t="s">
        <v>187</v>
      </c>
      <c r="R8" s="202" t="s">
        <v>188</v>
      </c>
      <c r="S8" s="202" t="s">
        <v>189</v>
      </c>
      <c r="T8" s="202" t="s">
        <v>190</v>
      </c>
      <c r="U8" s="202" t="s">
        <v>191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  <c r="IW8" s="202"/>
    </row>
    <row r="9" customFormat="false" ht="11.25" hidden="false" customHeight="true" outlineLevel="0" collapsed="false">
      <c r="A9" s="0" t="n">
        <v>6984</v>
      </c>
      <c r="B9" s="0" t="s">
        <v>192</v>
      </c>
      <c r="C9" s="0" t="s">
        <v>166</v>
      </c>
      <c r="D9" s="0" t="s">
        <v>126</v>
      </c>
      <c r="E9" s="0" t="s">
        <v>193</v>
      </c>
      <c r="F9" s="177" t="n">
        <v>37210</v>
      </c>
      <c r="G9" s="0" t="s">
        <v>194</v>
      </c>
      <c r="H9" s="0" t="s">
        <v>195</v>
      </c>
      <c r="I9" s="0" t="s">
        <v>196</v>
      </c>
      <c r="J9" s="177" t="n">
        <v>37226</v>
      </c>
      <c r="K9" s="0" t="n">
        <v>5000</v>
      </c>
      <c r="L9" s="0" t="n">
        <v>155000</v>
      </c>
      <c r="M9" s="0" t="s">
        <v>197</v>
      </c>
      <c r="N9" s="0" t="n">
        <v>0</v>
      </c>
      <c r="O9" s="0" t="s">
        <v>129</v>
      </c>
      <c r="P9" s="0" t="n">
        <v>2.54</v>
      </c>
      <c r="Q9" s="0" t="s">
        <v>198</v>
      </c>
      <c r="R9" s="0" t="n">
        <v>2.447</v>
      </c>
      <c r="S9" s="0" t="n">
        <v>2.54</v>
      </c>
      <c r="T9" s="0" t="n">
        <v>14415</v>
      </c>
      <c r="U9" s="0" t="s">
        <v>198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 t="n">
        <v>6984</v>
      </c>
      <c r="B10" s="0" t="s">
        <v>192</v>
      </c>
      <c r="C10" s="0" t="s">
        <v>166</v>
      </c>
      <c r="D10" s="0" t="s">
        <v>126</v>
      </c>
      <c r="E10" s="0" t="s">
        <v>193</v>
      </c>
      <c r="F10" s="177" t="n">
        <v>37210</v>
      </c>
      <c r="G10" s="0" t="s">
        <v>194</v>
      </c>
      <c r="H10" s="0" t="s">
        <v>195</v>
      </c>
      <c r="I10" s="0" t="s">
        <v>196</v>
      </c>
      <c r="J10" s="177" t="n">
        <v>37257</v>
      </c>
      <c r="K10" s="0" t="n">
        <v>5000</v>
      </c>
      <c r="L10" s="0" t="n">
        <v>155000</v>
      </c>
      <c r="M10" s="0" t="s">
        <v>197</v>
      </c>
      <c r="N10" s="0" t="n">
        <v>0</v>
      </c>
      <c r="O10" s="0" t="s">
        <v>129</v>
      </c>
      <c r="P10" s="0" t="n">
        <v>2.54</v>
      </c>
      <c r="Q10" s="0" t="s">
        <v>198</v>
      </c>
      <c r="R10" s="0" t="n">
        <v>2.805</v>
      </c>
      <c r="S10" s="0" t="n">
        <v>2.54</v>
      </c>
      <c r="T10" s="0" t="n">
        <v>-41075</v>
      </c>
      <c r="U10" s="0" t="s">
        <v>198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 t="n">
        <v>6984</v>
      </c>
      <c r="B11" s="0" t="s">
        <v>192</v>
      </c>
      <c r="C11" s="0" t="s">
        <v>166</v>
      </c>
      <c r="D11" s="0" t="s">
        <v>126</v>
      </c>
      <c r="E11" s="0" t="s">
        <v>193</v>
      </c>
      <c r="F11" s="177" t="n">
        <v>37210</v>
      </c>
      <c r="G11" s="0" t="s">
        <v>194</v>
      </c>
      <c r="H11" s="0" t="s">
        <v>195</v>
      </c>
      <c r="I11" s="0" t="s">
        <v>196</v>
      </c>
      <c r="J11" s="177" t="n">
        <v>37288</v>
      </c>
      <c r="K11" s="0" t="n">
        <v>5000</v>
      </c>
      <c r="L11" s="0" t="n">
        <v>140000</v>
      </c>
      <c r="M11" s="0" t="s">
        <v>197</v>
      </c>
      <c r="N11" s="0" t="n">
        <v>0</v>
      </c>
      <c r="O11" s="0" t="s">
        <v>129</v>
      </c>
      <c r="P11" s="0" t="n">
        <v>2.54</v>
      </c>
      <c r="Q11" s="0" t="s">
        <v>198</v>
      </c>
      <c r="R11" s="0" t="n">
        <v>2.608</v>
      </c>
      <c r="S11" s="0" t="n">
        <v>2.54</v>
      </c>
      <c r="T11" s="0" t="n">
        <v>-9520</v>
      </c>
      <c r="U11" s="0" t="s">
        <v>198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 t="n">
        <v>6984</v>
      </c>
      <c r="B12" s="0" t="s">
        <v>192</v>
      </c>
      <c r="C12" s="0" t="s">
        <v>166</v>
      </c>
      <c r="D12" s="0" t="s">
        <v>126</v>
      </c>
      <c r="E12" s="0" t="s">
        <v>193</v>
      </c>
      <c r="F12" s="177" t="n">
        <v>37210</v>
      </c>
      <c r="G12" s="0" t="s">
        <v>194</v>
      </c>
      <c r="H12" s="0" t="s">
        <v>195</v>
      </c>
      <c r="I12" s="0" t="s">
        <v>196</v>
      </c>
      <c r="J12" s="177" t="n">
        <v>37316</v>
      </c>
      <c r="K12" s="0" t="n">
        <v>5000</v>
      </c>
      <c r="L12" s="0" t="n">
        <v>155000</v>
      </c>
      <c r="M12" s="0" t="s">
        <v>197</v>
      </c>
      <c r="N12" s="0" t="n">
        <v>0</v>
      </c>
      <c r="O12" s="0" t="s">
        <v>129</v>
      </c>
      <c r="P12" s="0" t="n">
        <v>2.54</v>
      </c>
      <c r="Q12" s="0" t="s">
        <v>198</v>
      </c>
      <c r="R12" s="0" t="n">
        <v>2.613</v>
      </c>
      <c r="S12" s="0" t="n">
        <v>2.54</v>
      </c>
      <c r="T12" s="0" t="n">
        <v>-11315</v>
      </c>
      <c r="U12" s="0" t="s">
        <v>198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0.5" hidden="false" customHeight="true" outlineLevel="0" collapsed="false">
      <c r="A13" s="0"/>
      <c r="B13" s="0"/>
      <c r="C13" s="0"/>
      <c r="D13" s="0"/>
      <c r="E13" s="0"/>
      <c r="F13" s="177"/>
      <c r="G13" s="0"/>
      <c r="H13" s="0"/>
      <c r="I13" s="0"/>
      <c r="J13" s="177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</row>
    <row r="14" customFormat="false" ht="10.5" hidden="false" customHeight="true" outlineLevel="0" collapsed="false">
      <c r="A14" s="0"/>
      <c r="B14" s="0"/>
      <c r="C14" s="0"/>
      <c r="D14" s="0"/>
      <c r="E14" s="0"/>
      <c r="F14" s="177"/>
      <c r="G14" s="0"/>
      <c r="H14" s="0"/>
      <c r="I14" s="0"/>
      <c r="J14" s="177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</row>
    <row r="15" customFormat="false" ht="10.5" hidden="false" customHeight="true" outlineLevel="0" collapsed="false">
      <c r="A15" s="0"/>
      <c r="B15" s="0"/>
      <c r="C15" s="0"/>
      <c r="D15" s="0"/>
      <c r="E15" s="0"/>
      <c r="F15" s="177"/>
      <c r="G15" s="0"/>
      <c r="H15" s="0"/>
      <c r="I15" s="0"/>
      <c r="J15" s="177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</row>
    <row r="16" customFormat="false" ht="11.25" hidden="false" customHeight="true" outlineLevel="0" collapsed="false">
      <c r="A16" s="0"/>
      <c r="B16" s="0"/>
      <c r="C16" s="0"/>
      <c r="D16" s="0"/>
      <c r="E16" s="0"/>
      <c r="F16" s="177"/>
      <c r="G16" s="0"/>
      <c r="H16" s="0"/>
      <c r="I16" s="0"/>
      <c r="J16" s="177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77"/>
      <c r="G17" s="0"/>
      <c r="H17" s="0"/>
      <c r="I17" s="0"/>
      <c r="J17" s="177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77"/>
      <c r="G18" s="0"/>
      <c r="H18" s="0"/>
      <c r="I18" s="0"/>
      <c r="J18" s="177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77"/>
      <c r="G19" s="0"/>
      <c r="H19" s="0"/>
      <c r="I19" s="0"/>
      <c r="J19" s="177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77"/>
      <c r="G20" s="0"/>
      <c r="H20" s="0"/>
      <c r="I20" s="0"/>
      <c r="J20" s="177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77"/>
      <c r="G21" s="0"/>
      <c r="H21" s="0"/>
      <c r="I21" s="0"/>
      <c r="J21" s="177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" hidden="false" customHeight="true" outlineLevel="0" collapsed="false">
      <c r="A22" s="0"/>
      <c r="B22" s="0"/>
      <c r="C22" s="0"/>
      <c r="D22" s="0"/>
      <c r="E22" s="0"/>
      <c r="F22" s="177"/>
      <c r="G22" s="0"/>
      <c r="H22" s="0"/>
      <c r="I22" s="0"/>
      <c r="J22" s="177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77"/>
      <c r="G23" s="0"/>
      <c r="H23" s="0"/>
      <c r="I23" s="0"/>
      <c r="J23" s="177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77"/>
      <c r="G24" s="0"/>
      <c r="H24" s="0"/>
      <c r="I24" s="0"/>
      <c r="J24" s="177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77"/>
      <c r="G25" s="0"/>
      <c r="H25" s="0"/>
      <c r="I25" s="0"/>
      <c r="J25" s="177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0"/>
      <c r="B26" s="0"/>
      <c r="C26" s="0"/>
      <c r="D26" s="0"/>
      <c r="E26" s="0"/>
      <c r="F26" s="177"/>
      <c r="G26" s="0"/>
      <c r="H26" s="0"/>
      <c r="I26" s="0"/>
      <c r="J26" s="177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0"/>
      <c r="B27" s="0"/>
      <c r="C27" s="0"/>
      <c r="D27" s="0"/>
      <c r="E27" s="0"/>
      <c r="F27" s="177"/>
      <c r="G27" s="0"/>
      <c r="H27" s="0"/>
      <c r="I27" s="0"/>
      <c r="J27" s="177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0"/>
      <c r="B28" s="0"/>
      <c r="C28" s="0"/>
      <c r="D28" s="0"/>
      <c r="E28" s="0"/>
      <c r="F28" s="177"/>
      <c r="G28" s="0"/>
      <c r="H28" s="0"/>
      <c r="I28" s="0"/>
      <c r="J28" s="177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0"/>
      <c r="B29" s="0"/>
      <c r="C29" s="0"/>
      <c r="D29" s="0"/>
      <c r="E29" s="0"/>
      <c r="F29" s="177"/>
      <c r="G29" s="0"/>
      <c r="H29" s="0"/>
      <c r="I29" s="0"/>
      <c r="J29" s="177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0"/>
      <c r="B30" s="0"/>
      <c r="C30" s="0"/>
      <c r="D30" s="0"/>
      <c r="E30" s="0"/>
      <c r="F30" s="177"/>
      <c r="G30" s="0"/>
      <c r="H30" s="0"/>
      <c r="I30" s="0"/>
      <c r="J30" s="177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0"/>
      <c r="B31" s="0"/>
      <c r="C31" s="0"/>
      <c r="D31" s="0"/>
      <c r="E31" s="0"/>
      <c r="F31" s="177"/>
      <c r="G31" s="0"/>
      <c r="H31" s="0"/>
      <c r="I31" s="0"/>
      <c r="J31" s="177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0"/>
      <c r="B32" s="0"/>
      <c r="C32" s="0"/>
      <c r="D32" s="0"/>
      <c r="E32" s="0"/>
      <c r="F32" s="177"/>
      <c r="G32" s="0"/>
      <c r="H32" s="0"/>
      <c r="I32" s="0"/>
      <c r="J32" s="177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0"/>
      <c r="B33" s="0"/>
      <c r="C33" s="0"/>
      <c r="D33" s="0"/>
      <c r="E33" s="0"/>
      <c r="F33" s="177"/>
      <c r="G33" s="0"/>
      <c r="H33" s="0"/>
      <c r="I33" s="0"/>
      <c r="J33" s="177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0"/>
      <c r="B34" s="0"/>
      <c r="C34" s="0"/>
      <c r="D34" s="0"/>
      <c r="E34" s="0"/>
      <c r="F34" s="177"/>
      <c r="G34" s="0"/>
      <c r="H34" s="0"/>
      <c r="I34" s="0"/>
      <c r="J34" s="177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0"/>
      <c r="B35" s="0"/>
      <c r="C35" s="0"/>
      <c r="D35" s="0"/>
      <c r="E35" s="0"/>
      <c r="F35" s="177"/>
      <c r="G35" s="0"/>
      <c r="H35" s="0"/>
      <c r="I35" s="0"/>
      <c r="J35" s="177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0"/>
      <c r="B36" s="0"/>
      <c r="C36" s="0"/>
      <c r="D36" s="0"/>
      <c r="E36" s="0"/>
      <c r="F36" s="177"/>
      <c r="G36" s="0"/>
      <c r="H36" s="0"/>
      <c r="I36" s="0"/>
      <c r="J36" s="177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0"/>
      <c r="B37" s="0"/>
      <c r="C37" s="0"/>
      <c r="D37" s="0"/>
      <c r="E37" s="0"/>
      <c r="F37" s="177"/>
      <c r="G37" s="0"/>
      <c r="H37" s="0"/>
      <c r="I37" s="0"/>
      <c r="J37" s="177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0"/>
      <c r="B38" s="0"/>
      <c r="C38" s="0"/>
      <c r="D38" s="0"/>
      <c r="E38" s="0"/>
      <c r="F38" s="177"/>
      <c r="G38" s="0"/>
      <c r="H38" s="0"/>
      <c r="I38" s="0"/>
      <c r="J38" s="177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1.25" hidden="false" customHeight="tru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0.5" hidden="false" customHeight="true" outlineLevel="0" collapsed="false">
      <c r="J40" s="203"/>
    </row>
    <row r="41" customFormat="false" ht="10.5" hidden="false" customHeight="true" outlineLevel="0" collapsed="false">
      <c r="J41" s="203"/>
    </row>
    <row r="42" customFormat="false" ht="10.5" hidden="false" customHeight="true" outlineLevel="0" collapsed="false">
      <c r="J42" s="203"/>
    </row>
    <row r="43" customFormat="false" ht="10.5" hidden="false" customHeight="true" outlineLevel="0" collapsed="false">
      <c r="J43" s="203"/>
    </row>
    <row r="44" customFormat="false" ht="10.5" hidden="false" customHeight="true" outlineLevel="0" collapsed="false">
      <c r="J44" s="203"/>
    </row>
    <row r="45" customFormat="false" ht="10.5" hidden="false" customHeight="true" outlineLevel="0" collapsed="false">
      <c r="J45" s="203"/>
    </row>
    <row r="46" customFormat="false" ht="10.5" hidden="false" customHeight="true" outlineLevel="0" collapsed="false">
      <c r="J46" s="203"/>
    </row>
    <row r="47" customFormat="false" ht="10.5" hidden="false" customHeight="true" outlineLevel="0" collapsed="false">
      <c r="J47" s="203"/>
    </row>
    <row r="48" customFormat="false" ht="10.5" hidden="false" customHeight="true" outlineLevel="0" collapsed="false">
      <c r="J48" s="203"/>
    </row>
    <row r="49" customFormat="false" ht="10.5" hidden="false" customHeight="true" outlineLevel="0" collapsed="false">
      <c r="J49" s="203"/>
    </row>
    <row r="50" customFormat="false" ht="10.5" hidden="false" customHeight="true" outlineLevel="0" collapsed="false">
      <c r="J50" s="203"/>
    </row>
    <row r="51" customFormat="false" ht="10.5" hidden="false" customHeight="true" outlineLevel="0" collapsed="false">
      <c r="J51" s="203"/>
    </row>
    <row r="52" customFormat="false" ht="10.5" hidden="false" customHeight="true" outlineLevel="0" collapsed="false">
      <c r="J52" s="203"/>
    </row>
    <row r="53" customFormat="false" ht="10.5" hidden="false" customHeight="true" outlineLevel="0" collapsed="false">
      <c r="J53" s="203"/>
    </row>
    <row r="54" customFormat="false" ht="10.5" hidden="false" customHeight="true" outlineLevel="0" collapsed="false">
      <c r="J54" s="203"/>
    </row>
    <row r="55" customFormat="false" ht="10.5" hidden="false" customHeight="true" outlineLevel="0" collapsed="false">
      <c r="J55" s="203"/>
    </row>
    <row r="56" customFormat="false" ht="10.5" hidden="false" customHeight="true" outlineLevel="0" collapsed="false">
      <c r="J56" s="203"/>
    </row>
    <row r="57" customFormat="false" ht="10.5" hidden="false" customHeight="true" outlineLevel="0" collapsed="false">
      <c r="J57" s="203"/>
    </row>
    <row r="58" customFormat="false" ht="10.5" hidden="false" customHeight="true" outlineLevel="0" collapsed="false">
      <c r="J58" s="203"/>
    </row>
    <row r="59" customFormat="false" ht="10.5" hidden="false" customHeight="true" outlineLevel="0" collapsed="false">
      <c r="J59" s="203"/>
    </row>
    <row r="60" customFormat="false" ht="10.5" hidden="false" customHeight="true" outlineLevel="0" collapsed="false">
      <c r="J60" s="203"/>
    </row>
    <row r="61" customFormat="false" ht="10.5" hidden="false" customHeight="true" outlineLevel="0" collapsed="false">
      <c r="J61" s="203"/>
    </row>
    <row r="62" customFormat="false" ht="10.5" hidden="false" customHeight="true" outlineLevel="0" collapsed="false">
      <c r="J62" s="203"/>
    </row>
    <row r="63" customFormat="false" ht="10.5" hidden="false" customHeight="true" outlineLevel="0" collapsed="false">
      <c r="J63" s="203"/>
    </row>
    <row r="64" customFormat="false" ht="10.5" hidden="false" customHeight="true" outlineLevel="0" collapsed="false">
      <c r="J64" s="203"/>
    </row>
    <row r="65" customFormat="false" ht="10.5" hidden="false" customHeight="true" outlineLevel="0" collapsed="false">
      <c r="J65" s="203"/>
    </row>
    <row r="66" customFormat="false" ht="10.5" hidden="false" customHeight="true" outlineLevel="0" collapsed="false">
      <c r="J66" s="203"/>
    </row>
    <row r="67" customFormat="false" ht="10.5" hidden="false" customHeight="true" outlineLevel="0" collapsed="false">
      <c r="J67" s="203"/>
    </row>
    <row r="68" customFormat="false" ht="10.5" hidden="false" customHeight="true" outlineLevel="0" collapsed="false">
      <c r="J68" s="203"/>
    </row>
    <row r="69" customFormat="false" ht="10.5" hidden="false" customHeight="true" outlineLevel="0" collapsed="false">
      <c r="J69" s="203"/>
    </row>
    <row r="70" customFormat="false" ht="10.5" hidden="false" customHeight="true" outlineLevel="0" collapsed="false">
      <c r="J70" s="203"/>
    </row>
    <row r="71" customFormat="false" ht="10.5" hidden="false" customHeight="true" outlineLevel="0" collapsed="false">
      <c r="J71" s="203"/>
    </row>
    <row r="72" customFormat="false" ht="10.5" hidden="false" customHeight="true" outlineLevel="0" collapsed="false">
      <c r="J72" s="203"/>
    </row>
    <row r="73" customFormat="false" ht="10.5" hidden="false" customHeight="true" outlineLevel="0" collapsed="false">
      <c r="J73" s="203"/>
    </row>
    <row r="74" customFormat="false" ht="10.5" hidden="false" customHeight="true" outlineLevel="0" collapsed="false">
      <c r="J74" s="203"/>
    </row>
    <row r="75" customFormat="false" ht="10.5" hidden="false" customHeight="true" outlineLevel="0" collapsed="false">
      <c r="J75" s="203"/>
    </row>
    <row r="76" customFormat="false" ht="10.5" hidden="false" customHeight="true" outlineLevel="0" collapsed="false">
      <c r="J76" s="203"/>
    </row>
    <row r="77" customFormat="false" ht="10.5" hidden="false" customHeight="true" outlineLevel="0" collapsed="false">
      <c r="J77" s="203"/>
    </row>
    <row r="78" customFormat="false" ht="10.5" hidden="false" customHeight="true" outlineLevel="0" collapsed="false">
      <c r="J78" s="203"/>
    </row>
    <row r="79" customFormat="false" ht="10.5" hidden="false" customHeight="true" outlineLevel="0" collapsed="false">
      <c r="J79" s="203"/>
    </row>
    <row r="80" customFormat="false" ht="10.5" hidden="false" customHeight="true" outlineLevel="0" collapsed="false">
      <c r="J80" s="203"/>
    </row>
    <row r="81" customFormat="false" ht="10.5" hidden="false" customHeight="true" outlineLevel="0" collapsed="false">
      <c r="J81" s="203"/>
    </row>
    <row r="82" customFormat="false" ht="10.5" hidden="false" customHeight="true" outlineLevel="0" collapsed="false">
      <c r="J82" s="203"/>
    </row>
    <row r="83" customFormat="false" ht="10.5" hidden="false" customHeight="true" outlineLevel="0" collapsed="false">
      <c r="J83" s="203"/>
    </row>
    <row r="84" customFormat="false" ht="10.5" hidden="false" customHeight="true" outlineLevel="0" collapsed="false">
      <c r="J84" s="203"/>
    </row>
    <row r="85" customFormat="false" ht="10.5" hidden="false" customHeight="true" outlineLevel="0" collapsed="false">
      <c r="J85" s="203"/>
    </row>
    <row r="86" customFormat="false" ht="10.5" hidden="false" customHeight="true" outlineLevel="0" collapsed="false">
      <c r="J86" s="203"/>
    </row>
    <row r="87" customFormat="false" ht="10.5" hidden="false" customHeight="true" outlineLevel="0" collapsed="false">
      <c r="J87" s="203"/>
    </row>
    <row r="88" customFormat="false" ht="10.5" hidden="false" customHeight="true" outlineLevel="0" collapsed="false">
      <c r="J88" s="203"/>
    </row>
    <row r="89" customFormat="false" ht="10.5" hidden="false" customHeight="true" outlineLevel="0" collapsed="false">
      <c r="J89" s="203"/>
    </row>
    <row r="90" customFormat="false" ht="10.5" hidden="false" customHeight="true" outlineLevel="0" collapsed="false">
      <c r="J90" s="203"/>
    </row>
    <row r="91" customFormat="false" ht="10.5" hidden="false" customHeight="true" outlineLevel="0" collapsed="false">
      <c r="J91" s="203"/>
    </row>
    <row r="92" customFormat="false" ht="10.5" hidden="false" customHeight="true" outlineLevel="0" collapsed="false">
      <c r="J92" s="203"/>
    </row>
    <row r="93" customFormat="false" ht="10.5" hidden="false" customHeight="true" outlineLevel="0" collapsed="false">
      <c r="J93" s="203"/>
    </row>
    <row r="94" customFormat="false" ht="10.5" hidden="false" customHeight="true" outlineLevel="0" collapsed="false">
      <c r="J94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4" activeCellId="0" sqref="B4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204"/>
    </row>
    <row r="2" customFormat="false" ht="11.25" hidden="false" customHeight="false" outlineLevel="0" collapsed="false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customFormat="false" ht="11.25" hidden="false" customHeight="false" outlineLevel="0" collapsed="false">
      <c r="A3" s="0" t="s">
        <v>199</v>
      </c>
      <c r="B3" s="205" t="str">
        <f aca="false">Dth_Day!C6</f>
        <v>Dec-01</v>
      </c>
      <c r="C3" s="205" t="str">
        <f aca="false">Dth_Day!D6</f>
        <v>Jan-02</v>
      </c>
      <c r="D3" s="205" t="str">
        <f aca="false">Dth_Day!E6</f>
        <v>Feb-02</v>
      </c>
      <c r="E3" s="205" t="str">
        <f aca="false">Dth_Day!F6</f>
        <v>Mar-02</v>
      </c>
      <c r="F3" s="205" t="str">
        <f aca="false">Dth_Day!G6</f>
        <v>Apr-02</v>
      </c>
      <c r="G3" s="205" t="str">
        <f aca="false">Dth_Day!H6</f>
        <v>May-02</v>
      </c>
      <c r="H3" s="205" t="str">
        <f aca="false">Dth_Day!I6</f>
        <v>Jun-02</v>
      </c>
      <c r="I3" s="205" t="str">
        <f aca="false">Dth_Day!J6</f>
        <v>Jul-02</v>
      </c>
      <c r="J3" s="205" t="str">
        <f aca="false">Dth_Day!K6</f>
        <v>Aug-02</v>
      </c>
      <c r="K3" s="205" t="str">
        <f aca="false">Dth_Day!L6</f>
        <v>Sep-02</v>
      </c>
      <c r="L3" s="205" t="str">
        <f aca="false">Dth_Day!M6</f>
        <v>Oct-02</v>
      </c>
      <c r="M3" s="205" t="str">
        <f aca="false">Dth_Day!N6</f>
        <v>Nov-02</v>
      </c>
      <c r="N3" s="205" t="str">
        <f aca="false">Dth_Day!O6</f>
        <v>Dec-02</v>
      </c>
      <c r="O3" s="205" t="str">
        <f aca="false">Dth_Day!P6</f>
        <v>Jan-03</v>
      </c>
      <c r="P3" s="205" t="str">
        <f aca="false">Dth_Day!Q6</f>
        <v>Feb-03</v>
      </c>
      <c r="Q3" s="205" t="str">
        <f aca="false">Dth_Day!R6</f>
        <v>Mar-03</v>
      </c>
      <c r="R3" s="205" t="str">
        <f aca="false">Dth_Day!S6</f>
        <v>Apr-03</v>
      </c>
      <c r="S3" s="205" t="str">
        <f aca="false">Dth_Day!T6</f>
        <v>May-03</v>
      </c>
      <c r="T3" s="205" t="str">
        <f aca="false">Dth_Day!U6</f>
        <v>Jun-03</v>
      </c>
      <c r="U3" s="205" t="str">
        <f aca="false">Dth_Day!V6</f>
        <v>Jul-03</v>
      </c>
      <c r="V3" s="205" t="str">
        <f aca="false">Dth_Day!W6</f>
        <v>Aug-03</v>
      </c>
      <c r="W3" s="205" t="str">
        <f aca="false">Dth_Day!X6</f>
        <v>Sep-03</v>
      </c>
      <c r="X3" s="205" t="str">
        <f aca="false">Dth_Day!Y6</f>
        <v>Oct-03</v>
      </c>
      <c r="Y3" s="205" t="str">
        <f aca="false">Dth_Day!Z6</f>
        <v>Nov-03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</row>
    <row r="4" customFormat="false" ht="11.25" hidden="false" customHeight="false" outlineLevel="0" collapsed="false">
      <c r="A4" s="204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204" t="s">
        <v>200</v>
      </c>
      <c r="B5" s="204" t="n">
        <f aca="false">'SPEC REPORT'!C30*B4</f>
        <v>-155000</v>
      </c>
      <c r="C5" s="204" t="n">
        <f aca="false">'SPEC REPORT'!D30*C4</f>
        <v>-155000</v>
      </c>
      <c r="D5" s="204" t="n">
        <f aca="false">'SPEC REPORT'!E30*D4</f>
        <v>-140000</v>
      </c>
      <c r="E5" s="204" t="n">
        <f aca="false">'SPEC REPORT'!F30*E4</f>
        <v>-155000</v>
      </c>
      <c r="F5" s="204" t="n">
        <f aca="false">'SPEC REPORT'!G30*F4</f>
        <v>0</v>
      </c>
      <c r="G5" s="204" t="n">
        <f aca="false">'SPEC REPORT'!H30*G4</f>
        <v>0</v>
      </c>
      <c r="H5" s="204" t="n">
        <f aca="false">'SPEC REPORT'!I30*H4</f>
        <v>0</v>
      </c>
      <c r="I5" s="204" t="n">
        <f aca="false">'SPEC REPORT'!J30*I4</f>
        <v>0</v>
      </c>
      <c r="J5" s="204" t="n">
        <f aca="false">'SPEC REPORT'!K30*J4</f>
        <v>0</v>
      </c>
      <c r="K5" s="204" t="n">
        <f aca="false">'SPEC REPORT'!L30*K4</f>
        <v>0</v>
      </c>
      <c r="L5" s="204" t="n">
        <f aca="false">'SPEC REPORT'!M30*L4</f>
        <v>0</v>
      </c>
      <c r="M5" s="204" t="n">
        <f aca="false">'SPEC REPORT'!N30*M4</f>
        <v>0</v>
      </c>
      <c r="N5" s="204" t="n">
        <f aca="false">'SPEC REPORT'!C44*N4</f>
        <v>0</v>
      </c>
      <c r="O5" s="204" t="n">
        <f aca="false">'SPEC REPORT'!D44*O4</f>
        <v>0</v>
      </c>
      <c r="P5" s="204" t="n">
        <f aca="false">'SPEC REPORT'!E44*P4</f>
        <v>0</v>
      </c>
      <c r="Q5" s="204" t="n">
        <f aca="false">'SPEC REPORT'!F44*Q4</f>
        <v>0</v>
      </c>
      <c r="R5" s="204" t="n">
        <f aca="false">'SPEC REPORT'!G44*R4</f>
        <v>0</v>
      </c>
      <c r="S5" s="204" t="n">
        <f aca="false">'SPEC REPORT'!H44*S4</f>
        <v>0</v>
      </c>
      <c r="T5" s="204" t="n">
        <f aca="false">'SPEC REPORT'!I44*T4</f>
        <v>0</v>
      </c>
      <c r="U5" s="204" t="n">
        <f aca="false">'SPEC REPORT'!J44*U4</f>
        <v>0</v>
      </c>
      <c r="V5" s="204" t="n">
        <f aca="false">'SPEC REPORT'!K44*V4</f>
        <v>0</v>
      </c>
      <c r="W5" s="204" t="n">
        <f aca="false">'SPEC REPORT'!L44*W4</f>
        <v>0</v>
      </c>
      <c r="X5" s="204" t="n">
        <f aca="false">'SPEC REPORT'!M44*X4</f>
        <v>0</v>
      </c>
      <c r="Y5" s="204" t="n">
        <f aca="false">'SPEC REPORT'!N44*Y4</f>
        <v>0</v>
      </c>
      <c r="Z5" s="204"/>
    </row>
    <row r="6" customFormat="false" ht="11.25" hidden="false" customHeight="false" outlineLevel="0" collapsed="false">
      <c r="A6" s="204"/>
      <c r="C6" s="206"/>
    </row>
    <row r="7" customFormat="false" ht="11.25" hidden="false" customHeight="false" outlineLevel="0" collapsed="false">
      <c r="A7" s="204" t="s">
        <v>201</v>
      </c>
      <c r="B7" s="204" t="n">
        <f aca="false">MAX(M7:Y7)</f>
        <v>0</v>
      </c>
      <c r="C7" s="204" t="n">
        <f aca="false">MIN(M7:Y7)</f>
        <v>-605000</v>
      </c>
      <c r="M7" s="204" t="n">
        <f aca="false">SUM(B5:M5)</f>
        <v>-605000</v>
      </c>
      <c r="N7" s="204" t="n">
        <f aca="false">SUM(C5:N5)</f>
        <v>-450000</v>
      </c>
      <c r="O7" s="204" t="n">
        <f aca="false">SUM(D5:O5)</f>
        <v>-295000</v>
      </c>
      <c r="P7" s="204" t="n">
        <f aca="false">SUM(E5:P5)</f>
        <v>-155000</v>
      </c>
      <c r="Q7" s="204" t="n">
        <f aca="false">SUM(F5:Q5)</f>
        <v>0</v>
      </c>
      <c r="R7" s="204" t="n">
        <f aca="false">SUM(G5:R5)</f>
        <v>0</v>
      </c>
      <c r="S7" s="204" t="n">
        <f aca="false">SUM(H5:S5)</f>
        <v>0</v>
      </c>
      <c r="T7" s="204" t="n">
        <f aca="false">SUM(I5:T5)</f>
        <v>0</v>
      </c>
      <c r="U7" s="204" t="n">
        <f aca="false">SUM(J5:U5)</f>
        <v>0</v>
      </c>
      <c r="V7" s="204" t="n">
        <f aca="false">SUM(K5:V5)</f>
        <v>0</v>
      </c>
      <c r="W7" s="204" t="n">
        <f aca="false">SUM(L5:W5)</f>
        <v>0</v>
      </c>
      <c r="X7" s="204" t="n">
        <f aca="false">SUM(M5:X5)</f>
        <v>0</v>
      </c>
      <c r="Y7" s="204" t="n">
        <f aca="false">SUM(N5:Y5)</f>
        <v>0</v>
      </c>
    </row>
    <row r="8" customFormat="false" ht="11.25" hidden="false" customHeight="false" outlineLevel="0" collapsed="false">
      <c r="A8" s="204"/>
      <c r="B8" s="207" t="n">
        <f aca="false">IF(ABS(C7)&gt;ABS(B7),C7,B7)</f>
        <v>-605000</v>
      </c>
      <c r="C8" s="206"/>
    </row>
    <row r="9" customFormat="false" ht="11.25" hidden="false" customHeight="false" outlineLevel="0" collapsed="false">
      <c r="A9" s="204"/>
      <c r="C9" s="206"/>
    </row>
    <row r="10" customFormat="false" ht="11.25" hidden="false" customHeight="false" outlineLevel="0" collapsed="false">
      <c r="A10" s="204"/>
      <c r="C10" s="206"/>
    </row>
    <row r="11" customFormat="false" ht="11.25" hidden="false" customHeight="false" outlineLevel="0" collapsed="false">
      <c r="A11" s="204" t="s">
        <v>202</v>
      </c>
      <c r="B11" s="205" t="str">
        <f aca="false">B3</f>
        <v>Dec-01</v>
      </c>
      <c r="C11" s="205" t="str">
        <f aca="false">C3</f>
        <v>Jan-02</v>
      </c>
      <c r="D11" s="205" t="str">
        <f aca="false">D3</f>
        <v>Feb-02</v>
      </c>
      <c r="E11" s="205" t="str">
        <f aca="false">E3</f>
        <v>Mar-02</v>
      </c>
      <c r="F11" s="205" t="str">
        <f aca="false">F3</f>
        <v>Apr-02</v>
      </c>
      <c r="G11" s="205" t="str">
        <f aca="false">G3</f>
        <v>May-02</v>
      </c>
      <c r="H11" s="205" t="str">
        <f aca="false">H3</f>
        <v>Jun-02</v>
      </c>
      <c r="I11" s="205" t="str">
        <f aca="false">I3</f>
        <v>Jul-02</v>
      </c>
      <c r="J11" s="205" t="str">
        <f aca="false">J3</f>
        <v>Aug-02</v>
      </c>
      <c r="K11" s="205" t="str">
        <f aca="false">K3</f>
        <v>Sep-02</v>
      </c>
      <c r="L11" s="205" t="str">
        <f aca="false">L3</f>
        <v>Oct-02</v>
      </c>
      <c r="M11" s="205" t="str">
        <f aca="false">M3</f>
        <v>Nov-02</v>
      </c>
      <c r="N11" s="205" t="str">
        <f aca="false">N3</f>
        <v>Dec-02</v>
      </c>
      <c r="O11" s="205" t="str">
        <f aca="false">O3</f>
        <v>Jan-03</v>
      </c>
      <c r="P11" s="205" t="str">
        <f aca="false">P3</f>
        <v>Feb-03</v>
      </c>
      <c r="Q11" s="205" t="str">
        <f aca="false">Q3</f>
        <v>Mar-03</v>
      </c>
      <c r="R11" s="205" t="str">
        <f aca="false">R3</f>
        <v>Apr-03</v>
      </c>
      <c r="S11" s="205" t="str">
        <f aca="false">S3</f>
        <v>May-03</v>
      </c>
      <c r="T11" s="205" t="str">
        <f aca="false">T3</f>
        <v>Jun-03</v>
      </c>
      <c r="U11" s="205" t="str">
        <f aca="false">U3</f>
        <v>Jul-03</v>
      </c>
      <c r="V11" s="205" t="str">
        <f aca="false">V3</f>
        <v>Aug-03</v>
      </c>
      <c r="W11" s="205" t="str">
        <f aca="false">W3</f>
        <v>Sep-03</v>
      </c>
      <c r="X11" s="205" t="str">
        <f aca="false">X3</f>
        <v>Oct-03</v>
      </c>
      <c r="Y11" s="205" t="str">
        <f aca="false">Y3</f>
        <v>Nov-03</v>
      </c>
      <c r="Z11" s="206"/>
    </row>
    <row r="12" customFormat="false" ht="11.25" hidden="false" customHeight="false" outlineLevel="0" collapsed="false">
      <c r="A12" s="204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204" t="s">
        <v>203</v>
      </c>
      <c r="B13" s="204" t="n">
        <f aca="false">Dth_Day!C32*B12</f>
        <v>198381.6015</v>
      </c>
      <c r="C13" s="204" t="n">
        <f aca="false">Dth_Day!D32*C12</f>
        <v>651471.3209</v>
      </c>
      <c r="D13" s="204" t="n">
        <f aca="false">Dth_Day!E32*D12</f>
        <v>235167.5004</v>
      </c>
      <c r="E13" s="204" t="n">
        <f aca="false">Dth_Day!F32*E12</f>
        <v>-25529.1727</v>
      </c>
      <c r="F13" s="204" t="n">
        <f aca="false">Dth_Day!G32*F12</f>
        <v>-171654.594</v>
      </c>
      <c r="G13" s="204" t="n">
        <f aca="false">Dth_Day!H32*G12</f>
        <v>415823.1159</v>
      </c>
      <c r="H13" s="204" t="n">
        <f aca="false">Dth_Day!I32*H12</f>
        <v>598517.865</v>
      </c>
      <c r="I13" s="204" t="n">
        <f aca="false">Dth_Day!J32*I12</f>
        <v>-71264.9204</v>
      </c>
      <c r="J13" s="204" t="n">
        <f aca="false">Dth_Day!K32*J12</f>
        <v>-154263.409</v>
      </c>
      <c r="K13" s="204" t="n">
        <f aca="false">Dth_Day!L32*K12</f>
        <v>375517.236</v>
      </c>
      <c r="L13" s="204" t="n">
        <f aca="false">Dth_Day!M32*L12</f>
        <v>783735.0808</v>
      </c>
      <c r="M13" s="204" t="n">
        <f aca="false">Dth_Day!N32*M12</f>
        <v>302691.363</v>
      </c>
      <c r="N13" s="204" t="n">
        <f aca="false">Dth_Day!O32*N12</f>
        <v>173647.7028</v>
      </c>
      <c r="O13" s="204" t="n">
        <f aca="false">Dth_Day!P32*O12</f>
        <v>147645.1136</v>
      </c>
      <c r="P13" s="204" t="n">
        <f aca="false">Dth_Day!Q32*P12</f>
        <v>226778.7536</v>
      </c>
      <c r="Q13" s="204" t="n">
        <f aca="false">Dth_Day!R32*Q12</f>
        <v>663645.644</v>
      </c>
      <c r="R13" s="204" t="n">
        <f aca="false">Dth_Day!S32*R12</f>
        <v>-697654.464</v>
      </c>
      <c r="S13" s="204" t="n">
        <f aca="false">Dth_Day!T32*S12</f>
        <v>-500176.475</v>
      </c>
      <c r="T13" s="204" t="n">
        <f aca="false">Dth_Day!U32*T12</f>
        <v>-517655.004</v>
      </c>
      <c r="U13" s="204" t="n">
        <f aca="false">Dth_Day!V32*U12</f>
        <v>-1641179.1716</v>
      </c>
      <c r="V13" s="204" t="n">
        <f aca="false">Dth_Day!W32*V12</f>
        <v>-2026177.6142</v>
      </c>
      <c r="W13" s="204" t="n">
        <f aca="false">Dth_Day!X32*W12</f>
        <v>-1673654.454</v>
      </c>
      <c r="X13" s="204" t="n">
        <f aca="false">Dth_Day!Y32*X12</f>
        <v>-1222177.9636</v>
      </c>
      <c r="Y13" s="204" t="n">
        <f aca="false">Dth_Day!Z32*Y12</f>
        <v>-1648001.13</v>
      </c>
      <c r="Z13" s="204"/>
    </row>
    <row r="14" customFormat="false" ht="11.25" hidden="false" customHeight="false" outlineLevel="0" collapsed="false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customFormat="false" ht="11.25" hidden="false" customHeight="false" outlineLevel="0" collapsed="false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customFormat="false" ht="11.25" hidden="false" customHeight="false" outlineLevel="0" collapsed="false">
      <c r="A16" s="204" t="s">
        <v>201</v>
      </c>
      <c r="B16" s="204" t="n">
        <f aca="false">MAX(M16:Y16)</f>
        <v>3290818.9513</v>
      </c>
      <c r="C16" s="204" t="n">
        <f aca="false">MIN(M16:Y16)</f>
        <v>-8714959.0624</v>
      </c>
      <c r="M16" s="204" t="n">
        <f aca="false">SUM(B13:M13)</f>
        <v>3138592.9874</v>
      </c>
      <c r="N16" s="204" t="n">
        <f aca="false">SUM(C13:N13)</f>
        <v>3113859.0887</v>
      </c>
      <c r="O16" s="204" t="n">
        <f aca="false">SUM(D13:O13)</f>
        <v>2610032.8814</v>
      </c>
      <c r="P16" s="204" t="n">
        <f aca="false">SUM(E13:P13)</f>
        <v>2601644.1346</v>
      </c>
      <c r="Q16" s="204" t="n">
        <f aca="false">SUM(F13:Q13)</f>
        <v>3290818.9513</v>
      </c>
      <c r="R16" s="204" t="n">
        <f aca="false">SUM(G13:R13)</f>
        <v>2764819.0813</v>
      </c>
      <c r="S16" s="204" t="n">
        <f aca="false">SUM(H13:S13)</f>
        <v>1848819.4904</v>
      </c>
      <c r="T16" s="204" t="n">
        <f aca="false">SUM(I13:T13)</f>
        <v>732646.6214</v>
      </c>
      <c r="U16" s="204" t="n">
        <f aca="false">SUM(J13:U13)</f>
        <v>-837267.6298</v>
      </c>
      <c r="V16" s="204" t="n">
        <f aca="false">SUM(K13:V13)</f>
        <v>-2709181.835</v>
      </c>
      <c r="W16" s="204" t="n">
        <f aca="false">SUM(L13:W13)</f>
        <v>-4758353.525</v>
      </c>
      <c r="X16" s="204" t="n">
        <f aca="false">SUM(M13:X13)</f>
        <v>-6764266.5694</v>
      </c>
      <c r="Y16" s="204" t="n">
        <f aca="false">SUM(N13:Y13)</f>
        <v>-8714959.0624</v>
      </c>
    </row>
    <row r="17" customFormat="false" ht="11.25" hidden="false" customHeight="false" outlineLevel="0" collapsed="false">
      <c r="A17" s="204"/>
      <c r="B17" s="207" t="n">
        <f aca="false">IF(ABS(C16)&gt;ABS(B16),C16,B16)</f>
        <v>-8714959.0624</v>
      </c>
      <c r="C17" s="206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</row>
    <row r="18" customFormat="false" ht="11.25" hidden="false" customHeight="false" outlineLevel="0" collapsed="false">
      <c r="A18" s="204"/>
      <c r="C18" s="206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</row>
    <row r="19" customFormat="false" ht="11.25" hidden="false" customHeight="false" outlineLevel="0" collapsed="false">
      <c r="A19" s="204"/>
      <c r="C19" s="206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</row>
    <row r="20" customFormat="false" ht="11.25" hidden="false" customHeight="false" outlineLevel="0" collapsed="false">
      <c r="A20" s="204"/>
      <c r="C20" s="206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</row>
    <row r="21" customFormat="false" ht="11.25" hidden="false" customHeight="false" outlineLevel="0" collapsed="false">
      <c r="A21" s="204"/>
      <c r="C21" s="206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</row>
    <row r="22" customFormat="false" ht="11.25" hidden="false" customHeight="false" outlineLevel="0" collapsed="false">
      <c r="A22" s="204"/>
      <c r="C22" s="206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</row>
    <row r="23" customFormat="false" ht="11.25" hidden="false" customHeight="false" outlineLevel="0" collapsed="false">
      <c r="A23" s="208" t="s">
        <v>202</v>
      </c>
      <c r="C23" s="206"/>
    </row>
    <row r="24" customFormat="false" ht="11.25" hidden="false" customHeight="false" outlineLevel="0" collapsed="false">
      <c r="A24" s="204" t="s">
        <v>204</v>
      </c>
      <c r="B24" s="204" t="n">
        <f aca="false">SUM(B13:M13)</f>
        <v>3138592.9874</v>
      </c>
      <c r="C24" s="206"/>
    </row>
    <row r="25" customFormat="false" ht="11.25" hidden="false" customHeight="false" outlineLevel="0" collapsed="false">
      <c r="A25" s="204" t="s">
        <v>205</v>
      </c>
      <c r="B25" s="204" t="n">
        <f aca="false">SUM(N13:Y13)</f>
        <v>-8714959.0624</v>
      </c>
      <c r="C25" s="206"/>
    </row>
    <row r="26" customFormat="false" ht="11.25" hidden="false" customHeight="false" outlineLevel="0" collapsed="false">
      <c r="A26" s="208" t="s">
        <v>206</v>
      </c>
      <c r="B26" s="208" t="n">
        <f aca="false">SUM(B24:B25)</f>
        <v>-5576366.075</v>
      </c>
      <c r="C26" s="206"/>
    </row>
    <row r="27" customFormat="false" ht="11.25" hidden="false" customHeight="false" outlineLevel="0" collapsed="false">
      <c r="C27" s="206"/>
      <c r="H27" s="205"/>
    </row>
    <row r="28" customFormat="false" ht="11.25" hidden="false" customHeight="false" outlineLevel="0" collapsed="false">
      <c r="A28" s="175" t="s">
        <v>199</v>
      </c>
    </row>
    <row r="29" customFormat="false" ht="11.25" hidden="false" customHeight="false" outlineLevel="0" collapsed="false">
      <c r="A29" s="209" t="s">
        <v>207</v>
      </c>
      <c r="B29" s="208" t="n">
        <f aca="false">SUM(B5:Y5)</f>
        <v>-605000</v>
      </c>
      <c r="C29" s="206"/>
    </row>
    <row r="30" customFormat="false" ht="11.25" hidden="false" customHeight="false" outlineLevel="0" collapsed="false">
      <c r="C30" s="206"/>
    </row>
    <row r="31" customFormat="false" ht="11.25" hidden="false" customHeight="false" outlineLevel="0" collapsed="false">
      <c r="C31" s="206"/>
    </row>
    <row r="32" customFormat="false" ht="11.25" hidden="false" customHeight="false" outlineLevel="0" collapsed="false">
      <c r="C32" s="206"/>
    </row>
    <row r="33" customFormat="false" ht="11.25" hidden="false" customHeight="false" outlineLevel="0" collapsed="false">
      <c r="C33" s="206"/>
    </row>
    <row r="34" customFormat="false" ht="11.25" hidden="false" customHeight="false" outlineLevel="0" collapsed="false">
      <c r="C34" s="206"/>
    </row>
    <row r="35" customFormat="false" ht="11.25" hidden="false" customHeight="false" outlineLevel="0" collapsed="false">
      <c r="C35" s="206"/>
    </row>
    <row r="36" customFormat="false" ht="11.25" hidden="false" customHeight="false" outlineLevel="0" collapsed="false">
      <c r="C36" s="206"/>
    </row>
    <row r="37" customFormat="false" ht="11.25" hidden="false" customHeight="false" outlineLevel="0" collapsed="false">
      <c r="C37" s="206"/>
    </row>
    <row r="38" customFormat="false" ht="11.25" hidden="false" customHeight="false" outlineLevel="0" collapsed="false">
      <c r="C38" s="206"/>
    </row>
    <row r="39" customFormat="false" ht="11.25" hidden="false" customHeight="false" outlineLevel="0" collapsed="false">
      <c r="C39" s="206"/>
    </row>
    <row r="40" customFormat="false" ht="11.25" hidden="false" customHeight="false" outlineLevel="0" collapsed="false">
      <c r="C40" s="206"/>
    </row>
    <row r="41" customFormat="false" ht="11.25" hidden="false" customHeight="false" outlineLevel="0" collapsed="false">
      <c r="C41" s="206"/>
    </row>
    <row r="42" customFormat="false" ht="11.25" hidden="false" customHeight="false" outlineLevel="0" collapsed="false">
      <c r="C42" s="206"/>
    </row>
    <row r="43" customFormat="false" ht="11.25" hidden="false" customHeight="false" outlineLevel="0" collapsed="false">
      <c r="C43" s="206"/>
    </row>
    <row r="44" customFormat="false" ht="11.25" hidden="false" customHeight="false" outlineLevel="0" collapsed="false">
      <c r="C44" s="206"/>
    </row>
    <row r="45" customFormat="false" ht="11.25" hidden="false" customHeight="false" outlineLevel="0" collapsed="false">
      <c r="C45" s="206"/>
    </row>
    <row r="46" customFormat="false" ht="11.25" hidden="false" customHeight="false" outlineLevel="0" collapsed="false">
      <c r="C46" s="206"/>
    </row>
    <row r="47" customFormat="false" ht="11.25" hidden="false" customHeight="false" outlineLevel="0" collapsed="false">
      <c r="C47" s="206"/>
    </row>
    <row r="48" customFormat="false" ht="11.25" hidden="false" customHeight="false" outlineLevel="0" collapsed="false">
      <c r="C48" s="206"/>
    </row>
    <row r="49" customFormat="false" ht="11.25" hidden="false" customHeight="false" outlineLevel="0" collapsed="false">
      <c r="C49" s="206"/>
    </row>
    <row r="50" customFormat="false" ht="11.25" hidden="false" customHeight="false" outlineLevel="0" collapsed="false">
      <c r="C50" s="206"/>
    </row>
    <row r="51" customFormat="false" ht="11.25" hidden="false" customHeight="false" outlineLevel="0" collapsed="false">
      <c r="C51" s="206"/>
    </row>
    <row r="52" customFormat="false" ht="11.25" hidden="false" customHeight="false" outlineLevel="0" collapsed="false">
      <c r="C52" s="206"/>
    </row>
    <row r="53" customFormat="false" ht="11.25" hidden="false" customHeight="false" outlineLevel="0" collapsed="false">
      <c r="C53" s="206"/>
    </row>
    <row r="54" customFormat="false" ht="11.25" hidden="false" customHeight="false" outlineLevel="0" collapsed="false">
      <c r="C54" s="206"/>
    </row>
    <row r="55" customFormat="false" ht="11.25" hidden="false" customHeight="false" outlineLevel="0" collapsed="false">
      <c r="C55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13" min="2" style="185" width="10.15"/>
    <col collapsed="false" customWidth="true" hidden="false" outlineLevel="0" max="17" min="14" style="185" width="10.49"/>
    <col collapsed="false" customWidth="true" hidden="false" outlineLevel="0" max="18" min="18" style="185" width="6.33"/>
    <col collapsed="false" customWidth="false" hidden="false" outlineLevel="0" max="19" min="19" style="185" width="9.33"/>
    <col collapsed="false" customWidth="true" hidden="false" outlineLevel="0" max="20" min="20" style="185" width="7.15"/>
    <col collapsed="false" customWidth="true" hidden="false" outlineLevel="0" max="21" min="21" style="185" width="10.65"/>
    <col collapsed="false" customWidth="false" hidden="false" outlineLevel="0" max="257" min="22" style="185" width="9.33"/>
  </cols>
  <sheetData>
    <row r="1" customFormat="false" ht="15.75" hidden="false" customHeight="false" outlineLevel="0" collapsed="false">
      <c r="A1" s="210" t="s">
        <v>208</v>
      </c>
      <c r="B1" s="211"/>
      <c r="C1" s="211"/>
      <c r="D1" s="211"/>
      <c r="E1" s="211"/>
      <c r="F1" s="211"/>
      <c r="G1" s="211"/>
    </row>
    <row r="3" customFormat="false" ht="11.25" hidden="false" customHeight="false" outlineLevel="0" collapsed="false">
      <c r="A3" s="187" t="s">
        <v>168</v>
      </c>
      <c r="B3" s="188" t="s">
        <v>169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0"/>
      <c r="P3" s="0"/>
      <c r="Q3" s="190"/>
    </row>
    <row r="4" customFormat="false" ht="11.25" hidden="false" customHeight="false" outlineLevel="0" collapsed="false">
      <c r="A4" s="192"/>
      <c r="B4" s="212" t="n">
        <v>37226</v>
      </c>
      <c r="C4" s="193" t="n">
        <v>37257</v>
      </c>
      <c r="D4" s="193" t="n">
        <v>37288</v>
      </c>
      <c r="E4" s="193" t="n">
        <v>37316</v>
      </c>
      <c r="F4" s="193" t="n">
        <v>37347</v>
      </c>
      <c r="G4" s="193" t="n">
        <v>37377</v>
      </c>
      <c r="H4" s="193" t="n">
        <v>37408</v>
      </c>
      <c r="I4" s="193" t="n">
        <v>37438</v>
      </c>
      <c r="J4" s="193" t="n">
        <v>37469</v>
      </c>
      <c r="K4" s="193" t="n">
        <v>37500</v>
      </c>
      <c r="L4" s="193" t="n">
        <v>37530</v>
      </c>
      <c r="M4" s="189" t="s">
        <v>170</v>
      </c>
      <c r="N4" s="194" t="s">
        <v>171</v>
      </c>
      <c r="O4" s="0"/>
      <c r="P4" s="0"/>
      <c r="Q4" s="213"/>
    </row>
    <row r="5" customFormat="false" ht="11.25" hidden="false" customHeight="false" outlineLevel="0" collapsed="false">
      <c r="A5" s="195" t="s">
        <v>139</v>
      </c>
      <c r="B5" s="196" t="n">
        <v>-15500</v>
      </c>
      <c r="C5" s="197" t="n">
        <v>-15500</v>
      </c>
      <c r="D5" s="197" t="n">
        <v>-14000</v>
      </c>
      <c r="E5" s="197" t="n">
        <v>-15500</v>
      </c>
      <c r="F5" s="197" t="n">
        <v>9750</v>
      </c>
      <c r="G5" s="197" t="n">
        <v>10075</v>
      </c>
      <c r="H5" s="197" t="n">
        <v>9750</v>
      </c>
      <c r="I5" s="197" t="n">
        <v>10075</v>
      </c>
      <c r="J5" s="197" t="n">
        <v>10075</v>
      </c>
      <c r="K5" s="197" t="n">
        <v>9750</v>
      </c>
      <c r="L5" s="197" t="n">
        <v>10075</v>
      </c>
      <c r="M5" s="197"/>
      <c r="N5" s="198" t="n">
        <v>9050</v>
      </c>
      <c r="O5" s="0"/>
      <c r="P5" s="0"/>
      <c r="Q5" s="198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14" t="s">
        <v>172</v>
      </c>
      <c r="B8" s="214" t="s">
        <v>173</v>
      </c>
      <c r="C8" s="214" t="s">
        <v>174</v>
      </c>
      <c r="D8" s="214" t="s">
        <v>175</v>
      </c>
      <c r="E8" s="214" t="s">
        <v>176</v>
      </c>
      <c r="F8" s="214" t="s">
        <v>177</v>
      </c>
      <c r="G8" s="214" t="s">
        <v>178</v>
      </c>
      <c r="H8" s="214" t="s">
        <v>179</v>
      </c>
      <c r="I8" s="214" t="s">
        <v>180</v>
      </c>
      <c r="J8" s="214" t="s">
        <v>169</v>
      </c>
      <c r="K8" s="214" t="s">
        <v>181</v>
      </c>
      <c r="L8" s="214" t="s">
        <v>182</v>
      </c>
      <c r="M8" s="214" t="s">
        <v>183</v>
      </c>
      <c r="N8" s="214" t="s">
        <v>184</v>
      </c>
      <c r="O8" s="214" t="s">
        <v>185</v>
      </c>
      <c r="P8" s="214" t="s">
        <v>186</v>
      </c>
      <c r="Q8" s="214" t="s">
        <v>187</v>
      </c>
      <c r="R8" s="214" t="s">
        <v>188</v>
      </c>
      <c r="S8" s="214" t="s">
        <v>189</v>
      </c>
      <c r="T8" s="214" t="s">
        <v>190</v>
      </c>
      <c r="U8" s="214" t="s">
        <v>209</v>
      </c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11.25" hidden="false" customHeight="false" outlineLevel="0" collapsed="false">
      <c r="A9" s="0" t="n">
        <v>4415</v>
      </c>
      <c r="B9" s="0" t="s">
        <v>192</v>
      </c>
      <c r="C9" s="0" t="s">
        <v>166</v>
      </c>
      <c r="D9" s="0" t="s">
        <v>125</v>
      </c>
      <c r="E9" s="0" t="s">
        <v>193</v>
      </c>
      <c r="F9" s="177" t="n">
        <v>37167</v>
      </c>
      <c r="G9" s="0" t="s">
        <v>210</v>
      </c>
      <c r="H9" s="0" t="s">
        <v>195</v>
      </c>
      <c r="I9" s="0" t="s">
        <v>211</v>
      </c>
      <c r="J9" s="177" t="n">
        <v>37347</v>
      </c>
      <c r="K9" s="0" t="n">
        <v>5000</v>
      </c>
      <c r="L9" s="0" t="n">
        <v>150000</v>
      </c>
      <c r="M9" s="0" t="s">
        <v>197</v>
      </c>
      <c r="N9" s="0" t="n">
        <v>0</v>
      </c>
      <c r="O9" s="0" t="s">
        <v>129</v>
      </c>
      <c r="P9" s="0" t="s">
        <v>113</v>
      </c>
      <c r="Q9" s="0" t="s">
        <v>198</v>
      </c>
      <c r="R9" s="0" t="n">
        <v>2.54</v>
      </c>
      <c r="S9" s="0" t="n">
        <v>2.498</v>
      </c>
      <c r="T9" s="0" t="n">
        <v>-6300</v>
      </c>
      <c r="U9" s="0" t="s">
        <v>198</v>
      </c>
    </row>
    <row r="10" customFormat="false" ht="11.25" hidden="false" customHeight="false" outlineLevel="0" collapsed="false">
      <c r="A10" s="0" t="n">
        <v>4415</v>
      </c>
      <c r="B10" s="0" t="s">
        <v>192</v>
      </c>
      <c r="C10" s="0" t="s">
        <v>166</v>
      </c>
      <c r="D10" s="0" t="s">
        <v>125</v>
      </c>
      <c r="E10" s="0" t="s">
        <v>193</v>
      </c>
      <c r="F10" s="177" t="n">
        <v>37167</v>
      </c>
      <c r="G10" s="0" t="s">
        <v>210</v>
      </c>
      <c r="H10" s="0" t="s">
        <v>195</v>
      </c>
      <c r="I10" s="0" t="s">
        <v>211</v>
      </c>
      <c r="J10" s="177" t="n">
        <v>37438</v>
      </c>
      <c r="K10" s="0" t="n">
        <v>5000</v>
      </c>
      <c r="L10" s="0" t="n">
        <v>155000</v>
      </c>
      <c r="M10" s="0" t="s">
        <v>197</v>
      </c>
      <c r="N10" s="0" t="n">
        <v>0</v>
      </c>
      <c r="O10" s="0" t="s">
        <v>129</v>
      </c>
      <c r="P10" s="0" t="s">
        <v>113</v>
      </c>
      <c r="Q10" s="0" t="s">
        <v>198</v>
      </c>
      <c r="R10" s="0" t="n">
        <v>2.67</v>
      </c>
      <c r="S10" s="0" t="n">
        <v>2.629</v>
      </c>
      <c r="T10" s="0" t="n">
        <v>-6355</v>
      </c>
      <c r="U10" s="0" t="s">
        <v>198</v>
      </c>
    </row>
    <row r="11" customFormat="false" ht="11.25" hidden="false" customHeight="false" outlineLevel="0" collapsed="false">
      <c r="A11" s="0" t="n">
        <v>4415</v>
      </c>
      <c r="B11" s="0" t="s">
        <v>192</v>
      </c>
      <c r="C11" s="0" t="s">
        <v>166</v>
      </c>
      <c r="D11" s="0" t="s">
        <v>125</v>
      </c>
      <c r="E11" s="0" t="s">
        <v>193</v>
      </c>
      <c r="F11" s="177" t="n">
        <v>37167</v>
      </c>
      <c r="G11" s="0" t="s">
        <v>210</v>
      </c>
      <c r="H11" s="0" t="s">
        <v>195</v>
      </c>
      <c r="I11" s="0" t="s">
        <v>211</v>
      </c>
      <c r="J11" s="177" t="n">
        <v>37500</v>
      </c>
      <c r="K11" s="0" t="n">
        <v>5000</v>
      </c>
      <c r="L11" s="0" t="n">
        <v>150000</v>
      </c>
      <c r="M11" s="0" t="s">
        <v>197</v>
      </c>
      <c r="N11" s="0" t="n">
        <v>0</v>
      </c>
      <c r="O11" s="0" t="s">
        <v>129</v>
      </c>
      <c r="P11" s="0" t="s">
        <v>113</v>
      </c>
      <c r="Q11" s="0" t="s">
        <v>198</v>
      </c>
      <c r="R11" s="0" t="n">
        <v>2.72</v>
      </c>
      <c r="S11" s="0" t="n">
        <v>2.684</v>
      </c>
      <c r="T11" s="0" t="n">
        <v>-5400</v>
      </c>
      <c r="U11" s="0" t="s">
        <v>198</v>
      </c>
    </row>
    <row r="12" customFormat="false" ht="11.25" hidden="false" customHeight="false" outlineLevel="0" collapsed="false">
      <c r="A12" s="0" t="n">
        <v>4415</v>
      </c>
      <c r="B12" s="0" t="s">
        <v>192</v>
      </c>
      <c r="C12" s="0" t="s">
        <v>166</v>
      </c>
      <c r="D12" s="0" t="s">
        <v>125</v>
      </c>
      <c r="E12" s="0" t="s">
        <v>193</v>
      </c>
      <c r="F12" s="177" t="n">
        <v>37167</v>
      </c>
      <c r="G12" s="0" t="s">
        <v>210</v>
      </c>
      <c r="H12" s="0" t="s">
        <v>195</v>
      </c>
      <c r="I12" s="0" t="s">
        <v>211</v>
      </c>
      <c r="J12" s="177" t="n">
        <v>37530</v>
      </c>
      <c r="K12" s="0" t="n">
        <v>5000</v>
      </c>
      <c r="L12" s="0" t="n">
        <v>155000</v>
      </c>
      <c r="M12" s="0" t="s">
        <v>197</v>
      </c>
      <c r="N12" s="0" t="n">
        <v>0</v>
      </c>
      <c r="O12" s="0" t="s">
        <v>129</v>
      </c>
      <c r="P12" s="0" t="s">
        <v>113</v>
      </c>
      <c r="Q12" s="0" t="s">
        <v>198</v>
      </c>
      <c r="R12" s="0" t="n">
        <v>2.76</v>
      </c>
      <c r="S12" s="0" t="n">
        <v>2.724</v>
      </c>
      <c r="T12" s="0" t="n">
        <v>-5580</v>
      </c>
      <c r="U12" s="0" t="s">
        <v>198</v>
      </c>
    </row>
    <row r="13" customFormat="false" ht="11.25" hidden="false" customHeight="false" outlineLevel="0" collapsed="false">
      <c r="A13" s="0" t="n">
        <v>4415</v>
      </c>
      <c r="B13" s="0" t="s">
        <v>192</v>
      </c>
      <c r="C13" s="0" t="s">
        <v>166</v>
      </c>
      <c r="D13" s="0" t="s">
        <v>125</v>
      </c>
      <c r="E13" s="0" t="s">
        <v>193</v>
      </c>
      <c r="F13" s="177" t="n">
        <v>37167</v>
      </c>
      <c r="G13" s="0" t="s">
        <v>210</v>
      </c>
      <c r="H13" s="0" t="s">
        <v>195</v>
      </c>
      <c r="I13" s="0" t="s">
        <v>211</v>
      </c>
      <c r="J13" s="177" t="n">
        <v>37469</v>
      </c>
      <c r="K13" s="0" t="n">
        <v>5000</v>
      </c>
      <c r="L13" s="0" t="n">
        <v>155000</v>
      </c>
      <c r="M13" s="0" t="s">
        <v>197</v>
      </c>
      <c r="N13" s="0" t="n">
        <v>0</v>
      </c>
      <c r="O13" s="0" t="s">
        <v>129</v>
      </c>
      <c r="P13" s="0" t="s">
        <v>113</v>
      </c>
      <c r="Q13" s="0" t="s">
        <v>198</v>
      </c>
      <c r="R13" s="0" t="n">
        <v>2.71</v>
      </c>
      <c r="S13" s="0" t="n">
        <v>2.672</v>
      </c>
      <c r="T13" s="0" t="n">
        <v>-5890</v>
      </c>
      <c r="U13" s="0" t="s">
        <v>198</v>
      </c>
    </row>
    <row r="14" customFormat="false" ht="11.25" hidden="false" customHeight="false" outlineLevel="0" collapsed="false">
      <c r="A14" s="0" t="n">
        <v>4415</v>
      </c>
      <c r="B14" s="0" t="s">
        <v>192</v>
      </c>
      <c r="C14" s="0" t="s">
        <v>166</v>
      </c>
      <c r="D14" s="0" t="s">
        <v>125</v>
      </c>
      <c r="E14" s="0" t="s">
        <v>193</v>
      </c>
      <c r="F14" s="177" t="n">
        <v>37167</v>
      </c>
      <c r="G14" s="0" t="s">
        <v>210</v>
      </c>
      <c r="H14" s="0" t="s">
        <v>195</v>
      </c>
      <c r="I14" s="0" t="s">
        <v>211</v>
      </c>
      <c r="J14" s="177" t="n">
        <v>37408</v>
      </c>
      <c r="K14" s="0" t="n">
        <v>5000</v>
      </c>
      <c r="L14" s="0" t="n">
        <v>150000</v>
      </c>
      <c r="M14" s="0" t="s">
        <v>197</v>
      </c>
      <c r="N14" s="0" t="n">
        <v>0</v>
      </c>
      <c r="O14" s="0" t="s">
        <v>129</v>
      </c>
      <c r="P14" s="0" t="s">
        <v>113</v>
      </c>
      <c r="Q14" s="0" t="s">
        <v>198</v>
      </c>
      <c r="R14" s="0" t="n">
        <v>2.63</v>
      </c>
      <c r="S14" s="0" t="n">
        <v>2.586</v>
      </c>
      <c r="T14" s="0" t="n">
        <v>-6600</v>
      </c>
      <c r="U14" s="0" t="s">
        <v>198</v>
      </c>
    </row>
    <row r="15" customFormat="false" ht="11.25" hidden="false" customHeight="false" outlineLevel="0" collapsed="false">
      <c r="A15" s="0" t="n">
        <v>4415</v>
      </c>
      <c r="B15" s="0" t="s">
        <v>192</v>
      </c>
      <c r="C15" s="0" t="s">
        <v>166</v>
      </c>
      <c r="D15" s="0" t="s">
        <v>125</v>
      </c>
      <c r="E15" s="0" t="s">
        <v>193</v>
      </c>
      <c r="F15" s="177" t="n">
        <v>37167</v>
      </c>
      <c r="G15" s="0" t="s">
        <v>210</v>
      </c>
      <c r="H15" s="0" t="s">
        <v>195</v>
      </c>
      <c r="I15" s="0" t="s">
        <v>211</v>
      </c>
      <c r="J15" s="177" t="n">
        <v>37377</v>
      </c>
      <c r="K15" s="0" t="n">
        <v>5000</v>
      </c>
      <c r="L15" s="0" t="n">
        <v>155000</v>
      </c>
      <c r="M15" s="0" t="s">
        <v>197</v>
      </c>
      <c r="N15" s="0" t="n">
        <v>0</v>
      </c>
      <c r="O15" s="0" t="s">
        <v>129</v>
      </c>
      <c r="P15" s="0" t="s">
        <v>113</v>
      </c>
      <c r="Q15" s="0" t="s">
        <v>198</v>
      </c>
      <c r="R15" s="0" t="n">
        <v>2.58</v>
      </c>
      <c r="S15" s="0" t="n">
        <v>2.541</v>
      </c>
      <c r="T15" s="0" t="n">
        <v>-6045</v>
      </c>
      <c r="U15" s="0" t="s">
        <v>198</v>
      </c>
    </row>
    <row r="16" customFormat="false" ht="11.25" hidden="false" customHeight="false" outlineLevel="0" collapsed="false">
      <c r="A16" s="0" t="n">
        <v>3519</v>
      </c>
      <c r="B16" s="0" t="s">
        <v>192</v>
      </c>
      <c r="C16" s="0" t="s">
        <v>166</v>
      </c>
      <c r="D16" s="0" t="s">
        <v>125</v>
      </c>
      <c r="E16" s="0" t="s">
        <v>193</v>
      </c>
      <c r="F16" s="177" t="n">
        <v>37112</v>
      </c>
      <c r="G16" s="0" t="s">
        <v>210</v>
      </c>
      <c r="H16" s="0" t="s">
        <v>195</v>
      </c>
      <c r="I16" s="0" t="s">
        <v>212</v>
      </c>
      <c r="J16" s="177" t="n">
        <v>37226</v>
      </c>
      <c r="K16" s="0" t="n">
        <v>5000</v>
      </c>
      <c r="L16" s="0" t="n">
        <v>155000</v>
      </c>
      <c r="M16" s="0" t="s">
        <v>197</v>
      </c>
      <c r="N16" s="0" t="n">
        <v>0</v>
      </c>
      <c r="O16" s="0" t="s">
        <v>129</v>
      </c>
      <c r="P16" s="0" t="s">
        <v>113</v>
      </c>
      <c r="Q16" s="0" t="s">
        <v>198</v>
      </c>
      <c r="R16" s="0" t="n">
        <v>3.015</v>
      </c>
      <c r="S16" s="0" t="n">
        <v>2.447</v>
      </c>
      <c r="T16" s="0" t="n">
        <v>-88040</v>
      </c>
      <c r="U16" s="0" t="s">
        <v>198</v>
      </c>
    </row>
    <row r="17" customFormat="false" ht="11.25" hidden="false" customHeight="false" outlineLevel="0" collapsed="false">
      <c r="A17" s="0" t="n">
        <v>3519</v>
      </c>
      <c r="B17" s="0" t="s">
        <v>192</v>
      </c>
      <c r="C17" s="0" t="s">
        <v>166</v>
      </c>
      <c r="D17" s="0" t="s">
        <v>125</v>
      </c>
      <c r="E17" s="0" t="s">
        <v>193</v>
      </c>
      <c r="F17" s="177" t="n">
        <v>37112</v>
      </c>
      <c r="G17" s="0" t="s">
        <v>210</v>
      </c>
      <c r="H17" s="0" t="s">
        <v>195</v>
      </c>
      <c r="I17" s="0" t="s">
        <v>212</v>
      </c>
      <c r="J17" s="177" t="n">
        <v>37316</v>
      </c>
      <c r="K17" s="0" t="n">
        <v>5000</v>
      </c>
      <c r="L17" s="0" t="n">
        <v>155000</v>
      </c>
      <c r="M17" s="0" t="s">
        <v>197</v>
      </c>
      <c r="N17" s="0" t="n">
        <v>0</v>
      </c>
      <c r="O17" s="0" t="s">
        <v>129</v>
      </c>
      <c r="P17" s="0" t="s">
        <v>113</v>
      </c>
      <c r="Q17" s="0" t="s">
        <v>198</v>
      </c>
      <c r="R17" s="0" t="n">
        <v>3.275</v>
      </c>
      <c r="S17" s="0" t="n">
        <v>2.613</v>
      </c>
      <c r="T17" s="0" t="n">
        <v>-102610</v>
      </c>
      <c r="U17" s="0" t="s">
        <v>198</v>
      </c>
    </row>
    <row r="18" customFormat="false" ht="11.25" hidden="false" customHeight="false" outlineLevel="0" collapsed="false">
      <c r="A18" s="0" t="n">
        <v>3519</v>
      </c>
      <c r="B18" s="0" t="s">
        <v>192</v>
      </c>
      <c r="C18" s="0" t="s">
        <v>166</v>
      </c>
      <c r="D18" s="0" t="s">
        <v>125</v>
      </c>
      <c r="E18" s="0" t="s">
        <v>193</v>
      </c>
      <c r="F18" s="177" t="n">
        <v>37112</v>
      </c>
      <c r="G18" s="0" t="s">
        <v>210</v>
      </c>
      <c r="H18" s="0" t="s">
        <v>195</v>
      </c>
      <c r="I18" s="0" t="s">
        <v>212</v>
      </c>
      <c r="J18" s="177" t="n">
        <v>37288</v>
      </c>
      <c r="K18" s="0" t="n">
        <v>5000</v>
      </c>
      <c r="L18" s="0" t="n">
        <v>140000</v>
      </c>
      <c r="M18" s="0" t="s">
        <v>197</v>
      </c>
      <c r="N18" s="0" t="n">
        <v>0</v>
      </c>
      <c r="O18" s="0" t="s">
        <v>129</v>
      </c>
      <c r="P18" s="0" t="s">
        <v>113</v>
      </c>
      <c r="Q18" s="0" t="s">
        <v>198</v>
      </c>
      <c r="R18" s="0" t="n">
        <v>3.275</v>
      </c>
      <c r="S18" s="0" t="n">
        <v>2.608</v>
      </c>
      <c r="T18" s="0" t="n">
        <v>-93380</v>
      </c>
      <c r="U18" s="0" t="s">
        <v>198</v>
      </c>
    </row>
    <row r="19" customFormat="false" ht="11.25" hidden="false" customHeight="false" outlineLevel="0" collapsed="false">
      <c r="A19" s="0" t="n">
        <v>3519</v>
      </c>
      <c r="B19" s="0" t="s">
        <v>192</v>
      </c>
      <c r="C19" s="0" t="s">
        <v>166</v>
      </c>
      <c r="D19" s="0" t="s">
        <v>125</v>
      </c>
      <c r="E19" s="0" t="s">
        <v>193</v>
      </c>
      <c r="F19" s="177" t="n">
        <v>37112</v>
      </c>
      <c r="G19" s="0" t="s">
        <v>210</v>
      </c>
      <c r="H19" s="0" t="s">
        <v>195</v>
      </c>
      <c r="I19" s="0" t="s">
        <v>212</v>
      </c>
      <c r="J19" s="177" t="n">
        <v>37257</v>
      </c>
      <c r="K19" s="0" t="n">
        <v>5000</v>
      </c>
      <c r="L19" s="0" t="n">
        <v>155000</v>
      </c>
      <c r="M19" s="0" t="s">
        <v>197</v>
      </c>
      <c r="N19" s="0" t="n">
        <v>0</v>
      </c>
      <c r="O19" s="0" t="s">
        <v>129</v>
      </c>
      <c r="P19" s="0" t="s">
        <v>113</v>
      </c>
      <c r="Q19" s="0" t="s">
        <v>198</v>
      </c>
      <c r="R19" s="0" t="n">
        <v>3.225</v>
      </c>
      <c r="S19" s="0" t="n">
        <v>2.805</v>
      </c>
      <c r="T19" s="0" t="n">
        <v>-65100</v>
      </c>
      <c r="U19" s="0" t="s">
        <v>198</v>
      </c>
    </row>
    <row r="20" customFormat="false" ht="11.25" hidden="false" customHeight="false" outlineLevel="0" collapsed="false">
      <c r="A20" s="0" t="n">
        <v>4559</v>
      </c>
      <c r="B20" s="0" t="s">
        <v>192</v>
      </c>
      <c r="C20" s="0" t="s">
        <v>166</v>
      </c>
      <c r="D20" s="0" t="s">
        <v>126</v>
      </c>
      <c r="E20" s="0" t="s">
        <v>193</v>
      </c>
      <c r="F20" s="177" t="n">
        <v>37174</v>
      </c>
      <c r="G20" s="0" t="s">
        <v>210</v>
      </c>
      <c r="H20" s="0" t="s">
        <v>213</v>
      </c>
      <c r="I20" s="0" t="s">
        <v>214</v>
      </c>
      <c r="J20" s="177" t="n">
        <v>37226</v>
      </c>
      <c r="K20" s="0" t="n">
        <v>5000</v>
      </c>
      <c r="L20" s="0" t="n">
        <v>155000</v>
      </c>
      <c r="M20" s="0" t="s">
        <v>197</v>
      </c>
      <c r="N20" s="0" t="n">
        <v>0.01</v>
      </c>
      <c r="O20" s="0" t="s">
        <v>129</v>
      </c>
      <c r="P20" s="0" t="s">
        <v>113</v>
      </c>
      <c r="Q20" s="0" t="s">
        <v>198</v>
      </c>
      <c r="R20" s="0" t="n">
        <v>2.447</v>
      </c>
      <c r="S20" s="0" t="n">
        <v>2.565</v>
      </c>
      <c r="T20" s="0" t="n">
        <v>18290</v>
      </c>
      <c r="U20" s="0" t="s">
        <v>198</v>
      </c>
    </row>
    <row r="21" customFormat="false" ht="11.25" hidden="false" customHeight="false" outlineLevel="0" collapsed="false">
      <c r="A21" s="0" t="n">
        <v>4559</v>
      </c>
      <c r="B21" s="0" t="s">
        <v>192</v>
      </c>
      <c r="C21" s="0" t="s">
        <v>166</v>
      </c>
      <c r="D21" s="0" t="s">
        <v>126</v>
      </c>
      <c r="E21" s="0" t="s">
        <v>193</v>
      </c>
      <c r="F21" s="177" t="n">
        <v>37174</v>
      </c>
      <c r="G21" s="0" t="s">
        <v>210</v>
      </c>
      <c r="H21" s="0" t="s">
        <v>213</v>
      </c>
      <c r="I21" s="0" t="s">
        <v>214</v>
      </c>
      <c r="J21" s="177" t="n">
        <v>37288</v>
      </c>
      <c r="K21" s="0" t="n">
        <v>5000</v>
      </c>
      <c r="L21" s="0" t="n">
        <v>140000</v>
      </c>
      <c r="M21" s="0" t="s">
        <v>197</v>
      </c>
      <c r="N21" s="0" t="n">
        <v>0.01</v>
      </c>
      <c r="O21" s="0" t="s">
        <v>129</v>
      </c>
      <c r="P21" s="0" t="s">
        <v>113</v>
      </c>
      <c r="Q21" s="0" t="s">
        <v>198</v>
      </c>
      <c r="R21" s="0" t="n">
        <v>2.608</v>
      </c>
      <c r="S21" s="0" t="n">
        <v>2.825</v>
      </c>
      <c r="T21" s="0" t="n">
        <v>30380</v>
      </c>
      <c r="U21" s="0" t="s">
        <v>198</v>
      </c>
    </row>
    <row r="22" customFormat="false" ht="11.25" hidden="false" customHeight="false" outlineLevel="0" collapsed="false">
      <c r="A22" s="0" t="n">
        <v>4559</v>
      </c>
      <c r="B22" s="0" t="s">
        <v>192</v>
      </c>
      <c r="C22" s="0" t="s">
        <v>166</v>
      </c>
      <c r="D22" s="0" t="s">
        <v>126</v>
      </c>
      <c r="E22" s="0" t="s">
        <v>193</v>
      </c>
      <c r="F22" s="177" t="n">
        <v>37174</v>
      </c>
      <c r="G22" s="0" t="s">
        <v>210</v>
      </c>
      <c r="H22" s="0" t="s">
        <v>213</v>
      </c>
      <c r="I22" s="0" t="s">
        <v>214</v>
      </c>
      <c r="J22" s="177" t="n">
        <v>37316</v>
      </c>
      <c r="K22" s="0" t="n">
        <v>5000</v>
      </c>
      <c r="L22" s="0" t="n">
        <v>155000</v>
      </c>
      <c r="M22" s="0" t="s">
        <v>197</v>
      </c>
      <c r="N22" s="0" t="n">
        <v>0.01</v>
      </c>
      <c r="O22" s="0" t="s">
        <v>129</v>
      </c>
      <c r="P22" s="0" t="s">
        <v>113</v>
      </c>
      <c r="Q22" s="0" t="s">
        <v>198</v>
      </c>
      <c r="R22" s="0" t="n">
        <v>2.613</v>
      </c>
      <c r="S22" s="0" t="n">
        <v>2.825</v>
      </c>
      <c r="T22" s="0" t="n">
        <v>32860</v>
      </c>
      <c r="U22" s="0" t="s">
        <v>198</v>
      </c>
    </row>
    <row r="23" customFormat="false" ht="11.25" hidden="false" customHeight="false" outlineLevel="0" collapsed="false">
      <c r="A23" s="0" t="n">
        <v>4559</v>
      </c>
      <c r="B23" s="0" t="s">
        <v>192</v>
      </c>
      <c r="C23" s="0" t="s">
        <v>166</v>
      </c>
      <c r="D23" s="0" t="s">
        <v>126</v>
      </c>
      <c r="E23" s="0" t="s">
        <v>193</v>
      </c>
      <c r="F23" s="177" t="n">
        <v>37174</v>
      </c>
      <c r="G23" s="0" t="s">
        <v>210</v>
      </c>
      <c r="H23" s="0" t="s">
        <v>213</v>
      </c>
      <c r="I23" s="0" t="s">
        <v>214</v>
      </c>
      <c r="J23" s="177" t="n">
        <v>37257</v>
      </c>
      <c r="K23" s="0" t="n">
        <v>5000</v>
      </c>
      <c r="L23" s="0" t="n">
        <v>155000</v>
      </c>
      <c r="M23" s="0" t="s">
        <v>197</v>
      </c>
      <c r="N23" s="0" t="n">
        <v>0.01</v>
      </c>
      <c r="O23" s="0" t="s">
        <v>129</v>
      </c>
      <c r="P23" s="0" t="s">
        <v>113</v>
      </c>
      <c r="Q23" s="0" t="s">
        <v>198</v>
      </c>
      <c r="R23" s="0" t="n">
        <v>2.805</v>
      </c>
      <c r="S23" s="0" t="n">
        <v>2.775</v>
      </c>
      <c r="T23" s="0" t="n">
        <v>-4650</v>
      </c>
      <c r="U23" s="0" t="s">
        <v>198</v>
      </c>
    </row>
    <row r="24" customFormat="false" ht="11.25" hidden="false" customHeight="false" outlineLevel="0" collapsed="false">
      <c r="A24" s="0" t="n">
        <v>2858</v>
      </c>
      <c r="B24" s="0" t="s">
        <v>192</v>
      </c>
      <c r="C24" s="0" t="s">
        <v>166</v>
      </c>
      <c r="D24" s="0" t="s">
        <v>126</v>
      </c>
      <c r="E24" s="0" t="s">
        <v>193</v>
      </c>
      <c r="F24" s="177" t="n">
        <v>37062</v>
      </c>
      <c r="G24" s="0" t="s">
        <v>210</v>
      </c>
      <c r="H24" s="0" t="s">
        <v>195</v>
      </c>
      <c r="I24" s="0" t="s">
        <v>196</v>
      </c>
      <c r="J24" s="177" t="n">
        <v>37347</v>
      </c>
      <c r="K24" s="0" t="n">
        <v>5000</v>
      </c>
      <c r="L24" s="0" t="n">
        <v>150000</v>
      </c>
      <c r="M24" s="0" t="s">
        <v>197</v>
      </c>
      <c r="N24" s="0" t="n">
        <v>0</v>
      </c>
      <c r="O24" s="0" t="s">
        <v>129</v>
      </c>
      <c r="P24" s="0" t="s">
        <v>113</v>
      </c>
      <c r="Q24" s="0" t="s">
        <v>198</v>
      </c>
      <c r="R24" s="0" t="n">
        <v>2.498</v>
      </c>
      <c r="S24" s="0" t="n">
        <v>2.605</v>
      </c>
      <c r="T24" s="0" t="n">
        <v>16050</v>
      </c>
      <c r="U24" s="0" t="s">
        <v>198</v>
      </c>
    </row>
    <row r="25" customFormat="false" ht="11.25" hidden="false" customHeight="false" outlineLevel="0" collapsed="false">
      <c r="A25" s="0" t="n">
        <v>2858</v>
      </c>
      <c r="B25" s="0" t="s">
        <v>192</v>
      </c>
      <c r="C25" s="0" t="s">
        <v>166</v>
      </c>
      <c r="D25" s="0" t="s">
        <v>126</v>
      </c>
      <c r="E25" s="0" t="s">
        <v>193</v>
      </c>
      <c r="F25" s="177" t="n">
        <v>37062</v>
      </c>
      <c r="G25" s="0" t="s">
        <v>210</v>
      </c>
      <c r="H25" s="0" t="s">
        <v>195</v>
      </c>
      <c r="I25" s="0" t="s">
        <v>196</v>
      </c>
      <c r="J25" s="177" t="n">
        <v>37377</v>
      </c>
      <c r="K25" s="0" t="n">
        <v>5000</v>
      </c>
      <c r="L25" s="0" t="n">
        <v>155000</v>
      </c>
      <c r="M25" s="0" t="s">
        <v>197</v>
      </c>
      <c r="N25" s="0" t="n">
        <v>0</v>
      </c>
      <c r="O25" s="0" t="s">
        <v>129</v>
      </c>
      <c r="P25" s="0" t="s">
        <v>113</v>
      </c>
      <c r="Q25" s="0" t="s">
        <v>198</v>
      </c>
      <c r="R25" s="0" t="n">
        <v>2.541</v>
      </c>
      <c r="S25" s="0" t="n">
        <v>2.645</v>
      </c>
      <c r="T25" s="0" t="n">
        <v>16120</v>
      </c>
      <c r="U25" s="0" t="s">
        <v>198</v>
      </c>
    </row>
    <row r="26" customFormat="false" ht="11.25" hidden="false" customHeight="false" outlineLevel="0" collapsed="false">
      <c r="A26" s="0" t="n">
        <v>2858</v>
      </c>
      <c r="B26" s="0" t="s">
        <v>192</v>
      </c>
      <c r="C26" s="0" t="s">
        <v>166</v>
      </c>
      <c r="D26" s="0" t="s">
        <v>126</v>
      </c>
      <c r="E26" s="0" t="s">
        <v>193</v>
      </c>
      <c r="F26" s="177" t="n">
        <v>37062</v>
      </c>
      <c r="G26" s="0" t="s">
        <v>210</v>
      </c>
      <c r="H26" s="0" t="s">
        <v>195</v>
      </c>
      <c r="I26" s="0" t="s">
        <v>196</v>
      </c>
      <c r="J26" s="177" t="n">
        <v>37408</v>
      </c>
      <c r="K26" s="0" t="n">
        <v>5000</v>
      </c>
      <c r="L26" s="0" t="n">
        <v>150000</v>
      </c>
      <c r="M26" s="0" t="s">
        <v>197</v>
      </c>
      <c r="N26" s="0" t="n">
        <v>0</v>
      </c>
      <c r="O26" s="0" t="s">
        <v>129</v>
      </c>
      <c r="P26" s="0" t="s">
        <v>113</v>
      </c>
      <c r="Q26" s="0" t="s">
        <v>198</v>
      </c>
      <c r="R26" s="0" t="n">
        <v>2.586</v>
      </c>
      <c r="S26" s="0" t="n">
        <v>2.695</v>
      </c>
      <c r="T26" s="0" t="n">
        <v>16350</v>
      </c>
      <c r="U26" s="0" t="s">
        <v>198</v>
      </c>
    </row>
    <row r="27" customFormat="false" ht="11.25" hidden="false" customHeight="false" outlineLevel="0" collapsed="false">
      <c r="A27" s="0" t="n">
        <v>2858</v>
      </c>
      <c r="B27" s="0" t="s">
        <v>192</v>
      </c>
      <c r="C27" s="0" t="s">
        <v>166</v>
      </c>
      <c r="D27" s="0" t="s">
        <v>126</v>
      </c>
      <c r="E27" s="0" t="s">
        <v>193</v>
      </c>
      <c r="F27" s="177" t="n">
        <v>37062</v>
      </c>
      <c r="G27" s="0" t="s">
        <v>210</v>
      </c>
      <c r="H27" s="0" t="s">
        <v>195</v>
      </c>
      <c r="I27" s="0" t="s">
        <v>196</v>
      </c>
      <c r="J27" s="177" t="n">
        <v>37438</v>
      </c>
      <c r="K27" s="0" t="n">
        <v>5000</v>
      </c>
      <c r="L27" s="0" t="n">
        <v>155000</v>
      </c>
      <c r="M27" s="0" t="s">
        <v>197</v>
      </c>
      <c r="N27" s="0" t="n">
        <v>0</v>
      </c>
      <c r="O27" s="0" t="s">
        <v>129</v>
      </c>
      <c r="P27" s="0" t="s">
        <v>113</v>
      </c>
      <c r="Q27" s="0" t="s">
        <v>198</v>
      </c>
      <c r="R27" s="0" t="n">
        <v>2.629</v>
      </c>
      <c r="S27" s="0" t="n">
        <v>2.735</v>
      </c>
      <c r="T27" s="0" t="n">
        <v>16430</v>
      </c>
      <c r="U27" s="0" t="s">
        <v>198</v>
      </c>
    </row>
    <row r="28" customFormat="false" ht="11.25" hidden="false" customHeight="false" outlineLevel="0" collapsed="false">
      <c r="A28" s="0" t="n">
        <v>2858</v>
      </c>
      <c r="B28" s="0" t="s">
        <v>192</v>
      </c>
      <c r="C28" s="0" t="s">
        <v>166</v>
      </c>
      <c r="D28" s="0" t="s">
        <v>126</v>
      </c>
      <c r="E28" s="0" t="s">
        <v>193</v>
      </c>
      <c r="F28" s="177" t="n">
        <v>37062</v>
      </c>
      <c r="G28" s="0" t="s">
        <v>210</v>
      </c>
      <c r="H28" s="0" t="s">
        <v>195</v>
      </c>
      <c r="I28" s="0" t="s">
        <v>196</v>
      </c>
      <c r="J28" s="177" t="n">
        <v>37469</v>
      </c>
      <c r="K28" s="0" t="n">
        <v>5000</v>
      </c>
      <c r="L28" s="0" t="n">
        <v>155000</v>
      </c>
      <c r="M28" s="0" t="s">
        <v>197</v>
      </c>
      <c r="N28" s="0" t="n">
        <v>0</v>
      </c>
      <c r="O28" s="0" t="s">
        <v>129</v>
      </c>
      <c r="P28" s="0" t="s">
        <v>113</v>
      </c>
      <c r="Q28" s="0" t="s">
        <v>198</v>
      </c>
      <c r="R28" s="0" t="n">
        <v>2.672</v>
      </c>
      <c r="S28" s="0" t="n">
        <v>2.775</v>
      </c>
      <c r="T28" s="0" t="n">
        <v>15965</v>
      </c>
      <c r="U28" s="0" t="s">
        <v>198</v>
      </c>
    </row>
    <row r="29" customFormat="false" ht="11.25" hidden="false" customHeight="false" outlineLevel="0" collapsed="false">
      <c r="A29" s="0" t="n">
        <v>2858</v>
      </c>
      <c r="B29" s="0" t="s">
        <v>192</v>
      </c>
      <c r="C29" s="0" t="s">
        <v>166</v>
      </c>
      <c r="D29" s="0" t="s">
        <v>126</v>
      </c>
      <c r="E29" s="0" t="s">
        <v>193</v>
      </c>
      <c r="F29" s="177" t="n">
        <v>37062</v>
      </c>
      <c r="G29" s="0" t="s">
        <v>210</v>
      </c>
      <c r="H29" s="0" t="s">
        <v>195</v>
      </c>
      <c r="I29" s="0" t="s">
        <v>196</v>
      </c>
      <c r="J29" s="177" t="n">
        <v>37500</v>
      </c>
      <c r="K29" s="0" t="n">
        <v>5000</v>
      </c>
      <c r="L29" s="0" t="n">
        <v>150000</v>
      </c>
      <c r="M29" s="0" t="s">
        <v>197</v>
      </c>
      <c r="N29" s="0" t="n">
        <v>0</v>
      </c>
      <c r="O29" s="0" t="s">
        <v>129</v>
      </c>
      <c r="P29" s="0" t="s">
        <v>113</v>
      </c>
      <c r="Q29" s="0" t="s">
        <v>198</v>
      </c>
      <c r="R29" s="0" t="n">
        <v>2.684</v>
      </c>
      <c r="S29" s="0" t="n">
        <v>2.785</v>
      </c>
      <c r="T29" s="0" t="n">
        <v>15150</v>
      </c>
      <c r="U29" s="0" t="s">
        <v>198</v>
      </c>
    </row>
    <row r="30" customFormat="false" ht="11.25" hidden="false" customHeight="false" outlineLevel="0" collapsed="false">
      <c r="A30" s="0" t="n">
        <v>2858</v>
      </c>
      <c r="B30" s="0" t="s">
        <v>192</v>
      </c>
      <c r="C30" s="0" t="s">
        <v>166</v>
      </c>
      <c r="D30" s="0" t="s">
        <v>126</v>
      </c>
      <c r="E30" s="0" t="s">
        <v>193</v>
      </c>
      <c r="F30" s="177" t="n">
        <v>37062</v>
      </c>
      <c r="G30" s="0" t="s">
        <v>210</v>
      </c>
      <c r="H30" s="0" t="s">
        <v>195</v>
      </c>
      <c r="I30" s="0" t="s">
        <v>196</v>
      </c>
      <c r="J30" s="177" t="n">
        <v>37530</v>
      </c>
      <c r="K30" s="0" t="n">
        <v>5000</v>
      </c>
      <c r="L30" s="0" t="n">
        <v>155000</v>
      </c>
      <c r="M30" s="0" t="s">
        <v>197</v>
      </c>
      <c r="N30" s="0" t="n">
        <v>0</v>
      </c>
      <c r="O30" s="0" t="s">
        <v>129</v>
      </c>
      <c r="P30" s="0" t="s">
        <v>113</v>
      </c>
      <c r="Q30" s="0" t="s">
        <v>198</v>
      </c>
      <c r="R30" s="0" t="n">
        <v>2.724</v>
      </c>
      <c r="S30" s="0" t="n">
        <v>2.825</v>
      </c>
      <c r="T30" s="0" t="n">
        <v>15655</v>
      </c>
      <c r="U30" s="0" t="s">
        <v>198</v>
      </c>
    </row>
    <row r="31" customFormat="false" ht="11.25" hidden="false" customHeight="false" outlineLevel="0" collapsed="false">
      <c r="A31" s="0" t="n">
        <v>3682</v>
      </c>
      <c r="B31" s="0" t="s">
        <v>192</v>
      </c>
      <c r="C31" s="0" t="s">
        <v>166</v>
      </c>
      <c r="D31" s="0" t="s">
        <v>126</v>
      </c>
      <c r="E31" s="0" t="s">
        <v>193</v>
      </c>
      <c r="F31" s="177" t="n">
        <v>37124</v>
      </c>
      <c r="G31" s="0" t="s">
        <v>210</v>
      </c>
      <c r="H31" s="0" t="s">
        <v>195</v>
      </c>
      <c r="I31" s="0" t="s">
        <v>196</v>
      </c>
      <c r="J31" s="177" t="n">
        <v>37226</v>
      </c>
      <c r="K31" s="0" t="n">
        <v>5000</v>
      </c>
      <c r="L31" s="0" t="n">
        <v>155000</v>
      </c>
      <c r="M31" s="0" t="s">
        <v>197</v>
      </c>
      <c r="N31" s="0" t="n">
        <v>0.001</v>
      </c>
      <c r="O31" s="0" t="s">
        <v>129</v>
      </c>
      <c r="P31" s="0" t="s">
        <v>113</v>
      </c>
      <c r="Q31" s="0" t="s">
        <v>198</v>
      </c>
      <c r="R31" s="0" t="n">
        <v>2.447</v>
      </c>
      <c r="S31" s="0" t="n">
        <v>3.06</v>
      </c>
      <c r="T31" s="0" t="n">
        <v>95015</v>
      </c>
      <c r="U31" s="0" t="s">
        <v>198</v>
      </c>
    </row>
    <row r="32" customFormat="false" ht="11.25" hidden="false" customHeight="false" outlineLevel="0" collapsed="false">
      <c r="A32" s="0" t="n">
        <v>3682</v>
      </c>
      <c r="B32" s="0" t="s">
        <v>192</v>
      </c>
      <c r="C32" s="0" t="s">
        <v>166</v>
      </c>
      <c r="D32" s="0" t="s">
        <v>126</v>
      </c>
      <c r="E32" s="0" t="s">
        <v>193</v>
      </c>
      <c r="F32" s="177" t="n">
        <v>37124</v>
      </c>
      <c r="G32" s="0" t="s">
        <v>210</v>
      </c>
      <c r="H32" s="0" t="s">
        <v>195</v>
      </c>
      <c r="I32" s="0" t="s">
        <v>196</v>
      </c>
      <c r="J32" s="177" t="n">
        <v>37257</v>
      </c>
      <c r="K32" s="0" t="n">
        <v>5000</v>
      </c>
      <c r="L32" s="0" t="n">
        <v>155000</v>
      </c>
      <c r="M32" s="0" t="s">
        <v>197</v>
      </c>
      <c r="N32" s="0" t="n">
        <v>0.001</v>
      </c>
      <c r="O32" s="0" t="s">
        <v>129</v>
      </c>
      <c r="P32" s="0" t="s">
        <v>113</v>
      </c>
      <c r="Q32" s="0" t="s">
        <v>198</v>
      </c>
      <c r="R32" s="0" t="n">
        <v>2.805</v>
      </c>
      <c r="S32" s="0" t="n">
        <v>3.27</v>
      </c>
      <c r="T32" s="0" t="n">
        <v>72075</v>
      </c>
      <c r="U32" s="0" t="s">
        <v>198</v>
      </c>
    </row>
    <row r="33" customFormat="false" ht="11.25" hidden="false" customHeight="false" outlineLevel="0" collapsed="false">
      <c r="A33" s="0" t="n">
        <v>3682</v>
      </c>
      <c r="B33" s="0" t="s">
        <v>192</v>
      </c>
      <c r="C33" s="0" t="s">
        <v>166</v>
      </c>
      <c r="D33" s="0" t="s">
        <v>126</v>
      </c>
      <c r="E33" s="0" t="s">
        <v>193</v>
      </c>
      <c r="F33" s="177" t="n">
        <v>37124</v>
      </c>
      <c r="G33" s="0" t="s">
        <v>210</v>
      </c>
      <c r="H33" s="0" t="s">
        <v>195</v>
      </c>
      <c r="I33" s="0" t="s">
        <v>196</v>
      </c>
      <c r="J33" s="177" t="n">
        <v>37288</v>
      </c>
      <c r="K33" s="0" t="n">
        <v>5000</v>
      </c>
      <c r="L33" s="0" t="n">
        <v>140000</v>
      </c>
      <c r="M33" s="0" t="s">
        <v>197</v>
      </c>
      <c r="N33" s="0" t="n">
        <v>0.001</v>
      </c>
      <c r="O33" s="0" t="s">
        <v>129</v>
      </c>
      <c r="P33" s="0" t="s">
        <v>113</v>
      </c>
      <c r="Q33" s="0" t="s">
        <v>198</v>
      </c>
      <c r="R33" s="0" t="n">
        <v>2.608</v>
      </c>
      <c r="S33" s="0" t="n">
        <v>3.32</v>
      </c>
      <c r="T33" s="0" t="n">
        <v>99680</v>
      </c>
      <c r="U33" s="0" t="s">
        <v>198</v>
      </c>
    </row>
    <row r="34" customFormat="false" ht="11.25" hidden="false" customHeight="false" outlineLevel="0" collapsed="false">
      <c r="A34" s="0" t="n">
        <v>3682</v>
      </c>
      <c r="B34" s="0" t="s">
        <v>192</v>
      </c>
      <c r="C34" s="0" t="s">
        <v>166</v>
      </c>
      <c r="D34" s="0" t="s">
        <v>126</v>
      </c>
      <c r="E34" s="0" t="s">
        <v>193</v>
      </c>
      <c r="F34" s="177" t="n">
        <v>37124</v>
      </c>
      <c r="G34" s="0" t="s">
        <v>210</v>
      </c>
      <c r="H34" s="0" t="s">
        <v>195</v>
      </c>
      <c r="I34" s="0" t="s">
        <v>196</v>
      </c>
      <c r="J34" s="177" t="n">
        <v>37316</v>
      </c>
      <c r="K34" s="0" t="n">
        <v>5000</v>
      </c>
      <c r="L34" s="0" t="n">
        <v>155000</v>
      </c>
      <c r="M34" s="0" t="s">
        <v>197</v>
      </c>
      <c r="N34" s="0" t="n">
        <v>0.001</v>
      </c>
      <c r="O34" s="0" t="s">
        <v>129</v>
      </c>
      <c r="P34" s="0" t="s">
        <v>113</v>
      </c>
      <c r="Q34" s="0" t="s">
        <v>198</v>
      </c>
      <c r="R34" s="0" t="n">
        <v>2.613</v>
      </c>
      <c r="S34" s="0" t="n">
        <v>3.32</v>
      </c>
      <c r="T34" s="0" t="n">
        <v>109585</v>
      </c>
      <c r="U34" s="0" t="s">
        <v>198</v>
      </c>
    </row>
    <row r="35" customFormat="false" ht="11.25" hidden="false" customHeight="false" outlineLevel="0" collapsed="false">
      <c r="A35" s="0" t="n">
        <v>5216</v>
      </c>
      <c r="B35" s="0" t="s">
        <v>192</v>
      </c>
      <c r="C35" s="0" t="s">
        <v>166</v>
      </c>
      <c r="D35" s="0" t="s">
        <v>125</v>
      </c>
      <c r="E35" s="0" t="s">
        <v>193</v>
      </c>
      <c r="F35" s="177" t="n">
        <v>37188</v>
      </c>
      <c r="G35" s="0" t="s">
        <v>210</v>
      </c>
      <c r="H35" s="0" t="s">
        <v>195</v>
      </c>
      <c r="I35" s="0" t="s">
        <v>196</v>
      </c>
      <c r="J35" s="177" t="n">
        <v>37316</v>
      </c>
      <c r="K35" s="0" t="n">
        <v>5000</v>
      </c>
      <c r="L35" s="0" t="n">
        <v>155000</v>
      </c>
      <c r="M35" s="0" t="s">
        <v>197</v>
      </c>
      <c r="N35" s="0" t="n">
        <v>0</v>
      </c>
      <c r="O35" s="0" t="s">
        <v>129</v>
      </c>
      <c r="P35" s="0" t="s">
        <v>113</v>
      </c>
      <c r="Q35" s="0" t="s">
        <v>198</v>
      </c>
      <c r="R35" s="0" t="n">
        <v>2.97</v>
      </c>
      <c r="S35" s="0" t="n">
        <v>2.613</v>
      </c>
      <c r="T35" s="0" t="n">
        <v>-55335</v>
      </c>
      <c r="U35" s="0" t="s">
        <v>198</v>
      </c>
    </row>
    <row r="36" customFormat="false" ht="11.25" hidden="false" customHeight="false" outlineLevel="0" collapsed="false">
      <c r="A36" s="0" t="n">
        <v>5216</v>
      </c>
      <c r="B36" s="0" t="s">
        <v>192</v>
      </c>
      <c r="C36" s="0" t="s">
        <v>166</v>
      </c>
      <c r="D36" s="0" t="s">
        <v>125</v>
      </c>
      <c r="E36" s="0" t="s">
        <v>193</v>
      </c>
      <c r="F36" s="177" t="n">
        <v>37188</v>
      </c>
      <c r="G36" s="0" t="s">
        <v>210</v>
      </c>
      <c r="H36" s="0" t="s">
        <v>195</v>
      </c>
      <c r="I36" s="0" t="s">
        <v>196</v>
      </c>
      <c r="J36" s="177" t="n">
        <v>37288</v>
      </c>
      <c r="K36" s="0" t="n">
        <v>5000</v>
      </c>
      <c r="L36" s="0" t="n">
        <v>140000</v>
      </c>
      <c r="M36" s="0" t="s">
        <v>197</v>
      </c>
      <c r="N36" s="0" t="n">
        <v>0</v>
      </c>
      <c r="O36" s="0" t="s">
        <v>129</v>
      </c>
      <c r="P36" s="0" t="s">
        <v>113</v>
      </c>
      <c r="Q36" s="0" t="s">
        <v>198</v>
      </c>
      <c r="R36" s="0" t="n">
        <v>2.97</v>
      </c>
      <c r="S36" s="0" t="n">
        <v>2.608</v>
      </c>
      <c r="T36" s="0" t="n">
        <v>-50680</v>
      </c>
      <c r="U36" s="0" t="s">
        <v>198</v>
      </c>
    </row>
    <row r="37" customFormat="false" ht="11.25" hidden="false" customHeight="false" outlineLevel="0" collapsed="false">
      <c r="A37" s="0" t="n">
        <v>5216</v>
      </c>
      <c r="B37" s="0" t="s">
        <v>192</v>
      </c>
      <c r="C37" s="0" t="s">
        <v>166</v>
      </c>
      <c r="D37" s="0" t="s">
        <v>125</v>
      </c>
      <c r="E37" s="0" t="s">
        <v>193</v>
      </c>
      <c r="F37" s="177" t="n">
        <v>37188</v>
      </c>
      <c r="G37" s="0" t="s">
        <v>210</v>
      </c>
      <c r="H37" s="0" t="s">
        <v>195</v>
      </c>
      <c r="I37" s="0" t="s">
        <v>196</v>
      </c>
      <c r="J37" s="177" t="n">
        <v>37257</v>
      </c>
      <c r="K37" s="0" t="n">
        <v>5000</v>
      </c>
      <c r="L37" s="0" t="n">
        <v>155000</v>
      </c>
      <c r="M37" s="0" t="s">
        <v>197</v>
      </c>
      <c r="N37" s="0" t="n">
        <v>0</v>
      </c>
      <c r="O37" s="0" t="s">
        <v>129</v>
      </c>
      <c r="P37" s="0" t="s">
        <v>113</v>
      </c>
      <c r="Q37" s="0" t="s">
        <v>198</v>
      </c>
      <c r="R37" s="0" t="n">
        <v>2.92</v>
      </c>
      <c r="S37" s="0" t="n">
        <v>2.805</v>
      </c>
      <c r="T37" s="0" t="n">
        <v>-17825</v>
      </c>
      <c r="U37" s="0" t="s">
        <v>198</v>
      </c>
    </row>
    <row r="38" customFormat="false" ht="11.25" hidden="false" customHeight="false" outlineLevel="0" collapsed="false">
      <c r="A38" s="0" t="n">
        <v>5216</v>
      </c>
      <c r="B38" s="0" t="s">
        <v>192</v>
      </c>
      <c r="C38" s="0" t="s">
        <v>166</v>
      </c>
      <c r="D38" s="0" t="s">
        <v>125</v>
      </c>
      <c r="E38" s="0" t="s">
        <v>193</v>
      </c>
      <c r="F38" s="177" t="n">
        <v>37188</v>
      </c>
      <c r="G38" s="0" t="s">
        <v>210</v>
      </c>
      <c r="H38" s="0" t="s">
        <v>195</v>
      </c>
      <c r="I38" s="0" t="s">
        <v>196</v>
      </c>
      <c r="J38" s="177" t="n">
        <v>37226</v>
      </c>
      <c r="K38" s="0" t="n">
        <v>5000</v>
      </c>
      <c r="L38" s="0" t="n">
        <v>155000</v>
      </c>
      <c r="M38" s="0" t="s">
        <v>197</v>
      </c>
      <c r="N38" s="0" t="n">
        <v>0</v>
      </c>
      <c r="O38" s="0" t="s">
        <v>129</v>
      </c>
      <c r="P38" s="0" t="s">
        <v>113</v>
      </c>
      <c r="Q38" s="0" t="s">
        <v>198</v>
      </c>
      <c r="R38" s="0" t="n">
        <v>2.71</v>
      </c>
      <c r="S38" s="0" t="n">
        <v>2.447</v>
      </c>
      <c r="T38" s="0" t="n">
        <v>-40765</v>
      </c>
      <c r="U38" s="0" t="s">
        <v>198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77"/>
      <c r="G40" s="0"/>
      <c r="H40" s="0"/>
      <c r="I40" s="0"/>
      <c r="J40" s="177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77"/>
      <c r="G41" s="0"/>
      <c r="H41" s="0"/>
      <c r="I41" s="0"/>
      <c r="J41" s="177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77"/>
      <c r="G42" s="0"/>
      <c r="H42" s="0"/>
      <c r="I42" s="0"/>
      <c r="J42" s="177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77"/>
    </row>
    <row r="44" customFormat="false" ht="11.25" hidden="false" customHeight="false" outlineLevel="0" collapsed="false">
      <c r="J44" s="177"/>
    </row>
    <row r="45" customFormat="false" ht="11.25" hidden="false" customHeight="false" outlineLevel="0" collapsed="false">
      <c r="J45" s="177"/>
    </row>
    <row r="46" customFormat="false" ht="11.25" hidden="false" customHeight="false" outlineLevel="0" collapsed="false">
      <c r="J46" s="177"/>
    </row>
    <row r="47" customFormat="false" ht="11.25" hidden="false" customHeight="false" outlineLevel="0" collapsed="false">
      <c r="J47" s="177"/>
    </row>
    <row r="48" customFormat="false" ht="11.25" hidden="false" customHeight="false" outlineLevel="0" collapsed="false">
      <c r="J48" s="177"/>
    </row>
    <row r="49" customFormat="false" ht="11.25" hidden="false" customHeight="false" outlineLevel="0" collapsed="false">
      <c r="J49" s="177"/>
    </row>
    <row r="50" customFormat="false" ht="11.25" hidden="false" customHeight="false" outlineLevel="0" collapsed="false">
      <c r="J50" s="177"/>
    </row>
    <row r="51" customFormat="false" ht="11.25" hidden="false" customHeight="false" outlineLevel="0" collapsed="false">
      <c r="J51" s="177"/>
    </row>
    <row r="52" customFormat="false" ht="11.25" hidden="false" customHeight="false" outlineLevel="0" collapsed="false">
      <c r="J52" s="177"/>
    </row>
    <row r="53" customFormat="false" ht="11.25" hidden="false" customHeight="false" outlineLevel="0" collapsed="false">
      <c r="J53" s="177"/>
    </row>
    <row r="54" customFormat="false" ht="11.25" hidden="false" customHeight="false" outlineLevel="0" collapsed="false">
      <c r="J54" s="177"/>
    </row>
    <row r="55" customFormat="false" ht="11.25" hidden="false" customHeight="false" outlineLevel="0" collapsed="false">
      <c r="J55" s="177"/>
    </row>
    <row r="56" customFormat="false" ht="11.25" hidden="false" customHeight="false" outlineLevel="0" collapsed="false">
      <c r="J56" s="177"/>
    </row>
    <row r="57" customFormat="false" ht="11.25" hidden="false" customHeight="false" outlineLevel="0" collapsed="false">
      <c r="J57" s="177"/>
    </row>
    <row r="58" customFormat="false" ht="11.25" hidden="false" customHeight="false" outlineLevel="0" collapsed="false">
      <c r="J58" s="177"/>
    </row>
    <row r="59" customFormat="false" ht="11.25" hidden="false" customHeight="false" outlineLevel="0" collapsed="false">
      <c r="J59" s="177"/>
    </row>
    <row r="60" customFormat="false" ht="11.25" hidden="false" customHeight="false" outlineLevel="0" collapsed="false">
      <c r="J60" s="177"/>
    </row>
    <row r="61" customFormat="false" ht="11.25" hidden="false" customHeight="false" outlineLevel="0" collapsed="false">
      <c r="J61" s="177"/>
    </row>
    <row r="62" customFormat="false" ht="11.25" hidden="false" customHeight="false" outlineLevel="0" collapsed="false">
      <c r="J62" s="177"/>
    </row>
    <row r="63" customFormat="false" ht="11.25" hidden="false" customHeight="false" outlineLevel="0" collapsed="false">
      <c r="J63" s="177"/>
    </row>
    <row r="64" customFormat="false" ht="11.25" hidden="false" customHeight="false" outlineLevel="0" collapsed="false">
      <c r="J64" s="177"/>
    </row>
    <row r="65" customFormat="false" ht="11.25" hidden="false" customHeight="false" outlineLevel="0" collapsed="false">
      <c r="J65" s="177"/>
    </row>
    <row r="66" customFormat="false" ht="11.25" hidden="false" customHeight="false" outlineLevel="0" collapsed="false">
      <c r="J66" s="177"/>
    </row>
    <row r="67" customFormat="false" ht="11.25" hidden="false" customHeight="false" outlineLevel="0" collapsed="false">
      <c r="J67" s="177"/>
    </row>
    <row r="68" customFormat="false" ht="11.25" hidden="false" customHeight="false" outlineLevel="0" collapsed="false">
      <c r="J68" s="177"/>
    </row>
    <row r="69" customFormat="false" ht="11.25" hidden="false" customHeight="false" outlineLevel="0" collapsed="false">
      <c r="J69" s="177"/>
    </row>
    <row r="70" customFormat="false" ht="11.25" hidden="false" customHeight="false" outlineLevel="0" collapsed="false">
      <c r="J70" s="177"/>
    </row>
    <row r="71" customFormat="false" ht="11.25" hidden="false" customHeight="false" outlineLevel="0" collapsed="false">
      <c r="J71" s="177"/>
    </row>
    <row r="72" customFormat="false" ht="11.25" hidden="false" customHeight="false" outlineLevel="0" collapsed="false">
      <c r="J72" s="177"/>
    </row>
    <row r="73" customFormat="false" ht="11.25" hidden="false" customHeight="false" outlineLevel="0" collapsed="false">
      <c r="J73" s="177"/>
    </row>
    <row r="74" customFormat="false" ht="11.25" hidden="false" customHeight="false" outlineLevel="0" collapsed="false">
      <c r="J74" s="177"/>
    </row>
    <row r="75" customFormat="false" ht="11.25" hidden="false" customHeight="false" outlineLevel="0" collapsed="false">
      <c r="J75" s="177"/>
    </row>
    <row r="76" customFormat="false" ht="11.25" hidden="false" customHeight="false" outlineLevel="0" collapsed="false">
      <c r="J76" s="177"/>
    </row>
    <row r="77" customFormat="false" ht="11.25" hidden="false" customHeight="false" outlineLevel="0" collapsed="false">
      <c r="J77" s="177"/>
    </row>
    <row r="78" customFormat="false" ht="11.25" hidden="false" customHeight="false" outlineLevel="0" collapsed="false">
      <c r="J78" s="177"/>
    </row>
    <row r="79" customFormat="false" ht="11.25" hidden="false" customHeight="false" outlineLevel="0" collapsed="false">
      <c r="J79" s="177"/>
    </row>
    <row r="80" customFormat="false" ht="11.25" hidden="false" customHeight="false" outlineLevel="0" collapsed="false">
      <c r="J80" s="177"/>
    </row>
    <row r="81" customFormat="false" ht="11.25" hidden="false" customHeight="false" outlineLevel="0" collapsed="false">
      <c r="J81" s="177"/>
    </row>
    <row r="82" customFormat="false" ht="11.25" hidden="false" customHeight="false" outlineLevel="0" collapsed="false">
      <c r="J82" s="177"/>
    </row>
    <row r="83" customFormat="false" ht="11.25" hidden="false" customHeight="false" outlineLevel="0" collapsed="false">
      <c r="J83" s="177"/>
    </row>
    <row r="84" customFormat="false" ht="11.25" hidden="false" customHeight="false" outlineLevel="0" collapsed="false">
      <c r="J84" s="177"/>
    </row>
    <row r="85" customFormat="false" ht="11.25" hidden="false" customHeight="false" outlineLevel="0" collapsed="false">
      <c r="J85" s="177"/>
    </row>
    <row r="86" customFormat="false" ht="11.25" hidden="false" customHeight="false" outlineLevel="0" collapsed="false">
      <c r="J86" s="177"/>
    </row>
    <row r="87" customFormat="false" ht="11.25" hidden="false" customHeight="false" outlineLevel="0" collapsed="false">
      <c r="J87" s="177"/>
    </row>
    <row r="88" customFormat="false" ht="11.25" hidden="false" customHeight="false" outlineLevel="0" collapsed="false">
      <c r="J88" s="177"/>
    </row>
    <row r="89" customFormat="false" ht="11.25" hidden="false" customHeight="false" outlineLevel="0" collapsed="false">
      <c r="J89" s="177"/>
    </row>
    <row r="90" customFormat="false" ht="11.25" hidden="false" customHeight="false" outlineLevel="0" collapsed="false">
      <c r="J90" s="177"/>
    </row>
    <row r="91" customFormat="false" ht="11.25" hidden="false" customHeight="false" outlineLevel="0" collapsed="false">
      <c r="J91" s="177"/>
    </row>
    <row r="92" customFormat="false" ht="11.25" hidden="false" customHeight="false" outlineLevel="0" collapsed="false">
      <c r="J92" s="177"/>
    </row>
    <row r="93" customFormat="false" ht="11.25" hidden="false" customHeight="false" outlineLevel="0" collapsed="false">
      <c r="J93" s="177"/>
    </row>
    <row r="94" customFormat="false" ht="11.25" hidden="false" customHeight="false" outlineLevel="0" collapsed="false">
      <c r="J94" s="177"/>
    </row>
    <row r="95" customFormat="false" ht="11.25" hidden="false" customHeight="false" outlineLevel="0" collapsed="false">
      <c r="J95" s="177"/>
    </row>
    <row r="96" customFormat="false" ht="11.25" hidden="false" customHeight="false" outlineLevel="0" collapsed="false">
      <c r="J96" s="177"/>
    </row>
    <row r="97" customFormat="false" ht="11.25" hidden="false" customHeight="false" outlineLevel="0" collapsed="false">
      <c r="J97" s="177"/>
    </row>
    <row r="98" customFormat="false" ht="11.25" hidden="false" customHeight="false" outlineLevel="0" collapsed="false">
      <c r="J98" s="177"/>
    </row>
    <row r="99" customFormat="false" ht="11.25" hidden="false" customHeight="false" outlineLevel="0" collapsed="false">
      <c r="J99" s="177"/>
    </row>
    <row r="100" customFormat="false" ht="11.25" hidden="false" customHeight="false" outlineLevel="0" collapsed="false">
      <c r="J100" s="177"/>
    </row>
    <row r="101" customFormat="false" ht="11.25" hidden="false" customHeight="false" outlineLevel="0" collapsed="false">
      <c r="J101" s="177"/>
    </row>
    <row r="102" customFormat="false" ht="11.25" hidden="false" customHeight="false" outlineLevel="0" collapsed="false">
      <c r="J102" s="177"/>
    </row>
    <row r="103" customFormat="false" ht="11.25" hidden="false" customHeight="false" outlineLevel="0" collapsed="false">
      <c r="J103" s="177"/>
    </row>
    <row r="104" customFormat="false" ht="11.25" hidden="false" customHeight="false" outlineLevel="0" collapsed="false">
      <c r="J104" s="177"/>
    </row>
    <row r="105" customFormat="false" ht="11.25" hidden="false" customHeight="false" outlineLevel="0" collapsed="false">
      <c r="J105" s="177"/>
    </row>
    <row r="106" customFormat="false" ht="11.25" hidden="false" customHeight="false" outlineLevel="0" collapsed="false">
      <c r="J106" s="177"/>
    </row>
    <row r="107" customFormat="false" ht="11.25" hidden="false" customHeight="false" outlineLevel="0" collapsed="false">
      <c r="J107" s="177"/>
    </row>
    <row r="108" customFormat="false" ht="11.25" hidden="false" customHeight="false" outlineLevel="0" collapsed="false">
      <c r="J108" s="177"/>
    </row>
    <row r="109" customFormat="false" ht="11.25" hidden="false" customHeight="false" outlineLevel="0" collapsed="false">
      <c r="J109" s="177"/>
    </row>
    <row r="110" customFormat="false" ht="11.25" hidden="false" customHeight="false" outlineLevel="0" collapsed="false">
      <c r="J110" s="177"/>
    </row>
    <row r="111" customFormat="false" ht="11.25" hidden="false" customHeight="false" outlineLevel="0" collapsed="false">
      <c r="J111" s="177"/>
    </row>
    <row r="112" customFormat="false" ht="11.25" hidden="false" customHeight="false" outlineLevel="0" collapsed="false">
      <c r="J112" s="177"/>
    </row>
    <row r="113" customFormat="false" ht="11.25" hidden="false" customHeight="false" outlineLevel="0" collapsed="false">
      <c r="J113" s="177"/>
    </row>
    <row r="114" customFormat="false" ht="11.25" hidden="false" customHeight="false" outlineLevel="0" collapsed="false">
      <c r="J114" s="177"/>
    </row>
    <row r="115" customFormat="false" ht="11.25" hidden="false" customHeight="false" outlineLevel="0" collapsed="false">
      <c r="J115" s="177"/>
    </row>
    <row r="116" customFormat="false" ht="11.25" hidden="false" customHeight="false" outlineLevel="0" collapsed="false">
      <c r="J116" s="177"/>
    </row>
    <row r="117" customFormat="false" ht="11.25" hidden="false" customHeight="false" outlineLevel="0" collapsed="false">
      <c r="J117" s="177"/>
    </row>
    <row r="118" customFormat="false" ht="11.25" hidden="false" customHeight="false" outlineLevel="0" collapsed="false">
      <c r="J118" s="177"/>
    </row>
    <row r="119" customFormat="false" ht="11.25" hidden="false" customHeight="false" outlineLevel="0" collapsed="false">
      <c r="J119" s="177"/>
    </row>
    <row r="120" customFormat="false" ht="11.25" hidden="false" customHeight="false" outlineLevel="0" collapsed="false">
      <c r="J120" s="177"/>
    </row>
    <row r="121" customFormat="false" ht="11.25" hidden="false" customHeight="false" outlineLevel="0" collapsed="false">
      <c r="J121" s="177"/>
    </row>
    <row r="122" customFormat="false" ht="11.25" hidden="false" customHeight="false" outlineLevel="0" collapsed="false">
      <c r="J122" s="177"/>
    </row>
    <row r="123" customFormat="false" ht="11.25" hidden="false" customHeight="false" outlineLevel="0" collapsed="false">
      <c r="J123" s="177"/>
    </row>
    <row r="124" customFormat="false" ht="11.25" hidden="false" customHeight="false" outlineLevel="0" collapsed="false">
      <c r="J124" s="177"/>
    </row>
    <row r="125" customFormat="false" ht="11.25" hidden="false" customHeight="false" outlineLevel="0" collapsed="false">
      <c r="J125" s="177"/>
    </row>
    <row r="126" customFormat="false" ht="11.25" hidden="false" customHeight="false" outlineLevel="0" collapsed="false">
      <c r="J126" s="177"/>
    </row>
    <row r="127" customFormat="false" ht="11.25" hidden="false" customHeight="false" outlineLevel="0" collapsed="false">
      <c r="J127" s="177"/>
    </row>
    <row r="128" customFormat="false" ht="11.25" hidden="false" customHeight="false" outlineLevel="0" collapsed="false">
      <c r="J128" s="177"/>
    </row>
    <row r="129" customFormat="false" ht="11.25" hidden="false" customHeight="false" outlineLevel="0" collapsed="false">
      <c r="J129" s="177"/>
    </row>
    <row r="130" customFormat="false" ht="11.25" hidden="false" customHeight="false" outlineLevel="0" collapsed="false">
      <c r="J130" s="177"/>
    </row>
    <row r="131" customFormat="false" ht="11.25" hidden="false" customHeight="false" outlineLevel="0" collapsed="false">
      <c r="J131" s="177"/>
    </row>
    <row r="132" customFormat="false" ht="11.25" hidden="false" customHeight="false" outlineLevel="0" collapsed="false">
      <c r="J132" s="177"/>
    </row>
    <row r="133" customFormat="false" ht="11.25" hidden="false" customHeight="false" outlineLevel="0" collapsed="false">
      <c r="J133" s="177"/>
    </row>
    <row r="134" customFormat="false" ht="11.25" hidden="false" customHeight="false" outlineLevel="0" collapsed="false">
      <c r="J134" s="177"/>
    </row>
    <row r="135" customFormat="false" ht="11.25" hidden="false" customHeight="false" outlineLevel="0" collapsed="false">
      <c r="J135" s="177"/>
    </row>
    <row r="136" customFormat="false" ht="11.25" hidden="false" customHeight="false" outlineLevel="0" collapsed="false">
      <c r="J136" s="177"/>
    </row>
    <row r="137" customFormat="false" ht="11.25" hidden="false" customHeight="false" outlineLevel="0" collapsed="false">
      <c r="J137" s="177"/>
    </row>
    <row r="138" customFormat="false" ht="11.25" hidden="false" customHeight="false" outlineLevel="0" collapsed="false">
      <c r="J138" s="177"/>
    </row>
    <row r="139" customFormat="false" ht="11.25" hidden="false" customHeight="false" outlineLevel="0" collapsed="false">
      <c r="J139" s="177"/>
    </row>
    <row r="140" customFormat="false" ht="11.25" hidden="false" customHeight="false" outlineLevel="0" collapsed="false">
      <c r="J140" s="177"/>
    </row>
    <row r="141" customFormat="false" ht="11.25" hidden="false" customHeight="false" outlineLevel="0" collapsed="false">
      <c r="J141" s="177"/>
    </row>
    <row r="142" customFormat="false" ht="11.25" hidden="false" customHeight="false" outlineLevel="0" collapsed="false">
      <c r="J142" s="177"/>
    </row>
    <row r="143" customFormat="false" ht="11.25" hidden="false" customHeight="false" outlineLevel="0" collapsed="false">
      <c r="J143" s="177"/>
    </row>
    <row r="144" customFormat="false" ht="11.25" hidden="false" customHeight="false" outlineLevel="0" collapsed="false">
      <c r="J144" s="177"/>
    </row>
    <row r="145" customFormat="false" ht="11.25" hidden="false" customHeight="false" outlineLevel="0" collapsed="false">
      <c r="J145" s="177"/>
    </row>
    <row r="146" customFormat="false" ht="11.25" hidden="false" customHeight="false" outlineLevel="0" collapsed="false">
      <c r="J146" s="177"/>
    </row>
    <row r="147" customFormat="false" ht="11.25" hidden="false" customHeight="false" outlineLevel="0" collapsed="false">
      <c r="J147" s="177"/>
    </row>
    <row r="148" customFormat="false" ht="11.25" hidden="false" customHeight="false" outlineLevel="0" collapsed="false">
      <c r="J148" s="177"/>
    </row>
    <row r="149" customFormat="false" ht="11.25" hidden="false" customHeight="false" outlineLevel="0" collapsed="false">
      <c r="J149" s="177"/>
    </row>
    <row r="150" customFormat="false" ht="11.25" hidden="false" customHeight="false" outlineLevel="0" collapsed="false">
      <c r="J150" s="177"/>
    </row>
    <row r="151" customFormat="false" ht="11.25" hidden="false" customHeight="false" outlineLevel="0" collapsed="false">
      <c r="J151" s="177"/>
    </row>
    <row r="152" customFormat="false" ht="11.25" hidden="false" customHeight="false" outlineLevel="0" collapsed="false">
      <c r="J152" s="177"/>
    </row>
    <row r="153" customFormat="false" ht="11.25" hidden="false" customHeight="false" outlineLevel="0" collapsed="false">
      <c r="J153" s="177"/>
    </row>
    <row r="154" customFormat="false" ht="11.25" hidden="false" customHeight="false" outlineLevel="0" collapsed="false">
      <c r="J154" s="177"/>
    </row>
    <row r="155" customFormat="false" ht="11.25" hidden="false" customHeight="false" outlineLevel="0" collapsed="false">
      <c r="J155" s="177"/>
    </row>
    <row r="156" customFormat="false" ht="11.25" hidden="false" customHeight="false" outlineLevel="0" collapsed="false">
      <c r="J156" s="177"/>
    </row>
    <row r="157" customFormat="false" ht="11.25" hidden="false" customHeight="false" outlineLevel="0" collapsed="false">
      <c r="J157" s="177"/>
    </row>
    <row r="158" customFormat="false" ht="11.25" hidden="false" customHeight="false" outlineLevel="0" collapsed="false">
      <c r="J158" s="177"/>
    </row>
    <row r="159" customFormat="false" ht="11.25" hidden="false" customHeight="false" outlineLevel="0" collapsed="false">
      <c r="J159" s="177"/>
    </row>
    <row r="160" customFormat="false" ht="11.25" hidden="false" customHeight="false" outlineLevel="0" collapsed="false">
      <c r="J160" s="177"/>
    </row>
    <row r="161" customFormat="false" ht="11.25" hidden="false" customHeight="false" outlineLevel="0" collapsed="false">
      <c r="J161" s="177"/>
    </row>
    <row r="162" customFormat="false" ht="11.25" hidden="false" customHeight="false" outlineLevel="0" collapsed="false">
      <c r="J162" s="177"/>
    </row>
    <row r="163" customFormat="false" ht="11.25" hidden="false" customHeight="false" outlineLevel="0" collapsed="false">
      <c r="J163" s="177"/>
    </row>
    <row r="164" customFormat="false" ht="11.25" hidden="false" customHeight="false" outlineLevel="0" collapsed="false">
      <c r="J164" s="177"/>
    </row>
    <row r="165" customFormat="false" ht="11.25" hidden="false" customHeight="false" outlineLevel="0" collapsed="false">
      <c r="J165" s="177"/>
    </row>
    <row r="166" customFormat="false" ht="11.25" hidden="false" customHeight="false" outlineLevel="0" collapsed="false">
      <c r="J166" s="177"/>
    </row>
    <row r="167" customFormat="false" ht="11.25" hidden="false" customHeight="false" outlineLevel="0" collapsed="false">
      <c r="J167" s="177"/>
    </row>
    <row r="168" customFormat="false" ht="11.25" hidden="false" customHeight="false" outlineLevel="0" collapsed="false">
      <c r="J168" s="177"/>
    </row>
    <row r="169" customFormat="false" ht="11.25" hidden="false" customHeight="false" outlineLevel="0" collapsed="false">
      <c r="J169" s="177"/>
    </row>
    <row r="170" customFormat="false" ht="11.25" hidden="false" customHeight="false" outlineLevel="0" collapsed="false">
      <c r="J170" s="177"/>
    </row>
    <row r="171" customFormat="false" ht="11.25" hidden="false" customHeight="false" outlineLevel="0" collapsed="false">
      <c r="J171" s="177"/>
    </row>
    <row r="172" customFormat="false" ht="11.25" hidden="false" customHeight="false" outlineLevel="0" collapsed="false">
      <c r="J172" s="177"/>
    </row>
    <row r="173" customFormat="false" ht="11.25" hidden="false" customHeight="false" outlineLevel="0" collapsed="false">
      <c r="J173" s="177"/>
    </row>
    <row r="174" customFormat="false" ht="11.25" hidden="false" customHeight="false" outlineLevel="0" collapsed="false">
      <c r="J174" s="177"/>
    </row>
    <row r="175" customFormat="false" ht="11.25" hidden="false" customHeight="false" outlineLevel="0" collapsed="false">
      <c r="J175" s="177"/>
    </row>
    <row r="176" customFormat="false" ht="11.25" hidden="false" customHeight="false" outlineLevel="0" collapsed="false">
      <c r="J176" s="177"/>
    </row>
    <row r="177" customFormat="false" ht="11.25" hidden="false" customHeight="false" outlineLevel="0" collapsed="false">
      <c r="J177" s="177"/>
    </row>
    <row r="178" customFormat="false" ht="11.25" hidden="false" customHeight="false" outlineLevel="0" collapsed="false">
      <c r="J178" s="177"/>
    </row>
    <row r="179" customFormat="false" ht="11.25" hidden="false" customHeight="false" outlineLevel="0" collapsed="false">
      <c r="J179" s="177"/>
    </row>
    <row r="180" customFormat="false" ht="11.25" hidden="false" customHeight="false" outlineLevel="0" collapsed="false">
      <c r="J180" s="177"/>
    </row>
    <row r="181" customFormat="false" ht="11.25" hidden="false" customHeight="false" outlineLevel="0" collapsed="false">
      <c r="J181" s="177"/>
    </row>
    <row r="182" customFormat="false" ht="11.25" hidden="false" customHeight="false" outlineLevel="0" collapsed="false">
      <c r="J182" s="177"/>
    </row>
    <row r="183" customFormat="false" ht="11.25" hidden="false" customHeight="false" outlineLevel="0" collapsed="false">
      <c r="J183" s="177"/>
    </row>
    <row r="184" customFormat="false" ht="11.25" hidden="false" customHeight="false" outlineLevel="0" collapsed="false">
      <c r="J184" s="177"/>
    </row>
    <row r="185" customFormat="false" ht="11.25" hidden="false" customHeight="false" outlineLevel="0" collapsed="false">
      <c r="J185" s="177"/>
    </row>
    <row r="186" customFormat="false" ht="11.25" hidden="false" customHeight="false" outlineLevel="0" collapsed="false">
      <c r="J186" s="177"/>
    </row>
    <row r="187" customFormat="false" ht="11.25" hidden="false" customHeight="false" outlineLevel="0" collapsed="false">
      <c r="J187" s="177"/>
    </row>
    <row r="188" customFormat="false" ht="11.25" hidden="false" customHeight="false" outlineLevel="0" collapsed="false">
      <c r="J188" s="177"/>
    </row>
    <row r="189" customFormat="false" ht="11.25" hidden="false" customHeight="false" outlineLevel="0" collapsed="false">
      <c r="J189" s="177"/>
    </row>
    <row r="190" customFormat="false" ht="11.25" hidden="false" customHeight="false" outlineLevel="0" collapsed="false">
      <c r="J190" s="177"/>
    </row>
    <row r="191" customFormat="false" ht="11.25" hidden="false" customHeight="false" outlineLevel="0" collapsed="false">
      <c r="J191" s="177"/>
    </row>
    <row r="192" customFormat="false" ht="11.25" hidden="false" customHeight="false" outlineLevel="0" collapsed="false">
      <c r="J192" s="177"/>
    </row>
    <row r="193" customFormat="false" ht="11.25" hidden="false" customHeight="false" outlineLevel="0" collapsed="false">
      <c r="J193" s="177"/>
    </row>
    <row r="194" customFormat="false" ht="11.25" hidden="false" customHeight="false" outlineLevel="0" collapsed="false">
      <c r="J194" s="177"/>
    </row>
    <row r="195" customFormat="false" ht="11.25" hidden="false" customHeight="false" outlineLevel="0" collapsed="false">
      <c r="J195" s="177"/>
    </row>
    <row r="196" customFormat="false" ht="11.25" hidden="false" customHeight="false" outlineLevel="0" collapsed="false">
      <c r="J196" s="177"/>
    </row>
    <row r="197" customFormat="false" ht="11.25" hidden="false" customHeight="false" outlineLevel="0" collapsed="false">
      <c r="J197" s="177"/>
    </row>
    <row r="198" customFormat="false" ht="11.25" hidden="false" customHeight="false" outlineLevel="0" collapsed="false">
      <c r="J198" s="177"/>
    </row>
    <row r="199" customFormat="false" ht="11.25" hidden="false" customHeight="false" outlineLevel="0" collapsed="false">
      <c r="J199" s="177"/>
    </row>
    <row r="200" customFormat="false" ht="11.25" hidden="false" customHeight="false" outlineLevel="0" collapsed="false">
      <c r="J200" s="177"/>
    </row>
    <row r="201" customFormat="false" ht="11.25" hidden="false" customHeight="false" outlineLevel="0" collapsed="false">
      <c r="J201" s="177"/>
    </row>
    <row r="202" customFormat="false" ht="11.25" hidden="false" customHeight="false" outlineLevel="0" collapsed="false">
      <c r="J202" s="177"/>
    </row>
    <row r="203" customFormat="false" ht="11.25" hidden="false" customHeight="false" outlineLevel="0" collapsed="false">
      <c r="J203" s="177"/>
    </row>
    <row r="204" customFormat="false" ht="11.25" hidden="false" customHeight="false" outlineLevel="0" collapsed="false">
      <c r="J204" s="177"/>
    </row>
    <row r="205" customFormat="false" ht="11.25" hidden="false" customHeight="false" outlineLevel="0" collapsed="false">
      <c r="J205" s="177"/>
    </row>
    <row r="206" customFormat="false" ht="11.25" hidden="false" customHeight="false" outlineLevel="0" collapsed="false">
      <c r="J206" s="177"/>
    </row>
    <row r="207" customFormat="false" ht="11.25" hidden="false" customHeight="false" outlineLevel="0" collapsed="false">
      <c r="J207" s="177"/>
    </row>
    <row r="208" customFormat="false" ht="11.25" hidden="false" customHeight="false" outlineLevel="0" collapsed="false">
      <c r="J208" s="177"/>
    </row>
    <row r="209" customFormat="false" ht="11.25" hidden="false" customHeight="false" outlineLevel="0" collapsed="false">
      <c r="J209" s="177"/>
    </row>
    <row r="210" customFormat="false" ht="11.25" hidden="false" customHeight="false" outlineLevel="0" collapsed="false">
      <c r="J210" s="177"/>
    </row>
    <row r="211" customFormat="false" ht="11.25" hidden="false" customHeight="false" outlineLevel="0" collapsed="false">
      <c r="J211" s="177"/>
    </row>
    <row r="212" customFormat="false" ht="11.25" hidden="false" customHeight="false" outlineLevel="0" collapsed="false">
      <c r="J212" s="177"/>
    </row>
    <row r="213" customFormat="false" ht="11.25" hidden="false" customHeight="false" outlineLevel="0" collapsed="false">
      <c r="J213" s="177"/>
    </row>
    <row r="214" customFormat="false" ht="11.25" hidden="false" customHeight="false" outlineLevel="0" collapsed="false">
      <c r="J214" s="177"/>
    </row>
    <row r="215" customFormat="false" ht="11.25" hidden="false" customHeight="false" outlineLevel="0" collapsed="false">
      <c r="J215" s="177"/>
    </row>
    <row r="216" customFormat="false" ht="11.25" hidden="false" customHeight="false" outlineLevel="0" collapsed="false">
      <c r="J216" s="177"/>
    </row>
    <row r="217" customFormat="false" ht="11.25" hidden="false" customHeight="false" outlineLevel="0" collapsed="false">
      <c r="J217" s="177"/>
    </row>
    <row r="218" customFormat="false" ht="11.25" hidden="false" customHeight="false" outlineLevel="0" collapsed="false">
      <c r="J218" s="177"/>
    </row>
    <row r="219" customFormat="false" ht="11.25" hidden="false" customHeight="false" outlineLevel="0" collapsed="false">
      <c r="J219" s="177"/>
    </row>
    <row r="220" customFormat="false" ht="11.25" hidden="false" customHeight="false" outlineLevel="0" collapsed="false">
      <c r="J220" s="177"/>
    </row>
    <row r="221" customFormat="false" ht="11.25" hidden="false" customHeight="false" outlineLevel="0" collapsed="false">
      <c r="J221" s="177"/>
    </row>
    <row r="222" customFormat="false" ht="11.25" hidden="false" customHeight="false" outlineLevel="0" collapsed="false">
      <c r="J222" s="177"/>
    </row>
    <row r="223" customFormat="false" ht="11.25" hidden="false" customHeight="false" outlineLevel="0" collapsed="false">
      <c r="J223" s="177"/>
    </row>
    <row r="224" customFormat="false" ht="11.25" hidden="false" customHeight="false" outlineLevel="0" collapsed="false">
      <c r="J224" s="177"/>
    </row>
    <row r="225" customFormat="false" ht="11.25" hidden="false" customHeight="false" outlineLevel="0" collapsed="false">
      <c r="J225" s="177"/>
    </row>
    <row r="226" customFormat="false" ht="11.25" hidden="false" customHeight="false" outlineLevel="0" collapsed="false">
      <c r="J226" s="177"/>
    </row>
    <row r="227" customFormat="false" ht="11.25" hidden="false" customHeight="false" outlineLevel="0" collapsed="false">
      <c r="J227" s="177"/>
    </row>
    <row r="228" customFormat="false" ht="11.25" hidden="false" customHeight="false" outlineLevel="0" collapsed="false">
      <c r="J228" s="177"/>
    </row>
    <row r="229" customFormat="false" ht="11.25" hidden="false" customHeight="false" outlineLevel="0" collapsed="false">
      <c r="J229" s="177"/>
    </row>
    <row r="230" customFormat="false" ht="11.25" hidden="false" customHeight="false" outlineLevel="0" collapsed="false">
      <c r="J230" s="177"/>
    </row>
    <row r="231" customFormat="false" ht="11.25" hidden="false" customHeight="false" outlineLevel="0" collapsed="false">
      <c r="J231" s="177"/>
    </row>
    <row r="232" customFormat="false" ht="11.25" hidden="false" customHeight="false" outlineLevel="0" collapsed="false">
      <c r="J232" s="177"/>
    </row>
    <row r="233" customFormat="false" ht="11.25" hidden="false" customHeight="false" outlineLevel="0" collapsed="false">
      <c r="J233" s="177"/>
    </row>
    <row r="234" customFormat="false" ht="11.25" hidden="false" customHeight="false" outlineLevel="0" collapsed="false">
      <c r="J234" s="177"/>
    </row>
    <row r="235" customFormat="false" ht="11.25" hidden="false" customHeight="false" outlineLevel="0" collapsed="false">
      <c r="J235" s="177"/>
    </row>
    <row r="236" customFormat="false" ht="11.25" hidden="false" customHeight="false" outlineLevel="0" collapsed="false">
      <c r="J236" s="177"/>
    </row>
    <row r="237" customFormat="false" ht="11.25" hidden="false" customHeight="false" outlineLevel="0" collapsed="false">
      <c r="J237" s="177"/>
    </row>
    <row r="238" customFormat="false" ht="11.25" hidden="false" customHeight="false" outlineLevel="0" collapsed="false">
      <c r="J238" s="177"/>
    </row>
    <row r="239" customFormat="false" ht="11.25" hidden="false" customHeight="false" outlineLevel="0" collapsed="false">
      <c r="J239" s="177"/>
    </row>
    <row r="240" customFormat="false" ht="11.25" hidden="false" customHeight="false" outlineLevel="0" collapsed="false">
      <c r="J240" s="177"/>
    </row>
    <row r="241" customFormat="false" ht="11.25" hidden="false" customHeight="false" outlineLevel="0" collapsed="false">
      <c r="J241" s="177"/>
    </row>
    <row r="242" customFormat="false" ht="11.25" hidden="false" customHeight="false" outlineLevel="0" collapsed="false">
      <c r="J242" s="177"/>
    </row>
    <row r="243" customFormat="false" ht="11.25" hidden="false" customHeight="false" outlineLevel="0" collapsed="false">
      <c r="J243" s="177"/>
    </row>
    <row r="244" customFormat="false" ht="11.25" hidden="false" customHeight="false" outlineLevel="0" collapsed="false">
      <c r="J244" s="177"/>
    </row>
    <row r="245" customFormat="false" ht="11.25" hidden="false" customHeight="false" outlineLevel="0" collapsed="false">
      <c r="J245" s="177"/>
    </row>
    <row r="246" customFormat="false" ht="11.25" hidden="false" customHeight="false" outlineLevel="0" collapsed="false">
      <c r="J246" s="177"/>
    </row>
    <row r="247" customFormat="false" ht="11.25" hidden="false" customHeight="false" outlineLevel="0" collapsed="false">
      <c r="J247" s="177"/>
    </row>
    <row r="248" customFormat="false" ht="11.25" hidden="false" customHeight="false" outlineLevel="0" collapsed="false">
      <c r="J248" s="177"/>
    </row>
    <row r="249" customFormat="false" ht="11.25" hidden="false" customHeight="false" outlineLevel="0" collapsed="false">
      <c r="J249" s="177"/>
    </row>
    <row r="250" customFormat="false" ht="11.25" hidden="false" customHeight="false" outlineLevel="0" collapsed="false">
      <c r="J250" s="177"/>
    </row>
    <row r="251" customFormat="false" ht="11.25" hidden="false" customHeight="false" outlineLevel="0" collapsed="false">
      <c r="J251" s="177"/>
    </row>
    <row r="252" customFormat="false" ht="11.25" hidden="false" customHeight="false" outlineLevel="0" collapsed="false">
      <c r="J252" s="177"/>
    </row>
    <row r="253" customFormat="false" ht="11.25" hidden="false" customHeight="false" outlineLevel="0" collapsed="false">
      <c r="J253" s="177"/>
    </row>
    <row r="254" customFormat="false" ht="11.25" hidden="false" customHeight="false" outlineLevel="0" collapsed="false">
      <c r="J254" s="177"/>
    </row>
    <row r="255" customFormat="false" ht="11.25" hidden="false" customHeight="false" outlineLevel="0" collapsed="false">
      <c r="J255" s="177"/>
    </row>
    <row r="256" customFormat="false" ht="11.25" hidden="false" customHeight="false" outlineLevel="0" collapsed="false">
      <c r="J256" s="177"/>
    </row>
    <row r="257" customFormat="false" ht="11.25" hidden="false" customHeight="false" outlineLevel="0" collapsed="false">
      <c r="J257" s="177"/>
    </row>
    <row r="258" customFormat="false" ht="11.25" hidden="false" customHeight="false" outlineLevel="0" collapsed="false">
      <c r="J258" s="177"/>
    </row>
    <row r="259" customFormat="false" ht="11.25" hidden="false" customHeight="false" outlineLevel="0" collapsed="false">
      <c r="J259" s="177"/>
    </row>
    <row r="260" customFormat="false" ht="11.25" hidden="false" customHeight="false" outlineLevel="0" collapsed="false">
      <c r="J260" s="177"/>
    </row>
    <row r="261" customFormat="false" ht="11.25" hidden="false" customHeight="false" outlineLevel="0" collapsed="false">
      <c r="J261" s="177"/>
    </row>
    <row r="262" customFormat="false" ht="11.25" hidden="false" customHeight="false" outlineLevel="0" collapsed="false">
      <c r="J262" s="177"/>
    </row>
    <row r="263" customFormat="false" ht="11.25" hidden="false" customHeight="false" outlineLevel="0" collapsed="false">
      <c r="J263" s="177"/>
    </row>
    <row r="264" customFormat="false" ht="11.25" hidden="false" customHeight="false" outlineLevel="0" collapsed="false">
      <c r="J264" s="177"/>
    </row>
    <row r="265" customFormat="false" ht="11.25" hidden="false" customHeight="false" outlineLevel="0" collapsed="false">
      <c r="J265" s="177"/>
    </row>
    <row r="266" customFormat="false" ht="11.25" hidden="false" customHeight="false" outlineLevel="0" collapsed="false">
      <c r="J266" s="177"/>
    </row>
    <row r="267" customFormat="false" ht="11.25" hidden="false" customHeight="false" outlineLevel="0" collapsed="false">
      <c r="J267" s="177"/>
    </row>
    <row r="268" customFormat="false" ht="11.25" hidden="false" customHeight="false" outlineLevel="0" collapsed="false">
      <c r="J268" s="177"/>
    </row>
    <row r="269" customFormat="false" ht="11.25" hidden="false" customHeight="false" outlineLevel="0" collapsed="false">
      <c r="J269" s="177"/>
    </row>
    <row r="270" customFormat="false" ht="11.25" hidden="false" customHeight="false" outlineLevel="0" collapsed="false">
      <c r="J270" s="177"/>
    </row>
    <row r="271" customFormat="false" ht="11.25" hidden="false" customHeight="false" outlineLevel="0" collapsed="false">
      <c r="J271" s="177"/>
    </row>
    <row r="272" customFormat="false" ht="11.25" hidden="false" customHeight="false" outlineLevel="0" collapsed="false">
      <c r="J272" s="177"/>
    </row>
    <row r="273" customFormat="false" ht="11.25" hidden="false" customHeight="false" outlineLevel="0" collapsed="false">
      <c r="J273" s="177"/>
    </row>
    <row r="274" customFormat="false" ht="11.25" hidden="false" customHeight="false" outlineLevel="0" collapsed="false">
      <c r="J274" s="177"/>
    </row>
    <row r="275" customFormat="false" ht="11.25" hidden="false" customHeight="false" outlineLevel="0" collapsed="false">
      <c r="J275" s="177"/>
    </row>
    <row r="276" customFormat="false" ht="11.25" hidden="false" customHeight="false" outlineLevel="0" collapsed="false">
      <c r="J276" s="177"/>
    </row>
    <row r="277" customFormat="false" ht="11.25" hidden="false" customHeight="false" outlineLevel="0" collapsed="false">
      <c r="J277" s="177"/>
    </row>
    <row r="278" customFormat="false" ht="11.25" hidden="false" customHeight="false" outlineLevel="0" collapsed="false">
      <c r="J278" s="177"/>
    </row>
    <row r="279" customFormat="false" ht="11.25" hidden="false" customHeight="false" outlineLevel="0" collapsed="false">
      <c r="J279" s="177"/>
    </row>
    <row r="280" customFormat="false" ht="11.25" hidden="false" customHeight="false" outlineLevel="0" collapsed="false">
      <c r="J280" s="177"/>
    </row>
    <row r="281" customFormat="false" ht="11.25" hidden="false" customHeight="false" outlineLevel="0" collapsed="false">
      <c r="J281" s="177"/>
    </row>
    <row r="282" customFormat="false" ht="11.25" hidden="false" customHeight="false" outlineLevel="0" collapsed="false">
      <c r="J282" s="177"/>
    </row>
    <row r="283" customFormat="false" ht="11.25" hidden="false" customHeight="false" outlineLevel="0" collapsed="false">
      <c r="J283" s="177"/>
    </row>
    <row r="284" customFormat="false" ht="11.25" hidden="false" customHeight="false" outlineLevel="0" collapsed="false">
      <c r="J284" s="177"/>
    </row>
    <row r="285" customFormat="false" ht="11.25" hidden="false" customHeight="false" outlineLevel="0" collapsed="false">
      <c r="J285" s="177"/>
    </row>
    <row r="286" customFormat="false" ht="11.25" hidden="false" customHeight="false" outlineLevel="0" collapsed="false">
      <c r="J286" s="177"/>
    </row>
    <row r="287" customFormat="false" ht="11.25" hidden="false" customHeight="false" outlineLevel="0" collapsed="false">
      <c r="J287" s="177"/>
    </row>
    <row r="288" customFormat="false" ht="11.25" hidden="false" customHeight="false" outlineLevel="0" collapsed="false">
      <c r="J288" s="177"/>
    </row>
    <row r="289" customFormat="false" ht="11.25" hidden="false" customHeight="false" outlineLevel="0" collapsed="false">
      <c r="J289" s="177"/>
    </row>
    <row r="290" customFormat="false" ht="11.25" hidden="false" customHeight="false" outlineLevel="0" collapsed="false">
      <c r="J290" s="177"/>
    </row>
    <row r="291" customFormat="false" ht="11.25" hidden="false" customHeight="false" outlineLevel="0" collapsed="false">
      <c r="J291" s="177"/>
    </row>
    <row r="292" customFormat="false" ht="11.25" hidden="false" customHeight="false" outlineLevel="0" collapsed="false">
      <c r="J292" s="177"/>
    </row>
    <row r="293" customFormat="false" ht="11.25" hidden="false" customHeight="false" outlineLevel="0" collapsed="false">
      <c r="J293" s="177"/>
    </row>
    <row r="294" customFormat="false" ht="11.25" hidden="false" customHeight="false" outlineLevel="0" collapsed="false">
      <c r="J294" s="177"/>
    </row>
    <row r="295" customFormat="false" ht="11.25" hidden="false" customHeight="false" outlineLevel="0" collapsed="false">
      <c r="J295" s="177"/>
    </row>
    <row r="296" customFormat="false" ht="11.25" hidden="false" customHeight="false" outlineLevel="0" collapsed="false">
      <c r="J296" s="177"/>
    </row>
    <row r="297" customFormat="false" ht="11.25" hidden="false" customHeight="false" outlineLevel="0" collapsed="false">
      <c r="J297" s="177"/>
    </row>
    <row r="298" customFormat="false" ht="11.25" hidden="false" customHeight="false" outlineLevel="0" collapsed="false">
      <c r="J298" s="177"/>
    </row>
    <row r="299" customFormat="false" ht="11.25" hidden="false" customHeight="false" outlineLevel="0" collapsed="false">
      <c r="J299" s="177"/>
    </row>
    <row r="300" customFormat="false" ht="11.25" hidden="false" customHeight="false" outlineLevel="0" collapsed="false">
      <c r="J300" s="177"/>
    </row>
    <row r="301" customFormat="false" ht="11.25" hidden="false" customHeight="false" outlineLevel="0" collapsed="false">
      <c r="J301" s="177"/>
    </row>
    <row r="302" customFormat="false" ht="11.25" hidden="false" customHeight="false" outlineLevel="0" collapsed="false">
      <c r="J302" s="177"/>
    </row>
    <row r="303" customFormat="false" ht="11.25" hidden="false" customHeight="false" outlineLevel="0" collapsed="false">
      <c r="J303" s="177"/>
    </row>
    <row r="304" customFormat="false" ht="11.25" hidden="false" customHeight="false" outlineLevel="0" collapsed="false">
      <c r="J304" s="177"/>
    </row>
    <row r="305" customFormat="false" ht="11.25" hidden="false" customHeight="false" outlineLevel="0" collapsed="false">
      <c r="J305" s="177"/>
    </row>
    <row r="306" customFormat="false" ht="11.25" hidden="false" customHeight="false" outlineLevel="0" collapsed="false">
      <c r="J306" s="177"/>
    </row>
    <row r="307" customFormat="false" ht="11.25" hidden="false" customHeight="false" outlineLevel="0" collapsed="false">
      <c r="J307" s="177"/>
    </row>
    <row r="308" customFormat="false" ht="11.25" hidden="false" customHeight="false" outlineLevel="0" collapsed="false">
      <c r="J308" s="177"/>
    </row>
    <row r="309" customFormat="false" ht="11.25" hidden="false" customHeight="false" outlineLevel="0" collapsed="false">
      <c r="J309" s="177"/>
    </row>
    <row r="310" customFormat="false" ht="11.25" hidden="false" customHeight="false" outlineLevel="0" collapsed="false">
      <c r="J310" s="177"/>
    </row>
    <row r="311" customFormat="false" ht="11.25" hidden="false" customHeight="false" outlineLevel="0" collapsed="false">
      <c r="J311" s="177"/>
    </row>
    <row r="312" customFormat="false" ht="11.25" hidden="false" customHeight="false" outlineLevel="0" collapsed="false">
      <c r="J312" s="177"/>
    </row>
    <row r="313" customFormat="false" ht="11.25" hidden="false" customHeight="false" outlineLevel="0" collapsed="false">
      <c r="J313" s="177"/>
    </row>
    <row r="314" customFormat="false" ht="11.25" hidden="false" customHeight="false" outlineLevel="0" collapsed="false">
      <c r="J314" s="177"/>
    </row>
    <row r="315" customFormat="false" ht="11.25" hidden="false" customHeight="false" outlineLevel="0" collapsed="false">
      <c r="J315" s="177"/>
    </row>
    <row r="316" customFormat="false" ht="11.25" hidden="false" customHeight="false" outlineLevel="0" collapsed="false">
      <c r="J316" s="177"/>
    </row>
    <row r="317" customFormat="false" ht="11.25" hidden="false" customHeight="false" outlineLevel="0" collapsed="false">
      <c r="J317" s="177"/>
    </row>
    <row r="318" customFormat="false" ht="11.25" hidden="false" customHeight="false" outlineLevel="0" collapsed="false">
      <c r="J318" s="177"/>
    </row>
    <row r="319" customFormat="false" ht="11.25" hidden="false" customHeight="false" outlineLevel="0" collapsed="false">
      <c r="J319" s="177"/>
    </row>
    <row r="320" customFormat="false" ht="11.25" hidden="false" customHeight="false" outlineLevel="0" collapsed="false">
      <c r="J320" s="177"/>
    </row>
    <row r="321" customFormat="false" ht="11.25" hidden="false" customHeight="false" outlineLevel="0" collapsed="false">
      <c r="J321" s="177"/>
    </row>
    <row r="322" customFormat="false" ht="11.25" hidden="false" customHeight="false" outlineLevel="0" collapsed="false">
      <c r="J322" s="177"/>
    </row>
    <row r="323" customFormat="false" ht="11.25" hidden="false" customHeight="false" outlineLevel="0" collapsed="false">
      <c r="J323" s="177"/>
    </row>
    <row r="324" customFormat="false" ht="11.25" hidden="false" customHeight="false" outlineLevel="0" collapsed="false">
      <c r="J324" s="177"/>
    </row>
    <row r="325" customFormat="false" ht="11.25" hidden="false" customHeight="false" outlineLevel="0" collapsed="false">
      <c r="J325" s="177"/>
    </row>
    <row r="326" customFormat="false" ht="11.25" hidden="false" customHeight="false" outlineLevel="0" collapsed="false">
      <c r="J326" s="177"/>
    </row>
    <row r="327" customFormat="false" ht="11.25" hidden="false" customHeight="false" outlineLevel="0" collapsed="false">
      <c r="J327" s="177"/>
    </row>
    <row r="328" customFormat="false" ht="11.25" hidden="false" customHeight="false" outlineLevel="0" collapsed="false">
      <c r="J328" s="177"/>
    </row>
    <row r="329" customFormat="false" ht="11.25" hidden="false" customHeight="false" outlineLevel="0" collapsed="false">
      <c r="J329" s="177"/>
    </row>
    <row r="330" customFormat="false" ht="11.25" hidden="false" customHeight="false" outlineLevel="0" collapsed="false">
      <c r="J330" s="177"/>
    </row>
    <row r="331" customFormat="false" ht="11.25" hidden="false" customHeight="false" outlineLevel="0" collapsed="false">
      <c r="J331" s="177"/>
    </row>
    <row r="332" customFormat="false" ht="11.25" hidden="false" customHeight="false" outlineLevel="0" collapsed="false">
      <c r="J332" s="177"/>
    </row>
    <row r="333" customFormat="false" ht="11.25" hidden="false" customHeight="false" outlineLevel="0" collapsed="false">
      <c r="J333" s="177"/>
    </row>
    <row r="334" customFormat="false" ht="11.25" hidden="false" customHeight="false" outlineLevel="0" collapsed="false">
      <c r="J334" s="177"/>
    </row>
    <row r="335" customFormat="false" ht="11.25" hidden="false" customHeight="false" outlineLevel="0" collapsed="false">
      <c r="J335" s="177"/>
    </row>
    <row r="336" customFormat="false" ht="11.25" hidden="false" customHeight="false" outlineLevel="0" collapsed="false">
      <c r="J336" s="177"/>
    </row>
    <row r="337" customFormat="false" ht="11.25" hidden="false" customHeight="false" outlineLevel="0" collapsed="false">
      <c r="J337" s="177"/>
    </row>
    <row r="338" customFormat="false" ht="11.25" hidden="false" customHeight="false" outlineLevel="0" collapsed="false">
      <c r="J338" s="177"/>
    </row>
    <row r="339" customFormat="false" ht="11.25" hidden="false" customHeight="false" outlineLevel="0" collapsed="false">
      <c r="J339" s="177"/>
    </row>
    <row r="340" customFormat="false" ht="11.25" hidden="false" customHeight="false" outlineLevel="0" collapsed="false">
      <c r="J340" s="177"/>
    </row>
    <row r="341" customFormat="false" ht="11.25" hidden="false" customHeight="false" outlineLevel="0" collapsed="false">
      <c r="J341" s="177"/>
    </row>
    <row r="342" customFormat="false" ht="11.25" hidden="false" customHeight="false" outlineLevel="0" collapsed="false">
      <c r="J342" s="177"/>
    </row>
    <row r="343" customFormat="false" ht="11.25" hidden="false" customHeight="false" outlineLevel="0" collapsed="false">
      <c r="J343" s="177"/>
    </row>
    <row r="344" customFormat="false" ht="11.25" hidden="false" customHeight="false" outlineLevel="0" collapsed="false">
      <c r="J344" s="177"/>
    </row>
    <row r="345" customFormat="false" ht="11.25" hidden="false" customHeight="false" outlineLevel="0" collapsed="false">
      <c r="J345" s="177"/>
    </row>
    <row r="346" customFormat="false" ht="11.25" hidden="false" customHeight="false" outlineLevel="0" collapsed="false">
      <c r="J346" s="177"/>
    </row>
    <row r="347" customFormat="false" ht="11.25" hidden="false" customHeight="false" outlineLevel="0" collapsed="false">
      <c r="J347" s="177"/>
    </row>
    <row r="348" customFormat="false" ht="11.25" hidden="false" customHeight="false" outlineLevel="0" collapsed="false">
      <c r="J348" s="177"/>
    </row>
    <row r="349" customFormat="false" ht="11.25" hidden="false" customHeight="false" outlineLevel="0" collapsed="false">
      <c r="J349" s="177"/>
    </row>
    <row r="350" customFormat="false" ht="11.25" hidden="false" customHeight="false" outlineLevel="0" collapsed="false">
      <c r="J350" s="177"/>
    </row>
    <row r="351" customFormat="false" ht="11.25" hidden="false" customHeight="false" outlineLevel="0" collapsed="false">
      <c r="J351" s="177"/>
    </row>
    <row r="352" customFormat="false" ht="11.25" hidden="false" customHeight="false" outlineLevel="0" collapsed="false">
      <c r="J352" s="177"/>
    </row>
    <row r="353" customFormat="false" ht="11.25" hidden="false" customHeight="false" outlineLevel="0" collapsed="false">
      <c r="J353" s="177"/>
    </row>
    <row r="354" customFormat="false" ht="11.25" hidden="false" customHeight="false" outlineLevel="0" collapsed="false">
      <c r="J354" s="177"/>
    </row>
    <row r="355" customFormat="false" ht="11.25" hidden="false" customHeight="false" outlineLevel="0" collapsed="false">
      <c r="J355" s="177"/>
    </row>
    <row r="356" customFormat="false" ht="11.25" hidden="false" customHeight="false" outlineLevel="0" collapsed="false">
      <c r="J356" s="177"/>
    </row>
    <row r="357" customFormat="false" ht="11.25" hidden="false" customHeight="false" outlineLevel="0" collapsed="false">
      <c r="J357" s="177"/>
    </row>
    <row r="358" customFormat="false" ht="11.25" hidden="false" customHeight="false" outlineLevel="0" collapsed="false">
      <c r="J358" s="177"/>
    </row>
    <row r="359" customFormat="false" ht="11.25" hidden="false" customHeight="false" outlineLevel="0" collapsed="false">
      <c r="J359" s="177"/>
    </row>
    <row r="360" customFormat="false" ht="11.25" hidden="false" customHeight="false" outlineLevel="0" collapsed="false">
      <c r="J360" s="177"/>
    </row>
    <row r="361" customFormat="false" ht="11.25" hidden="false" customHeight="false" outlineLevel="0" collapsed="false">
      <c r="J361" s="177"/>
    </row>
    <row r="362" customFormat="false" ht="11.25" hidden="false" customHeight="false" outlineLevel="0" collapsed="false">
      <c r="J362" s="177"/>
    </row>
    <row r="363" customFormat="false" ht="11.25" hidden="false" customHeight="false" outlineLevel="0" collapsed="false">
      <c r="J363" s="177"/>
    </row>
    <row r="364" customFormat="false" ht="11.25" hidden="false" customHeight="false" outlineLevel="0" collapsed="false">
      <c r="J364" s="177"/>
    </row>
    <row r="365" customFormat="false" ht="11.25" hidden="false" customHeight="false" outlineLevel="0" collapsed="false">
      <c r="J365" s="177"/>
    </row>
    <row r="366" customFormat="false" ht="11.25" hidden="false" customHeight="false" outlineLevel="0" collapsed="false">
      <c r="J366" s="177"/>
    </row>
    <row r="367" customFormat="false" ht="11.25" hidden="false" customHeight="false" outlineLevel="0" collapsed="false">
      <c r="J367" s="177"/>
    </row>
    <row r="368" customFormat="false" ht="11.25" hidden="false" customHeight="false" outlineLevel="0" collapsed="false">
      <c r="J368" s="177"/>
    </row>
    <row r="369" customFormat="false" ht="11.25" hidden="false" customHeight="false" outlineLevel="0" collapsed="false">
      <c r="J369" s="177"/>
    </row>
    <row r="370" customFormat="false" ht="11.25" hidden="false" customHeight="false" outlineLevel="0" collapsed="false">
      <c r="J370" s="177"/>
    </row>
    <row r="371" customFormat="false" ht="11.25" hidden="false" customHeight="false" outlineLevel="0" collapsed="false">
      <c r="J371" s="177"/>
    </row>
    <row r="372" customFormat="false" ht="11.25" hidden="false" customHeight="false" outlineLevel="0" collapsed="false">
      <c r="J372" s="177"/>
    </row>
    <row r="373" customFormat="false" ht="11.25" hidden="false" customHeight="false" outlineLevel="0" collapsed="false">
      <c r="J373" s="177"/>
    </row>
    <row r="374" customFormat="false" ht="11.25" hidden="false" customHeight="false" outlineLevel="0" collapsed="false">
      <c r="J374" s="177"/>
    </row>
    <row r="375" customFormat="false" ht="11.25" hidden="false" customHeight="false" outlineLevel="0" collapsed="false">
      <c r="J375" s="177"/>
    </row>
    <row r="376" customFormat="false" ht="11.25" hidden="false" customHeight="false" outlineLevel="0" collapsed="false">
      <c r="J376" s="177"/>
    </row>
    <row r="377" customFormat="false" ht="11.25" hidden="false" customHeight="false" outlineLevel="0" collapsed="false">
      <c r="J377" s="177"/>
    </row>
    <row r="378" customFormat="false" ht="11.25" hidden="false" customHeight="false" outlineLevel="0" collapsed="false">
      <c r="J378" s="177"/>
    </row>
    <row r="379" customFormat="false" ht="11.25" hidden="false" customHeight="false" outlineLevel="0" collapsed="false">
      <c r="J379" s="177"/>
    </row>
    <row r="380" customFormat="false" ht="11.25" hidden="false" customHeight="false" outlineLevel="0" collapsed="false">
      <c r="J380" s="177"/>
    </row>
    <row r="381" customFormat="false" ht="11.25" hidden="false" customHeight="false" outlineLevel="0" collapsed="false">
      <c r="J381" s="177"/>
    </row>
    <row r="382" customFormat="false" ht="11.25" hidden="false" customHeight="false" outlineLevel="0" collapsed="false">
      <c r="J382" s="177"/>
    </row>
    <row r="383" customFormat="false" ht="11.25" hidden="false" customHeight="false" outlineLevel="0" collapsed="false">
      <c r="J383" s="177"/>
    </row>
    <row r="384" customFormat="false" ht="11.25" hidden="false" customHeight="false" outlineLevel="0" collapsed="false">
      <c r="J384" s="177"/>
    </row>
    <row r="385" customFormat="false" ht="11.25" hidden="false" customHeight="false" outlineLevel="0" collapsed="false">
      <c r="J385" s="177"/>
    </row>
    <row r="386" customFormat="false" ht="11.25" hidden="false" customHeight="false" outlineLevel="0" collapsed="false">
      <c r="J386" s="177"/>
    </row>
    <row r="387" customFormat="false" ht="11.25" hidden="false" customHeight="false" outlineLevel="0" collapsed="false">
      <c r="J387" s="177"/>
    </row>
    <row r="388" customFormat="false" ht="11.25" hidden="false" customHeight="false" outlineLevel="0" collapsed="false">
      <c r="J388" s="177"/>
    </row>
    <row r="389" customFormat="false" ht="11.25" hidden="false" customHeight="false" outlineLevel="0" collapsed="false">
      <c r="J389" s="177"/>
    </row>
    <row r="390" customFormat="false" ht="11.25" hidden="false" customHeight="false" outlineLevel="0" collapsed="false">
      <c r="J390" s="177"/>
    </row>
    <row r="391" customFormat="false" ht="11.25" hidden="false" customHeight="false" outlineLevel="0" collapsed="false">
      <c r="J391" s="177"/>
    </row>
    <row r="392" customFormat="false" ht="11.25" hidden="false" customHeight="false" outlineLevel="0" collapsed="false">
      <c r="J392" s="177"/>
    </row>
    <row r="393" customFormat="false" ht="11.25" hidden="false" customHeight="false" outlineLevel="0" collapsed="false">
      <c r="J393" s="177"/>
    </row>
    <row r="394" customFormat="false" ht="11.25" hidden="false" customHeight="false" outlineLevel="0" collapsed="false">
      <c r="J394" s="177"/>
    </row>
    <row r="395" customFormat="false" ht="11.25" hidden="false" customHeight="false" outlineLevel="0" collapsed="false">
      <c r="J395" s="177"/>
    </row>
    <row r="396" customFormat="false" ht="11.25" hidden="false" customHeight="false" outlineLevel="0" collapsed="false">
      <c r="J396" s="177"/>
    </row>
    <row r="397" customFormat="false" ht="11.25" hidden="false" customHeight="false" outlineLevel="0" collapsed="false">
      <c r="J397" s="177"/>
    </row>
    <row r="398" customFormat="false" ht="11.25" hidden="false" customHeight="false" outlineLevel="0" collapsed="false">
      <c r="J398" s="177"/>
    </row>
    <row r="399" customFormat="false" ht="11.25" hidden="false" customHeight="false" outlineLevel="0" collapsed="false">
      <c r="J399" s="177"/>
    </row>
    <row r="400" customFormat="false" ht="11.25" hidden="false" customHeight="false" outlineLevel="0" collapsed="false">
      <c r="J400" s="177"/>
    </row>
    <row r="401" customFormat="false" ht="11.25" hidden="false" customHeight="false" outlineLevel="0" collapsed="false">
      <c r="J401" s="177"/>
    </row>
    <row r="402" customFormat="false" ht="11.25" hidden="false" customHeight="false" outlineLevel="0" collapsed="false">
      <c r="J402" s="177"/>
    </row>
    <row r="403" customFormat="false" ht="11.25" hidden="false" customHeight="false" outlineLevel="0" collapsed="false">
      <c r="J403" s="177"/>
    </row>
    <row r="404" customFormat="false" ht="11.25" hidden="false" customHeight="false" outlineLevel="0" collapsed="false">
      <c r="J404" s="177"/>
    </row>
    <row r="405" customFormat="false" ht="11.25" hidden="false" customHeight="false" outlineLevel="0" collapsed="false">
      <c r="J405" s="177"/>
    </row>
    <row r="406" customFormat="false" ht="11.25" hidden="false" customHeight="false" outlineLevel="0" collapsed="false">
      <c r="J406" s="177"/>
    </row>
    <row r="407" customFormat="false" ht="11.25" hidden="false" customHeight="false" outlineLevel="0" collapsed="false">
      <c r="J407" s="177"/>
    </row>
    <row r="408" customFormat="false" ht="11.25" hidden="false" customHeight="false" outlineLevel="0" collapsed="false">
      <c r="J408" s="177"/>
    </row>
    <row r="409" customFormat="false" ht="11.25" hidden="false" customHeight="false" outlineLevel="0" collapsed="false">
      <c r="J409" s="177"/>
    </row>
    <row r="410" customFormat="false" ht="11.25" hidden="false" customHeight="false" outlineLevel="0" collapsed="false">
      <c r="J410" s="177"/>
    </row>
    <row r="411" customFormat="false" ht="11.25" hidden="false" customHeight="false" outlineLevel="0" collapsed="false">
      <c r="J411" s="177"/>
    </row>
    <row r="412" customFormat="false" ht="11.25" hidden="false" customHeight="false" outlineLevel="0" collapsed="false">
      <c r="J412" s="177"/>
    </row>
    <row r="413" customFormat="false" ht="11.25" hidden="false" customHeight="false" outlineLevel="0" collapsed="false">
      <c r="J413" s="177"/>
    </row>
    <row r="414" customFormat="false" ht="11.25" hidden="false" customHeight="false" outlineLevel="0" collapsed="false">
      <c r="J414" s="177"/>
    </row>
    <row r="415" customFormat="false" ht="11.25" hidden="false" customHeight="false" outlineLevel="0" collapsed="false">
      <c r="J415" s="177"/>
    </row>
    <row r="416" customFormat="false" ht="11.25" hidden="false" customHeight="false" outlineLevel="0" collapsed="false">
      <c r="J416" s="177"/>
    </row>
    <row r="417" customFormat="false" ht="11.25" hidden="false" customHeight="false" outlineLevel="0" collapsed="false">
      <c r="J417" s="177"/>
    </row>
    <row r="418" customFormat="false" ht="11.25" hidden="false" customHeight="false" outlineLevel="0" collapsed="false">
      <c r="J418" s="177"/>
    </row>
    <row r="419" customFormat="false" ht="11.25" hidden="false" customHeight="false" outlineLevel="0" collapsed="false">
      <c r="J419" s="177"/>
    </row>
    <row r="420" customFormat="false" ht="11.25" hidden="false" customHeight="false" outlineLevel="0" collapsed="false">
      <c r="J420" s="177"/>
    </row>
    <row r="421" customFormat="false" ht="11.25" hidden="false" customHeight="false" outlineLevel="0" collapsed="false">
      <c r="J421" s="177"/>
    </row>
    <row r="422" customFormat="false" ht="11.25" hidden="false" customHeight="false" outlineLevel="0" collapsed="false">
      <c r="J422" s="177"/>
    </row>
    <row r="423" customFormat="false" ht="11.25" hidden="false" customHeight="false" outlineLevel="0" collapsed="false">
      <c r="J423" s="177"/>
    </row>
    <row r="424" customFormat="false" ht="11.25" hidden="false" customHeight="false" outlineLevel="0" collapsed="false">
      <c r="J424" s="177"/>
    </row>
    <row r="425" customFormat="false" ht="11.25" hidden="false" customHeight="false" outlineLevel="0" collapsed="false">
      <c r="J425" s="177"/>
    </row>
    <row r="426" customFormat="false" ht="11.25" hidden="false" customHeight="false" outlineLevel="0" collapsed="false">
      <c r="J426" s="177"/>
    </row>
    <row r="427" customFormat="false" ht="11.25" hidden="false" customHeight="false" outlineLevel="0" collapsed="false">
      <c r="J427" s="177"/>
    </row>
    <row r="428" customFormat="false" ht="11.25" hidden="false" customHeight="false" outlineLevel="0" collapsed="false">
      <c r="J428" s="177"/>
    </row>
    <row r="429" customFormat="false" ht="11.25" hidden="false" customHeight="false" outlineLevel="0" collapsed="false">
      <c r="J429" s="177"/>
    </row>
    <row r="430" customFormat="false" ht="11.25" hidden="false" customHeight="false" outlineLevel="0" collapsed="false">
      <c r="J430" s="177"/>
    </row>
    <row r="431" customFormat="false" ht="11.25" hidden="false" customHeight="false" outlineLevel="0" collapsed="false">
      <c r="J431" s="177"/>
    </row>
    <row r="432" customFormat="false" ht="11.25" hidden="false" customHeight="false" outlineLevel="0" collapsed="false">
      <c r="J432" s="177"/>
    </row>
    <row r="433" customFormat="false" ht="11.25" hidden="false" customHeight="false" outlineLevel="0" collapsed="false">
      <c r="J433" s="177"/>
    </row>
    <row r="434" customFormat="false" ht="11.25" hidden="false" customHeight="false" outlineLevel="0" collapsed="false">
      <c r="J434" s="177"/>
    </row>
    <row r="435" customFormat="false" ht="11.25" hidden="false" customHeight="false" outlineLevel="0" collapsed="false">
      <c r="J435" s="177"/>
    </row>
    <row r="436" customFormat="false" ht="11.25" hidden="false" customHeight="false" outlineLevel="0" collapsed="false">
      <c r="J436" s="177"/>
    </row>
    <row r="437" customFormat="false" ht="11.25" hidden="false" customHeight="false" outlineLevel="0" collapsed="false">
      <c r="J437" s="177"/>
    </row>
    <row r="438" customFormat="false" ht="11.25" hidden="false" customHeight="false" outlineLevel="0" collapsed="false">
      <c r="J438" s="177"/>
    </row>
    <row r="439" customFormat="false" ht="11.25" hidden="false" customHeight="false" outlineLevel="0" collapsed="false">
      <c r="J439" s="177"/>
    </row>
    <row r="440" customFormat="false" ht="11.25" hidden="false" customHeight="false" outlineLevel="0" collapsed="false">
      <c r="J440" s="177"/>
    </row>
    <row r="441" customFormat="false" ht="11.25" hidden="false" customHeight="false" outlineLevel="0" collapsed="false">
      <c r="J441" s="177"/>
    </row>
    <row r="442" customFormat="false" ht="11.25" hidden="false" customHeight="false" outlineLevel="0" collapsed="false">
      <c r="J442" s="177"/>
    </row>
    <row r="443" customFormat="false" ht="11.25" hidden="false" customHeight="false" outlineLevel="0" collapsed="false">
      <c r="J443" s="177"/>
    </row>
    <row r="444" customFormat="false" ht="11.25" hidden="false" customHeight="false" outlineLevel="0" collapsed="false">
      <c r="J444" s="177"/>
    </row>
    <row r="445" customFormat="false" ht="11.25" hidden="false" customHeight="false" outlineLevel="0" collapsed="false">
      <c r="J445" s="177"/>
    </row>
    <row r="446" customFormat="false" ht="11.25" hidden="false" customHeight="false" outlineLevel="0" collapsed="false">
      <c r="J446" s="177"/>
    </row>
    <row r="447" customFormat="false" ht="11.25" hidden="false" customHeight="false" outlineLevel="0" collapsed="false">
      <c r="J447" s="177"/>
    </row>
    <row r="448" customFormat="false" ht="11.25" hidden="false" customHeight="false" outlineLevel="0" collapsed="false">
      <c r="J448" s="177"/>
    </row>
    <row r="449" customFormat="false" ht="11.25" hidden="false" customHeight="false" outlineLevel="0" collapsed="false">
      <c r="J449" s="177"/>
    </row>
    <row r="450" customFormat="false" ht="11.25" hidden="false" customHeight="false" outlineLevel="0" collapsed="false">
      <c r="J450" s="177"/>
    </row>
    <row r="451" customFormat="false" ht="11.25" hidden="false" customHeight="false" outlineLevel="0" collapsed="false">
      <c r="J451" s="177"/>
    </row>
    <row r="452" customFormat="false" ht="11.25" hidden="false" customHeight="false" outlineLevel="0" collapsed="false">
      <c r="J452" s="177"/>
    </row>
    <row r="453" customFormat="false" ht="11.25" hidden="false" customHeight="false" outlineLevel="0" collapsed="false">
      <c r="J453" s="177"/>
    </row>
    <row r="454" customFormat="false" ht="11.25" hidden="false" customHeight="false" outlineLevel="0" collapsed="false">
      <c r="J454" s="177"/>
    </row>
    <row r="455" customFormat="false" ht="11.25" hidden="false" customHeight="false" outlineLevel="0" collapsed="false">
      <c r="J455" s="177"/>
    </row>
    <row r="456" customFormat="false" ht="11.25" hidden="false" customHeight="false" outlineLevel="0" collapsed="false">
      <c r="J456" s="177"/>
    </row>
    <row r="457" customFormat="false" ht="11.25" hidden="false" customHeight="false" outlineLevel="0" collapsed="false">
      <c r="J457" s="177"/>
    </row>
    <row r="458" customFormat="false" ht="11.25" hidden="false" customHeight="false" outlineLevel="0" collapsed="false">
      <c r="J458" s="177"/>
    </row>
    <row r="459" customFormat="false" ht="11.25" hidden="false" customHeight="false" outlineLevel="0" collapsed="false">
      <c r="J459" s="177"/>
    </row>
    <row r="460" customFormat="false" ht="11.25" hidden="false" customHeight="false" outlineLevel="0" collapsed="false">
      <c r="J460" s="177"/>
    </row>
    <row r="461" customFormat="false" ht="11.25" hidden="false" customHeight="false" outlineLevel="0" collapsed="false">
      <c r="J461" s="177"/>
    </row>
    <row r="462" customFormat="false" ht="11.25" hidden="false" customHeight="false" outlineLevel="0" collapsed="false">
      <c r="J462" s="177"/>
    </row>
    <row r="463" customFormat="false" ht="11.25" hidden="false" customHeight="false" outlineLevel="0" collapsed="false">
      <c r="J463" s="177"/>
    </row>
    <row r="464" customFormat="false" ht="11.25" hidden="false" customHeight="false" outlineLevel="0" collapsed="false">
      <c r="J464" s="177"/>
    </row>
    <row r="465" customFormat="false" ht="11.25" hidden="false" customHeight="false" outlineLevel="0" collapsed="false">
      <c r="J465" s="177"/>
    </row>
    <row r="466" customFormat="false" ht="11.25" hidden="false" customHeight="false" outlineLevel="0" collapsed="false">
      <c r="J466" s="177"/>
    </row>
    <row r="467" customFormat="false" ht="11.25" hidden="false" customHeight="false" outlineLevel="0" collapsed="false">
      <c r="J467" s="177"/>
    </row>
    <row r="468" customFormat="false" ht="11.25" hidden="false" customHeight="false" outlineLevel="0" collapsed="false">
      <c r="J468" s="177"/>
    </row>
    <row r="469" customFormat="false" ht="11.25" hidden="false" customHeight="false" outlineLevel="0" collapsed="false">
      <c r="J469" s="177"/>
    </row>
    <row r="470" customFormat="false" ht="11.25" hidden="false" customHeight="false" outlineLevel="0" collapsed="false">
      <c r="J470" s="177"/>
    </row>
    <row r="471" customFormat="false" ht="11.25" hidden="false" customHeight="false" outlineLevel="0" collapsed="false">
      <c r="J471" s="177"/>
    </row>
    <row r="472" customFormat="false" ht="11.25" hidden="false" customHeight="false" outlineLevel="0" collapsed="false">
      <c r="J472" s="177"/>
    </row>
    <row r="473" customFormat="false" ht="11.25" hidden="false" customHeight="false" outlineLevel="0" collapsed="false">
      <c r="J473" s="177"/>
    </row>
    <row r="474" customFormat="false" ht="11.25" hidden="false" customHeight="false" outlineLevel="0" collapsed="false">
      <c r="J474" s="177"/>
    </row>
    <row r="475" customFormat="false" ht="11.25" hidden="false" customHeight="false" outlineLevel="0" collapsed="false">
      <c r="J475" s="177"/>
    </row>
    <row r="476" customFormat="false" ht="11.25" hidden="false" customHeight="false" outlineLevel="0" collapsed="false">
      <c r="J476" s="177"/>
    </row>
    <row r="477" customFormat="false" ht="11.25" hidden="false" customHeight="false" outlineLevel="0" collapsed="false">
      <c r="J477" s="177"/>
    </row>
    <row r="478" customFormat="false" ht="11.25" hidden="false" customHeight="false" outlineLevel="0" collapsed="false">
      <c r="J478" s="177"/>
    </row>
    <row r="479" customFormat="false" ht="11.25" hidden="false" customHeight="false" outlineLevel="0" collapsed="false">
      <c r="J479" s="177"/>
    </row>
    <row r="480" customFormat="false" ht="11.25" hidden="false" customHeight="false" outlineLevel="0" collapsed="false">
      <c r="J480" s="177"/>
    </row>
    <row r="481" customFormat="false" ht="11.25" hidden="false" customHeight="false" outlineLevel="0" collapsed="false">
      <c r="J481" s="177"/>
    </row>
    <row r="482" customFormat="false" ht="11.25" hidden="false" customHeight="false" outlineLevel="0" collapsed="false">
      <c r="J482" s="177"/>
    </row>
    <row r="483" customFormat="false" ht="11.25" hidden="false" customHeight="false" outlineLevel="0" collapsed="false">
      <c r="J483" s="177"/>
    </row>
    <row r="484" customFormat="false" ht="11.25" hidden="false" customHeight="false" outlineLevel="0" collapsed="false">
      <c r="J484" s="177"/>
    </row>
    <row r="485" customFormat="false" ht="11.25" hidden="false" customHeight="false" outlineLevel="0" collapsed="false">
      <c r="J485" s="177"/>
    </row>
    <row r="486" customFormat="false" ht="11.25" hidden="false" customHeight="false" outlineLevel="0" collapsed="false">
      <c r="J486" s="177"/>
    </row>
    <row r="487" customFormat="false" ht="11.25" hidden="false" customHeight="false" outlineLevel="0" collapsed="false">
      <c r="J487" s="177"/>
    </row>
    <row r="488" customFormat="false" ht="11.25" hidden="false" customHeight="false" outlineLevel="0" collapsed="false">
      <c r="J488" s="177"/>
    </row>
    <row r="489" customFormat="false" ht="11.25" hidden="false" customHeight="false" outlineLevel="0" collapsed="false">
      <c r="J489" s="177"/>
    </row>
    <row r="490" customFormat="false" ht="11.25" hidden="false" customHeight="false" outlineLevel="0" collapsed="false">
      <c r="J490" s="177"/>
    </row>
    <row r="491" customFormat="false" ht="11.25" hidden="false" customHeight="false" outlineLevel="0" collapsed="false">
      <c r="J491" s="177"/>
    </row>
    <row r="492" customFormat="false" ht="11.25" hidden="false" customHeight="false" outlineLevel="0" collapsed="false">
      <c r="J492" s="177"/>
    </row>
    <row r="493" customFormat="false" ht="11.25" hidden="false" customHeight="false" outlineLevel="0" collapsed="false">
      <c r="J493" s="177"/>
    </row>
    <row r="494" customFormat="false" ht="11.25" hidden="false" customHeight="false" outlineLevel="0" collapsed="false">
      <c r="J494" s="177"/>
    </row>
    <row r="495" customFormat="false" ht="11.25" hidden="false" customHeight="false" outlineLevel="0" collapsed="false">
      <c r="J495" s="177"/>
    </row>
    <row r="496" customFormat="false" ht="11.25" hidden="false" customHeight="false" outlineLevel="0" collapsed="false">
      <c r="J496" s="177"/>
    </row>
    <row r="497" customFormat="false" ht="11.25" hidden="false" customHeight="false" outlineLevel="0" collapsed="false">
      <c r="J497" s="177"/>
    </row>
    <row r="498" customFormat="false" ht="11.25" hidden="false" customHeight="false" outlineLevel="0" collapsed="false">
      <c r="J498" s="177"/>
    </row>
    <row r="499" customFormat="false" ht="11.25" hidden="false" customHeight="false" outlineLevel="0" collapsed="false">
      <c r="J499" s="177"/>
    </row>
    <row r="500" customFormat="false" ht="11.25" hidden="false" customHeight="false" outlineLevel="0" collapsed="false">
      <c r="J500" s="177"/>
    </row>
    <row r="501" customFormat="false" ht="11.25" hidden="false" customHeight="false" outlineLevel="0" collapsed="false">
      <c r="J501" s="177"/>
    </row>
    <row r="502" customFormat="false" ht="11.25" hidden="false" customHeight="false" outlineLevel="0" collapsed="false">
      <c r="J502" s="177"/>
    </row>
    <row r="503" customFormat="false" ht="11.25" hidden="false" customHeight="false" outlineLevel="0" collapsed="false">
      <c r="J503" s="177"/>
    </row>
    <row r="504" customFormat="false" ht="11.25" hidden="false" customHeight="false" outlineLevel="0" collapsed="false">
      <c r="J504" s="177"/>
    </row>
    <row r="505" customFormat="false" ht="11.25" hidden="false" customHeight="false" outlineLevel="0" collapsed="false">
      <c r="J505" s="177"/>
    </row>
    <row r="506" customFormat="false" ht="11.25" hidden="false" customHeight="false" outlineLevel="0" collapsed="false">
      <c r="J506" s="177"/>
    </row>
    <row r="507" customFormat="false" ht="11.25" hidden="false" customHeight="false" outlineLevel="0" collapsed="false">
      <c r="J507" s="177"/>
    </row>
    <row r="508" customFormat="false" ht="11.25" hidden="false" customHeight="false" outlineLevel="0" collapsed="false">
      <c r="J508" s="177"/>
    </row>
    <row r="509" customFormat="false" ht="11.25" hidden="false" customHeight="false" outlineLevel="0" collapsed="false">
      <c r="J509" s="177"/>
    </row>
    <row r="510" customFormat="false" ht="11.25" hidden="false" customHeight="false" outlineLevel="0" collapsed="false">
      <c r="J510" s="177"/>
    </row>
    <row r="511" customFormat="false" ht="11.25" hidden="false" customHeight="false" outlineLevel="0" collapsed="false">
      <c r="J511" s="177"/>
    </row>
    <row r="512" customFormat="false" ht="11.25" hidden="false" customHeight="false" outlineLevel="0" collapsed="false">
      <c r="J512" s="177"/>
    </row>
    <row r="513" customFormat="false" ht="11.25" hidden="false" customHeight="false" outlineLevel="0" collapsed="false">
      <c r="J513" s="177"/>
    </row>
    <row r="514" customFormat="false" ht="11.25" hidden="false" customHeight="false" outlineLevel="0" collapsed="false">
      <c r="J514" s="177"/>
    </row>
    <row r="515" customFormat="false" ht="11.25" hidden="false" customHeight="false" outlineLevel="0" collapsed="false">
      <c r="J515" s="177"/>
    </row>
    <row r="516" customFormat="false" ht="11.25" hidden="false" customHeight="false" outlineLevel="0" collapsed="false">
      <c r="J516" s="177"/>
    </row>
    <row r="517" customFormat="false" ht="11.25" hidden="false" customHeight="false" outlineLevel="0" collapsed="false">
      <c r="J517" s="177"/>
    </row>
    <row r="518" customFormat="false" ht="11.25" hidden="false" customHeight="false" outlineLevel="0" collapsed="false">
      <c r="J518" s="177"/>
    </row>
    <row r="519" customFormat="false" ht="11.25" hidden="false" customHeight="false" outlineLevel="0" collapsed="false">
      <c r="J519" s="177"/>
    </row>
    <row r="520" customFormat="false" ht="11.25" hidden="false" customHeight="false" outlineLevel="0" collapsed="false">
      <c r="J520" s="177"/>
    </row>
    <row r="521" customFormat="false" ht="11.25" hidden="false" customHeight="false" outlineLevel="0" collapsed="false">
      <c r="J521" s="177"/>
    </row>
    <row r="522" customFormat="false" ht="11.25" hidden="false" customHeight="false" outlineLevel="0" collapsed="false">
      <c r="J522" s="177"/>
    </row>
    <row r="523" customFormat="false" ht="11.25" hidden="false" customHeight="false" outlineLevel="0" collapsed="false">
      <c r="J523" s="177"/>
    </row>
    <row r="524" customFormat="false" ht="11.25" hidden="false" customHeight="false" outlineLevel="0" collapsed="false">
      <c r="J524" s="177"/>
    </row>
    <row r="525" customFormat="false" ht="11.25" hidden="false" customHeight="false" outlineLevel="0" collapsed="false">
      <c r="J525" s="177"/>
    </row>
    <row r="526" customFormat="false" ht="11.25" hidden="false" customHeight="false" outlineLevel="0" collapsed="false">
      <c r="J526" s="177"/>
    </row>
    <row r="527" customFormat="false" ht="11.25" hidden="false" customHeight="false" outlineLevel="0" collapsed="false">
      <c r="J527" s="177"/>
    </row>
    <row r="528" customFormat="false" ht="11.25" hidden="false" customHeight="false" outlineLevel="0" collapsed="false">
      <c r="J528" s="177"/>
    </row>
    <row r="529" customFormat="false" ht="11.25" hidden="false" customHeight="false" outlineLevel="0" collapsed="false">
      <c r="J529" s="177"/>
    </row>
    <row r="530" customFormat="false" ht="11.25" hidden="false" customHeight="false" outlineLevel="0" collapsed="false">
      <c r="J530" s="177"/>
    </row>
    <row r="531" customFormat="false" ht="11.25" hidden="false" customHeight="false" outlineLevel="0" collapsed="false">
      <c r="J531" s="177"/>
    </row>
    <row r="532" customFormat="false" ht="11.25" hidden="false" customHeight="false" outlineLevel="0" collapsed="false">
      <c r="J532" s="177"/>
    </row>
    <row r="533" customFormat="false" ht="11.25" hidden="false" customHeight="false" outlineLevel="0" collapsed="false">
      <c r="J533" s="177"/>
    </row>
    <row r="534" customFormat="false" ht="11.25" hidden="false" customHeight="false" outlineLevel="0" collapsed="false">
      <c r="J534" s="177"/>
    </row>
    <row r="535" customFormat="false" ht="11.25" hidden="false" customHeight="false" outlineLevel="0" collapsed="false">
      <c r="J535" s="177"/>
    </row>
    <row r="536" customFormat="false" ht="11.25" hidden="false" customHeight="false" outlineLevel="0" collapsed="false">
      <c r="J536" s="177"/>
    </row>
    <row r="537" customFormat="false" ht="11.25" hidden="false" customHeight="false" outlineLevel="0" collapsed="false">
      <c r="J537" s="177"/>
    </row>
    <row r="538" customFormat="false" ht="11.25" hidden="false" customHeight="false" outlineLevel="0" collapsed="false">
      <c r="J538" s="177"/>
    </row>
    <row r="539" customFormat="false" ht="11.25" hidden="false" customHeight="false" outlineLevel="0" collapsed="false">
      <c r="J539" s="177"/>
    </row>
    <row r="540" customFormat="false" ht="11.25" hidden="false" customHeight="false" outlineLevel="0" collapsed="false">
      <c r="J540" s="177"/>
    </row>
    <row r="541" customFormat="false" ht="11.25" hidden="false" customHeight="false" outlineLevel="0" collapsed="false">
      <c r="J541" s="177"/>
    </row>
    <row r="542" customFormat="false" ht="11.25" hidden="false" customHeight="false" outlineLevel="0" collapsed="false">
      <c r="J542" s="177"/>
    </row>
    <row r="543" customFormat="false" ht="11.25" hidden="false" customHeight="false" outlineLevel="0" collapsed="false">
      <c r="J543" s="177"/>
    </row>
    <row r="544" customFormat="false" ht="11.25" hidden="false" customHeight="false" outlineLevel="0" collapsed="false">
      <c r="J544" s="177"/>
    </row>
    <row r="545" customFormat="false" ht="11.25" hidden="false" customHeight="false" outlineLevel="0" collapsed="false">
      <c r="J545" s="177"/>
    </row>
    <row r="546" customFormat="false" ht="11.25" hidden="false" customHeight="false" outlineLevel="0" collapsed="false">
      <c r="J546" s="177"/>
    </row>
    <row r="547" customFormat="false" ht="11.25" hidden="false" customHeight="false" outlineLevel="0" collapsed="false">
      <c r="J547" s="177"/>
    </row>
    <row r="548" customFormat="false" ht="11.25" hidden="false" customHeight="false" outlineLevel="0" collapsed="false">
      <c r="J548" s="177"/>
    </row>
    <row r="549" customFormat="false" ht="11.25" hidden="false" customHeight="false" outlineLevel="0" collapsed="false">
      <c r="J549" s="177"/>
    </row>
    <row r="550" customFormat="false" ht="11.25" hidden="false" customHeight="false" outlineLevel="0" collapsed="false">
      <c r="J550" s="177"/>
    </row>
    <row r="551" customFormat="false" ht="11.25" hidden="false" customHeight="false" outlineLevel="0" collapsed="false">
      <c r="J5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16,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0</v>
      </c>
      <c r="P84" s="33" t="n">
        <f aca="false">SUM(O80:O84)</f>
        <v>382.635</v>
      </c>
      <c r="Q84" s="33" t="n">
        <f aca="false">VAR!B79/1000</f>
        <v>0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0</v>
      </c>
      <c r="P85" s="33" t="n">
        <f aca="false">SUM(O81:O85)</f>
        <v>212.593</v>
      </c>
      <c r="Q85" s="33" t="n">
        <f aca="false">VAR!B80/1000</f>
        <v>0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0</v>
      </c>
      <c r="P86" s="33" t="n">
        <f aca="false">SUM(O82:O86)</f>
        <v>35.938</v>
      </c>
      <c r="Q86" s="33" t="n">
        <f aca="false">VAR!B81/1000</f>
        <v>0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0</v>
      </c>
      <c r="P87" s="33" t="n">
        <f aca="false">SUM(O83:O87)</f>
        <v>-414.707</v>
      </c>
      <c r="Q87" s="33" t="n">
        <f aca="false">VAR!B82/1000</f>
        <v>0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0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0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0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0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16,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/>
      <c r="P84" s="33"/>
      <c r="Q84" s="34"/>
      <c r="R84" s="33"/>
      <c r="S84" s="33"/>
      <c r="T84" s="33"/>
    </row>
    <row r="85" customFormat="false" ht="9" hidden="false" customHeight="false" outlineLevel="0" collapsed="false">
      <c r="N85" s="36" t="n">
        <f aca="false">'5-DAY'!A116</f>
        <v>37215</v>
      </c>
      <c r="O85" s="33"/>
      <c r="P85" s="33"/>
      <c r="Q85" s="34"/>
      <c r="R85" s="33"/>
      <c r="S85" s="33"/>
      <c r="T85" s="33"/>
    </row>
    <row r="86" customFormat="false" ht="9" hidden="false" customHeight="false" outlineLevel="0" collapsed="false">
      <c r="N86" s="36" t="n">
        <f aca="false">'5-DAY'!A117</f>
        <v>37216</v>
      </c>
      <c r="O86" s="33"/>
      <c r="P86" s="33"/>
      <c r="Q86" s="34"/>
      <c r="R86" s="33"/>
      <c r="S86" s="33"/>
      <c r="T86" s="33"/>
    </row>
    <row r="87" customFormat="false" ht="9" hidden="false" customHeight="false" outlineLevel="0" collapsed="false">
      <c r="N87" s="36" t="n">
        <f aca="false">'5-DAY'!A118</f>
        <v>37221</v>
      </c>
      <c r="O87" s="33"/>
      <c r="P87" s="33"/>
      <c r="Q87" s="34"/>
      <c r="R87" s="33"/>
      <c r="S87" s="33"/>
      <c r="T87" s="33"/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" hidden="false" customHeight="true" outlineLevel="0" collapsed="false">
      <c r="A6" s="42" t="s">
        <v>35</v>
      </c>
      <c r="B6" s="41"/>
      <c r="C6" s="43" t="s">
        <v>36</v>
      </c>
      <c r="D6" s="43" t="s">
        <v>37</v>
      </c>
      <c r="E6" s="43" t="s">
        <v>38</v>
      </c>
      <c r="F6" s="43" t="s">
        <v>39</v>
      </c>
      <c r="G6" s="43" t="s">
        <v>40</v>
      </c>
      <c r="H6" s="43" t="s">
        <v>41</v>
      </c>
      <c r="I6" s="43" t="s">
        <v>42</v>
      </c>
      <c r="J6" s="43" t="s">
        <v>43</v>
      </c>
      <c r="K6" s="43" t="s">
        <v>44</v>
      </c>
      <c r="L6" s="43" t="s">
        <v>45</v>
      </c>
      <c r="M6" s="43" t="s">
        <v>46</v>
      </c>
      <c r="N6" s="43" t="s">
        <v>47</v>
      </c>
      <c r="O6" s="43" t="s">
        <v>48</v>
      </c>
      <c r="P6" s="43" t="s">
        <v>49</v>
      </c>
      <c r="Q6" s="43" t="s">
        <v>50</v>
      </c>
      <c r="R6" s="43" t="s">
        <v>51</v>
      </c>
      <c r="S6" s="43" t="s">
        <v>52</v>
      </c>
      <c r="T6" s="43" t="s">
        <v>53</v>
      </c>
      <c r="U6" s="43" t="s">
        <v>54</v>
      </c>
      <c r="V6" s="43" t="s">
        <v>55</v>
      </c>
      <c r="W6" s="43" t="s">
        <v>56</v>
      </c>
      <c r="X6" s="43" t="s">
        <v>57</v>
      </c>
      <c r="Y6" s="43" t="s">
        <v>58</v>
      </c>
      <c r="Z6" s="43" t="s">
        <v>59</v>
      </c>
      <c r="AA6" s="44" t="s">
        <v>35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1.25" hidden="false" customHeight="true" outlineLevel="0" collapsed="false">
      <c r="A7" s="45" t="s">
        <v>60</v>
      </c>
      <c r="B7" s="41"/>
      <c r="C7" s="45" t="n">
        <f aca="false">SUM(($C$16+$C$28))</f>
        <v>-7148.9725</v>
      </c>
      <c r="D7" s="45" t="n">
        <f aca="false">SUM(($D$16+$D$28))</f>
        <v>-7726.7558</v>
      </c>
      <c r="E7" s="45" t="n">
        <f aca="false">SUM(($E$16+$E$28))</f>
        <v>-4565.47</v>
      </c>
      <c r="F7" s="45" t="n">
        <f aca="false">SUM(($F$16+$F$28))</f>
        <v>-1339.6691</v>
      </c>
      <c r="G7" s="45" t="n">
        <f aca="false">SUM(($G$16+$G$28))</f>
        <v>-11388.4798</v>
      </c>
      <c r="H7" s="45" t="n">
        <f aca="false">SUM(($H$16+$H$28))</f>
        <v>7349.1231</v>
      </c>
      <c r="I7" s="45" t="n">
        <f aca="false">SUM(($I$16+$I$28))</f>
        <v>-2049.4182</v>
      </c>
      <c r="J7" s="45" t="n">
        <f aca="false">SUM(($J$16+$J$28))</f>
        <v>-15685.9442</v>
      </c>
      <c r="K7" s="45" t="n">
        <f aca="false">SUM(($K$16+$K$28))</f>
        <v>-18073.0316</v>
      </c>
      <c r="L7" s="45" t="n">
        <f aca="false">SUM(($L$16+$L$28))</f>
        <v>-13482.7628</v>
      </c>
      <c r="M7" s="45" t="n">
        <f aca="false">SUM(($M$16+$M$28))</f>
        <v>-10040.8113</v>
      </c>
      <c r="N7" s="45" t="n">
        <f aca="false">SUM(($N$16+$N$28))</f>
        <v>-6010.3049</v>
      </c>
      <c r="O7" s="45" t="n">
        <f aca="false">SUM(($O$16+$O$28))</f>
        <v>-5656.5364</v>
      </c>
      <c r="P7" s="45" t="n">
        <f aca="false">SUM(($P$16+$P$28))</f>
        <v>-7914.6696</v>
      </c>
      <c r="Q7" s="45" t="n">
        <f aca="false">SUM(($Q$16+$Q$28))</f>
        <v>-4865.0795</v>
      </c>
      <c r="R7" s="45" t="n">
        <f aca="false">SUM(($R$16+$R$28))</f>
        <v>-1592.0473</v>
      </c>
      <c r="S7" s="45" t="n">
        <f aca="false">SUM(($S$16+$S$28))</f>
        <v>-3555.1708</v>
      </c>
      <c r="T7" s="45" t="n">
        <f aca="false">SUM(($T$16+$T$28))</f>
        <v>-5683.1324</v>
      </c>
      <c r="U7" s="45" t="n">
        <f aca="false">SUM(($U$16+$U$28))</f>
        <v>-5855.1438</v>
      </c>
      <c r="V7" s="45" t="n">
        <f aca="false">SUM(($V$16+$V$28))</f>
        <v>-14973.483</v>
      </c>
      <c r="W7" s="45" t="n">
        <f aca="false">SUM(($W$16+$W$28))</f>
        <v>-18941.2037</v>
      </c>
      <c r="X7" s="45" t="n">
        <f aca="false">SUM(($X$16+$X$28))</f>
        <v>-16655.1568</v>
      </c>
      <c r="Y7" s="45" t="n">
        <f aca="false">SUM(($Y$16+$Y$28))</f>
        <v>-12425.0846</v>
      </c>
      <c r="Z7" s="45" t="n">
        <f aca="false">SUM(($Z$16+$Z$28))</f>
        <v>-22900.018</v>
      </c>
      <c r="AA7" s="4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1.25" hidden="false" customHeight="true" outlineLevel="0" collapsed="false">
      <c r="A8" s="45" t="s">
        <v>61</v>
      </c>
      <c r="B8" s="41"/>
      <c r="C8" s="45" t="n">
        <f aca="false">SUM(($C$17+$C$29))</f>
        <v>-21451.621</v>
      </c>
      <c r="D8" s="45" t="n">
        <f aca="false">SUM(($D$17+$D$29))</f>
        <v>-6258.0403</v>
      </c>
      <c r="E8" s="45" t="n">
        <f aca="false">SUM(($E$17+$E$29))</f>
        <v>-12035.6907</v>
      </c>
      <c r="F8" s="45" t="n">
        <f aca="false">SUM(($F$17+$F$29))</f>
        <v>-14483.8526</v>
      </c>
      <c r="G8" s="45" t="n">
        <f aca="false">SUM(($G$17+$G$29))</f>
        <v>-14333.34</v>
      </c>
      <c r="H8" s="45" t="n">
        <f aca="false">SUM(($H$17+$H$29))</f>
        <v>-28935.4742</v>
      </c>
      <c r="I8" s="45" t="n">
        <f aca="false">SUM(($I$17+$I$29))</f>
        <v>-12999.9863</v>
      </c>
      <c r="J8" s="45" t="n">
        <f aca="false">SUM(($J$17+$J$29))</f>
        <v>-41612.9242</v>
      </c>
      <c r="K8" s="45" t="n">
        <f aca="false">SUM(($K$17+$K$29))</f>
        <v>-41903.2074</v>
      </c>
      <c r="L8" s="45" t="n">
        <f aca="false">SUM(($L$17+$L$29))</f>
        <v>-28999.996</v>
      </c>
      <c r="M8" s="45" t="n">
        <f aca="false">SUM(($M$17+$M$29))</f>
        <v>-19677.4119</v>
      </c>
      <c r="N8" s="45" t="n">
        <f aca="false">SUM(($N$17+$N$29))</f>
        <v>-8899.983</v>
      </c>
      <c r="O8" s="45" t="n">
        <f aca="false">SUM(($O$17+$O$29))</f>
        <v>-13741.9248</v>
      </c>
      <c r="P8" s="45" t="n">
        <f aca="false">SUM(($P$17+$P$29))</f>
        <v>-12322.5848</v>
      </c>
      <c r="Q8" s="45" t="n">
        <f aca="false">SUM(($Q$17+$Q$29))</f>
        <v>-12035.6793</v>
      </c>
      <c r="R8" s="45" t="n">
        <f aca="false">SUM(($R$17+$R$29))</f>
        <v>-2000.0287</v>
      </c>
      <c r="S8" s="45" t="n">
        <f aca="false">SUM(($S$17+$S$29))</f>
        <v>-24699.978</v>
      </c>
      <c r="T8" s="45" t="n">
        <f aca="false">SUM(($T$17+$T$29))</f>
        <v>-15451.5926</v>
      </c>
      <c r="U8" s="45" t="n">
        <f aca="false">SUM(($U$17+$U$29))</f>
        <v>-16400.023</v>
      </c>
      <c r="V8" s="45" t="n">
        <f aca="false">SUM(($V$17+$V$29))</f>
        <v>-42967.7806</v>
      </c>
      <c r="W8" s="45" t="n">
        <f aca="false">SUM(($W$17+$W$29))</f>
        <v>-51419.3645</v>
      </c>
      <c r="X8" s="45" t="n">
        <f aca="false">SUM(($X$17+$X$29))</f>
        <v>-44133.325</v>
      </c>
      <c r="Y8" s="45" t="n">
        <f aca="false">SUM(($Y$17+$Y$29))</f>
        <v>-32000.011</v>
      </c>
      <c r="Z8" s="45" t="n">
        <f aca="false">SUM(($Z$17+$Z$29))</f>
        <v>-32033.353</v>
      </c>
      <c r="AA8" s="4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1.25" hidden="false" customHeight="true" outlineLevel="0" collapsed="false">
      <c r="A9" s="45" t="s">
        <v>62</v>
      </c>
      <c r="B9" s="41"/>
      <c r="C9" s="45" t="n">
        <f aca="false">SUM(($C$18+$C$30))</f>
        <v>30000</v>
      </c>
      <c r="D9" s="45" t="n">
        <f aca="false">SUM(($D$18+$D$30))</f>
        <v>30000</v>
      </c>
      <c r="E9" s="45" t="n">
        <f aca="false">SUM(($E$18+$E$30))</f>
        <v>20000</v>
      </c>
      <c r="F9" s="45" t="n">
        <f aca="false">SUM(($F$18+$F$30))</f>
        <v>10000</v>
      </c>
      <c r="G9" s="45" t="n">
        <f aca="false">SUM(($G$18+$G$30))</f>
        <v>20000</v>
      </c>
      <c r="H9" s="45" t="n">
        <f aca="false">SUM(($H$18+$H$30))</f>
        <v>35000</v>
      </c>
      <c r="I9" s="45" t="n">
        <f aca="false">SUM(($I$18+$I$30))</f>
        <v>35000</v>
      </c>
      <c r="J9" s="45" t="n">
        <f aca="false">SUM(($J$18+$J$30))</f>
        <v>55000</v>
      </c>
      <c r="K9" s="45" t="n">
        <f aca="false">SUM(($K$18+$K$30))</f>
        <v>55000</v>
      </c>
      <c r="L9" s="45" t="n">
        <f aca="false">SUM(($L$18+$L$30))</f>
        <v>55000</v>
      </c>
      <c r="M9" s="45" t="n">
        <f aca="false">SUM(($M$18+$M$30))</f>
        <v>55000</v>
      </c>
      <c r="N9" s="45" t="n">
        <f aca="false">SUM(($N$18+$N$30))</f>
        <v>25000</v>
      </c>
      <c r="O9" s="45" t="n">
        <f aca="false">SUM(($O$18+$O$30))</f>
        <v>25000</v>
      </c>
      <c r="P9" s="45" t="n">
        <f aca="false">SUM(($P$18+$P$30))</f>
        <v>25000</v>
      </c>
      <c r="Q9" s="45" t="n">
        <f aca="false">SUM(($Q$18+$Q$30))</f>
        <v>25000</v>
      </c>
      <c r="R9" s="45" t="n">
        <f aca="false">SUM(($R$18+$R$30))</f>
        <v>25000</v>
      </c>
      <c r="S9" s="45" t="n">
        <f aca="false">SUM(($S$18+$S$30))</f>
        <v>5000</v>
      </c>
      <c r="T9" s="45" t="n">
        <f aca="false">SUM(($T$18+$T$30))</f>
        <v>5000</v>
      </c>
      <c r="U9" s="45" t="n">
        <f aca="false">SUM(($U$18+$U$30))</f>
        <v>5000</v>
      </c>
      <c r="V9" s="45" t="n">
        <f aca="false">SUM(($V$18+$V$30))</f>
        <v>5000</v>
      </c>
      <c r="W9" s="45" t="n">
        <f aca="false">SUM(($W$18+$W$30))</f>
        <v>5000</v>
      </c>
      <c r="X9" s="45" t="n">
        <f aca="false">SUM(($X$18+$X$30))</f>
        <v>5000</v>
      </c>
      <c r="Y9" s="45" t="n">
        <f aca="false">SUM(($Y$18+$Y$30))</f>
        <v>5000</v>
      </c>
      <c r="Z9" s="45" t="n">
        <f aca="false">SUM(($Z$18+$Z$30))</f>
        <v>0</v>
      </c>
      <c r="AA9" s="4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45" t="s">
        <v>63</v>
      </c>
      <c r="B10" s="41"/>
      <c r="C10" s="45" t="n">
        <f aca="false">SUM(($C$19+$C$31))</f>
        <v>0</v>
      </c>
      <c r="D10" s="45" t="n">
        <f aca="false">SUM(($D$19+$D$31))</f>
        <v>0</v>
      </c>
      <c r="E10" s="45" t="n">
        <f aca="false">SUM(($E$19+$E$31))</f>
        <v>0</v>
      </c>
      <c r="F10" s="45" t="n">
        <f aca="false">SUM(($F$19+$F$31))</f>
        <v>0</v>
      </c>
      <c r="G10" s="45" t="n">
        <f aca="false">SUM(($G$19+$G$31))</f>
        <v>0</v>
      </c>
      <c r="H10" s="45" t="n">
        <f aca="false">SUM(($H$19+$H$31))</f>
        <v>0</v>
      </c>
      <c r="I10" s="45" t="n">
        <f aca="false">SUM(($I$19+$I$31))</f>
        <v>0</v>
      </c>
      <c r="J10" s="45" t="n">
        <f aca="false">SUM(($J$19+$J$31))</f>
        <v>0</v>
      </c>
      <c r="K10" s="45" t="n">
        <f aca="false">SUM(($K$19+$K$31))</f>
        <v>0</v>
      </c>
      <c r="L10" s="45" t="n">
        <f aca="false">SUM(($L$19+$L$31))</f>
        <v>0</v>
      </c>
      <c r="M10" s="45" t="n">
        <f aca="false">SUM(($M$19+$M$31))</f>
        <v>0</v>
      </c>
      <c r="N10" s="45" t="n">
        <f aca="false">SUM(($N$19+$N$31))</f>
        <v>0</v>
      </c>
      <c r="O10" s="45" t="n">
        <f aca="false">SUM(($O$19+$O$31))</f>
        <v>0</v>
      </c>
      <c r="P10" s="45" t="n">
        <f aca="false">SUM(($P$19+$P$31))</f>
        <v>0</v>
      </c>
      <c r="Q10" s="45" t="n">
        <f aca="false">SUM(($Q$19+$Q$31))</f>
        <v>0</v>
      </c>
      <c r="R10" s="45" t="n">
        <f aca="false">SUM(($R$19+$R$31))</f>
        <v>0</v>
      </c>
      <c r="S10" s="45" t="n">
        <f aca="false">SUM(($S$19+$S$31))</f>
        <v>0</v>
      </c>
      <c r="T10" s="45" t="n">
        <f aca="false">SUM(($T$19+$T$31))</f>
        <v>0</v>
      </c>
      <c r="U10" s="45" t="n">
        <f aca="false">SUM(($U$19+$U$31))</f>
        <v>0</v>
      </c>
      <c r="V10" s="45" t="n">
        <f aca="false">SUM(($V$19+$V$31))</f>
        <v>0</v>
      </c>
      <c r="W10" s="45" t="n">
        <f aca="false">SUM(($W$19+$W$31))</f>
        <v>0</v>
      </c>
      <c r="X10" s="45" t="n">
        <f aca="false">SUM(($X$19+$X$31))</f>
        <v>0</v>
      </c>
      <c r="Y10" s="45" t="n">
        <f aca="false">SUM(($Y$19+$Y$31))</f>
        <v>0</v>
      </c>
      <c r="Z10" s="45" t="n">
        <f aca="false">SUM(($Z$19+$Z$31))</f>
        <v>0</v>
      </c>
      <c r="AA10" s="4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46" t="s">
        <v>64</v>
      </c>
      <c r="B11" s="47"/>
      <c r="C11" s="47" t="n">
        <f aca="false">SUM($C$7:$C$10)</f>
        <v>1399.4065</v>
      </c>
      <c r="D11" s="47" t="n">
        <f aca="false">SUM($D$7:$D$10)</f>
        <v>16015.2039</v>
      </c>
      <c r="E11" s="47" t="n">
        <f aca="false">SUM($E$7:$E$10)</f>
        <v>3398.8393</v>
      </c>
      <c r="F11" s="47" t="n">
        <f aca="false">SUM($F$7:$F$10)</f>
        <v>-5823.5217</v>
      </c>
      <c r="G11" s="47" t="n">
        <f aca="false">SUM($G$7:$G$10)</f>
        <v>-5721.8198</v>
      </c>
      <c r="H11" s="47" t="n">
        <f aca="false">SUM($H$7:$H$10)</f>
        <v>13413.6489</v>
      </c>
      <c r="I11" s="47" t="n">
        <f aca="false">SUM($I$7:$I$10)</f>
        <v>19950.5955</v>
      </c>
      <c r="J11" s="47" t="n">
        <f aca="false">SUM($J$7:$J$10)</f>
        <v>-2298.8684</v>
      </c>
      <c r="K11" s="47" t="n">
        <f aca="false">SUM($K$7:$K$10)</f>
        <v>-4976.239</v>
      </c>
      <c r="L11" s="47" t="n">
        <f aca="false">SUM($L$7:$L$10)</f>
        <v>12517.2412</v>
      </c>
      <c r="M11" s="47" t="n">
        <f aca="false">SUM($M$7:$M$10)</f>
        <v>25281.7768</v>
      </c>
      <c r="N11" s="47" t="n">
        <f aca="false">SUM($N$7:$N$10)</f>
        <v>10089.7121</v>
      </c>
      <c r="O11" s="47" t="n">
        <f aca="false">SUM($O$7:$O$10)</f>
        <v>5601.5388</v>
      </c>
      <c r="P11" s="47" t="n">
        <f aca="false">SUM($P$7:$P$10)</f>
        <v>4762.7456</v>
      </c>
      <c r="Q11" s="47" t="n">
        <f aca="false">SUM($Q$7:$Q$10)</f>
        <v>8099.2412</v>
      </c>
      <c r="R11" s="47" t="n">
        <f aca="false">SUM($R$7:$R$10)</f>
        <v>21407.924</v>
      </c>
      <c r="S11" s="47" t="n">
        <f aca="false">SUM($S$7:$S$10)</f>
        <v>-23255.1488</v>
      </c>
      <c r="T11" s="47" t="n">
        <f aca="false">SUM($T$7:$T$10)</f>
        <v>-16134.725</v>
      </c>
      <c r="U11" s="47" t="n">
        <f aca="false">SUM($U$7:$U$10)</f>
        <v>-17255.1668</v>
      </c>
      <c r="V11" s="47" t="n">
        <f aca="false">SUM($V$7:$V$10)</f>
        <v>-52941.2636</v>
      </c>
      <c r="W11" s="47" t="n">
        <f aca="false">SUM($W$7:$W$10)</f>
        <v>-65360.5682</v>
      </c>
      <c r="X11" s="47" t="n">
        <f aca="false">SUM($X$7:$X$10)</f>
        <v>-55788.4818</v>
      </c>
      <c r="Y11" s="47" t="n">
        <f aca="false">SUM($Y$7:$Y$10)</f>
        <v>-39425.0956</v>
      </c>
      <c r="Z11" s="48" t="n">
        <f aca="false">SUM($Z$7:$Z$10)</f>
        <v>-54933.371</v>
      </c>
      <c r="AA11" s="4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5" hidden="false" customHeight="tru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5" hidden="false" customHeight="tru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42" t="s">
        <v>65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45" t="s">
        <v>60</v>
      </c>
      <c r="B16" s="41"/>
      <c r="C16" s="45" t="n">
        <v>0</v>
      </c>
      <c r="D16" s="45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0</v>
      </c>
      <c r="W16" s="45" t="n">
        <v>0</v>
      </c>
      <c r="X16" s="45" t="n">
        <v>0</v>
      </c>
      <c r="Y16" s="45" t="n">
        <v>0</v>
      </c>
      <c r="Z16" s="45" t="n">
        <v>0</v>
      </c>
      <c r="AA16" s="4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45" t="s">
        <v>61</v>
      </c>
      <c r="B17" s="41"/>
      <c r="C17" s="45" t="n">
        <v>-5000</v>
      </c>
      <c r="D17" s="45" t="n">
        <v>-5000</v>
      </c>
      <c r="E17" s="45" t="n">
        <v>-5000</v>
      </c>
      <c r="F17" s="45" t="n">
        <v>-5000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5" t="n">
        <v>0</v>
      </c>
      <c r="AA17" s="4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45" t="s">
        <v>62</v>
      </c>
      <c r="B18" s="41"/>
      <c r="C18" s="45" t="n">
        <v>0</v>
      </c>
      <c r="D18" s="45" t="n">
        <v>0</v>
      </c>
      <c r="E18" s="45" t="n">
        <v>0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  <c r="P18" s="45" t="n">
        <v>0</v>
      </c>
      <c r="Q18" s="45" t="n">
        <v>0</v>
      </c>
      <c r="R18" s="45" t="n">
        <v>0</v>
      </c>
      <c r="S18" s="45" t="n">
        <v>0</v>
      </c>
      <c r="T18" s="45" t="n">
        <v>0</v>
      </c>
      <c r="U18" s="45" t="n">
        <v>0</v>
      </c>
      <c r="V18" s="45" t="n">
        <v>0</v>
      </c>
      <c r="W18" s="45" t="n">
        <v>0</v>
      </c>
      <c r="X18" s="45" t="n">
        <v>0</v>
      </c>
      <c r="Y18" s="45" t="n">
        <v>0</v>
      </c>
      <c r="Z18" s="45" t="n">
        <v>0</v>
      </c>
      <c r="AA18" s="4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45" t="s">
        <v>63</v>
      </c>
      <c r="B19" s="41"/>
      <c r="C19" s="45" t="n">
        <v>0</v>
      </c>
      <c r="D19" s="45" t="n">
        <v>0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0</v>
      </c>
      <c r="V19" s="45" t="n">
        <v>0</v>
      </c>
      <c r="W19" s="45" t="n">
        <v>0</v>
      </c>
      <c r="X19" s="45" t="n">
        <v>0</v>
      </c>
      <c r="Y19" s="45" t="n">
        <v>0</v>
      </c>
      <c r="Z19" s="45" t="n">
        <v>0</v>
      </c>
      <c r="AA19" s="4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46" t="s">
        <v>64</v>
      </c>
      <c r="B20" s="47"/>
      <c r="C20" s="47" t="n">
        <f aca="false">SUM($C$16:$C$19)</f>
        <v>-5000</v>
      </c>
      <c r="D20" s="47" t="n">
        <f aca="false">SUM($D$16:$D$19)</f>
        <v>-5000</v>
      </c>
      <c r="E20" s="47" t="n">
        <f aca="false">SUM($E$16:$E$19)</f>
        <v>-5000</v>
      </c>
      <c r="F20" s="47" t="n">
        <f aca="false">SUM($F$16:$F$19)</f>
        <v>-5000</v>
      </c>
      <c r="G20" s="47" t="n">
        <f aca="false">SUM($G$16:$G$19)</f>
        <v>0</v>
      </c>
      <c r="H20" s="47" t="n">
        <f aca="false">SUM($H$16:$H$19)</f>
        <v>0</v>
      </c>
      <c r="I20" s="47" t="n">
        <f aca="false">SUM($I$16:$I$19)</f>
        <v>0</v>
      </c>
      <c r="J20" s="47" t="n">
        <f aca="false">SUM($J$16:$J$19)</f>
        <v>0</v>
      </c>
      <c r="K20" s="47" t="n">
        <f aca="false">SUM($K$16:$K$19)</f>
        <v>0</v>
      </c>
      <c r="L20" s="47" t="n">
        <f aca="false">SUM($L$16:$L$19)</f>
        <v>0</v>
      </c>
      <c r="M20" s="47" t="n">
        <f aca="false">SUM($M$16:$M$19)</f>
        <v>0</v>
      </c>
      <c r="N20" s="47" t="n">
        <f aca="false">SUM($N$16:$N$19)</f>
        <v>0</v>
      </c>
      <c r="O20" s="47" t="n">
        <f aca="false">SUM($O$16:$O$19)</f>
        <v>0</v>
      </c>
      <c r="P20" s="47" t="n">
        <f aca="false">SUM($P$16:$P$19)</f>
        <v>0</v>
      </c>
      <c r="Q20" s="47" t="n">
        <f aca="false">SUM($Q$16:$Q$19)</f>
        <v>0</v>
      </c>
      <c r="R20" s="47" t="n">
        <f aca="false">SUM($R$16:$R$19)</f>
        <v>0</v>
      </c>
      <c r="S20" s="47" t="n">
        <f aca="false">SUM($S$16:$S$19)</f>
        <v>0</v>
      </c>
      <c r="T20" s="47" t="n">
        <f aca="false">SUM($T$16:$T$19)</f>
        <v>0</v>
      </c>
      <c r="U20" s="47" t="n">
        <f aca="false">SUM($U$16:$U$19)</f>
        <v>0</v>
      </c>
      <c r="V20" s="47" t="n">
        <f aca="false">SUM($V$16:$V$19)</f>
        <v>0</v>
      </c>
      <c r="W20" s="47" t="n">
        <f aca="false">SUM($W$16:$W$19)</f>
        <v>0</v>
      </c>
      <c r="X20" s="47" t="n">
        <f aca="false">SUM($X$16:$X$19)</f>
        <v>0</v>
      </c>
      <c r="Y20" s="47" t="n">
        <f aca="false">SUM($Y$16:$Y$19)</f>
        <v>0</v>
      </c>
      <c r="Z20" s="48" t="n">
        <f aca="false">SUM($Z$16:$Z$19)</f>
        <v>0</v>
      </c>
      <c r="AA20" s="4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3.5" hidden="false" customHeight="true" outlineLevel="0" collapsed="false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45" t="s">
        <v>66</v>
      </c>
      <c r="B22" s="41"/>
      <c r="C22" s="45" t="n">
        <v>25000</v>
      </c>
      <c r="D22" s="45" t="n">
        <v>25000</v>
      </c>
      <c r="E22" s="45" t="n">
        <v>25000</v>
      </c>
      <c r="F22" s="45" t="n">
        <v>25000</v>
      </c>
      <c r="G22" s="45" t="n">
        <v>25000</v>
      </c>
      <c r="H22" s="45" t="n">
        <v>25000</v>
      </c>
      <c r="I22" s="45" t="n">
        <v>25000</v>
      </c>
      <c r="J22" s="45" t="n">
        <v>25000</v>
      </c>
      <c r="K22" s="45" t="n">
        <v>25000</v>
      </c>
      <c r="L22" s="45" t="n">
        <v>25000</v>
      </c>
      <c r="M22" s="45" t="n">
        <v>25000</v>
      </c>
      <c r="N22" s="45" t="n">
        <v>25000</v>
      </c>
      <c r="O22" s="45" t="n">
        <v>25000</v>
      </c>
      <c r="P22" s="45" t="n">
        <v>25000</v>
      </c>
      <c r="Q22" s="45" t="n">
        <v>25000</v>
      </c>
      <c r="R22" s="45" t="n">
        <v>25000</v>
      </c>
      <c r="S22" s="45" t="n">
        <v>25000</v>
      </c>
      <c r="T22" s="45" t="n">
        <v>25000</v>
      </c>
      <c r="U22" s="45" t="n">
        <v>25000</v>
      </c>
      <c r="V22" s="45" t="n">
        <v>25000</v>
      </c>
      <c r="W22" s="45" t="n">
        <v>25000</v>
      </c>
      <c r="X22" s="45" t="n">
        <v>25000</v>
      </c>
      <c r="Y22" s="45" t="n">
        <v>25000</v>
      </c>
      <c r="Z22" s="45" t="n">
        <v>25000</v>
      </c>
      <c r="AA22" s="45" t="n">
        <f aca="false">SUM($C$22:$Z$22)</f>
        <v>600000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46" t="s">
        <v>67</v>
      </c>
      <c r="B23" s="47"/>
      <c r="C23" s="47" t="n">
        <f aca="false">IF((ABS($C$20)&gt;$C$22),((ABS($C$20)-$C$22)*(ABS($C$20)/$C$20)),0)</f>
        <v>0</v>
      </c>
      <c r="D23" s="47" t="n">
        <f aca="false">IF((ABS($D$20)&gt;$D$22),((ABS($D$20)-$D$22)*(ABS($D$20)/$D$20)),0)</f>
        <v>0</v>
      </c>
      <c r="E23" s="47" t="n">
        <f aca="false">IF((ABS($E$20)&gt;$E$22),((ABS($E$20)-$E$22)*(ABS($E$20)/$E$20)),0)</f>
        <v>0</v>
      </c>
      <c r="F23" s="47" t="n">
        <f aca="false">IF((ABS($F$20)&gt;$F$22),((ABS($F$20)-$F$22)*(ABS($F$20)/$F$20)),0)</f>
        <v>0</v>
      </c>
      <c r="G23" s="47" t="n">
        <v>0</v>
      </c>
      <c r="H23" s="47" t="n">
        <v>0</v>
      </c>
      <c r="I23" s="47" t="n">
        <v>0</v>
      </c>
      <c r="J23" s="47" t="n">
        <v>0</v>
      </c>
      <c r="K23" s="47" t="n">
        <v>0</v>
      </c>
      <c r="L23" s="47" t="n">
        <v>0</v>
      </c>
      <c r="M23" s="47" t="n">
        <v>0</v>
      </c>
      <c r="N23" s="47" t="n">
        <v>0</v>
      </c>
      <c r="O23" s="47" t="n">
        <v>0</v>
      </c>
      <c r="P23" s="47" t="n">
        <v>0</v>
      </c>
      <c r="Q23" s="47" t="n">
        <v>0</v>
      </c>
      <c r="R23" s="47" t="n">
        <v>0</v>
      </c>
      <c r="S23" s="47" t="n">
        <v>0</v>
      </c>
      <c r="T23" s="47" t="n">
        <v>0</v>
      </c>
      <c r="U23" s="47" t="n">
        <v>0</v>
      </c>
      <c r="V23" s="47" t="n">
        <v>0</v>
      </c>
      <c r="W23" s="47" t="n">
        <v>0</v>
      </c>
      <c r="X23" s="47" t="n">
        <v>0</v>
      </c>
      <c r="Y23" s="47" t="n">
        <v>0</v>
      </c>
      <c r="Z23" s="47" t="n">
        <v>0</v>
      </c>
      <c r="AA23" s="4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3.5" hidden="false" customHeight="true" outlineLevel="0" collapsed="false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3.5" hidden="false" customHeight="true" outlineLevel="0" collapsed="false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" hidden="false" customHeight="true" outlineLevel="0" collapsed="false">
      <c r="A27" s="42" t="s">
        <v>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45" t="s">
        <v>60</v>
      </c>
      <c r="B28" s="41"/>
      <c r="C28" s="45" t="n">
        <v>-7148.9725</v>
      </c>
      <c r="D28" s="45" t="n">
        <v>-7726.7558</v>
      </c>
      <c r="E28" s="45" t="n">
        <v>-4565.47</v>
      </c>
      <c r="F28" s="45" t="n">
        <v>-1339.6691</v>
      </c>
      <c r="G28" s="45" t="n">
        <v>-11388.4798</v>
      </c>
      <c r="H28" s="45" t="n">
        <v>7349.1231</v>
      </c>
      <c r="I28" s="45" t="n">
        <v>-2049.4182</v>
      </c>
      <c r="J28" s="45" t="n">
        <v>-15685.9442</v>
      </c>
      <c r="K28" s="45" t="n">
        <v>-18073.0316</v>
      </c>
      <c r="L28" s="45" t="n">
        <v>-13482.7628</v>
      </c>
      <c r="M28" s="45" t="n">
        <v>-10040.8113</v>
      </c>
      <c r="N28" s="45" t="n">
        <v>-6010.3049</v>
      </c>
      <c r="O28" s="45" t="n">
        <v>-5656.5364</v>
      </c>
      <c r="P28" s="45" t="n">
        <v>-7914.6696</v>
      </c>
      <c r="Q28" s="45" t="n">
        <v>-4865.0795</v>
      </c>
      <c r="R28" s="45" t="n">
        <v>-1592.0473</v>
      </c>
      <c r="S28" s="45" t="n">
        <v>-3555.1708</v>
      </c>
      <c r="T28" s="45" t="n">
        <v>-5683.1324</v>
      </c>
      <c r="U28" s="45" t="n">
        <v>-5855.1438</v>
      </c>
      <c r="V28" s="45" t="n">
        <v>-14973.483</v>
      </c>
      <c r="W28" s="45" t="n">
        <v>-18941.2037</v>
      </c>
      <c r="X28" s="45" t="n">
        <v>-16655.1568</v>
      </c>
      <c r="Y28" s="45" t="n">
        <v>-12425.0846</v>
      </c>
      <c r="Z28" s="45" t="n">
        <v>-22900.018</v>
      </c>
      <c r="AA28" s="4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5" t="s">
        <v>61</v>
      </c>
      <c r="B29" s="41"/>
      <c r="C29" s="45" t="n">
        <f aca="false">8548.379-25000</f>
        <v>-16451.621</v>
      </c>
      <c r="D29" s="45" t="n">
        <f aca="false">23741.9597-25000</f>
        <v>-1258.0403</v>
      </c>
      <c r="E29" s="45" t="n">
        <f aca="false">17964.3093-25000</f>
        <v>-7035.6907</v>
      </c>
      <c r="F29" s="45" t="n">
        <f aca="false">15516.1474-25000</f>
        <v>-9483.8526</v>
      </c>
      <c r="G29" s="45" t="n">
        <v>-14333.34</v>
      </c>
      <c r="H29" s="45" t="n">
        <v>-28935.4742</v>
      </c>
      <c r="I29" s="45" t="n">
        <v>-12999.9863</v>
      </c>
      <c r="J29" s="45" t="n">
        <v>-41612.9242</v>
      </c>
      <c r="K29" s="45" t="n">
        <v>-41903.2074</v>
      </c>
      <c r="L29" s="45" t="n">
        <v>-28999.996</v>
      </c>
      <c r="M29" s="45" t="n">
        <v>-19677.4119</v>
      </c>
      <c r="N29" s="45" t="n">
        <v>-8899.983</v>
      </c>
      <c r="O29" s="45" t="n">
        <v>-13741.9248</v>
      </c>
      <c r="P29" s="45" t="n">
        <v>-12322.5848</v>
      </c>
      <c r="Q29" s="45" t="n">
        <v>-12035.6793</v>
      </c>
      <c r="R29" s="45" t="n">
        <v>-2000.0287</v>
      </c>
      <c r="S29" s="45" t="n">
        <v>-24699.978</v>
      </c>
      <c r="T29" s="45" t="n">
        <v>-15451.5926</v>
      </c>
      <c r="U29" s="45" t="n">
        <v>-16400.023</v>
      </c>
      <c r="V29" s="45" t="n">
        <v>-42967.7806</v>
      </c>
      <c r="W29" s="45" t="n">
        <v>-51419.3645</v>
      </c>
      <c r="X29" s="45" t="n">
        <v>-44133.325</v>
      </c>
      <c r="Y29" s="45" t="n">
        <v>-32000.011</v>
      </c>
      <c r="Z29" s="45" t="n">
        <v>-32033.353</v>
      </c>
      <c r="AA29" s="4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45" t="s">
        <v>62</v>
      </c>
      <c r="B30" s="41"/>
      <c r="C30" s="45" t="n">
        <v>30000</v>
      </c>
      <c r="D30" s="45" t="n">
        <v>30000</v>
      </c>
      <c r="E30" s="45" t="n">
        <v>20000</v>
      </c>
      <c r="F30" s="45" t="n">
        <v>10000</v>
      </c>
      <c r="G30" s="45" t="n">
        <v>20000</v>
      </c>
      <c r="H30" s="45" t="n">
        <v>35000</v>
      </c>
      <c r="I30" s="45" t="n">
        <v>35000</v>
      </c>
      <c r="J30" s="45" t="n">
        <v>55000</v>
      </c>
      <c r="K30" s="45" t="n">
        <v>55000</v>
      </c>
      <c r="L30" s="45" t="n">
        <v>55000</v>
      </c>
      <c r="M30" s="45" t="n">
        <v>55000</v>
      </c>
      <c r="N30" s="45" t="n">
        <v>25000</v>
      </c>
      <c r="O30" s="45" t="n">
        <v>25000</v>
      </c>
      <c r="P30" s="45" t="n">
        <v>25000</v>
      </c>
      <c r="Q30" s="45" t="n">
        <v>25000</v>
      </c>
      <c r="R30" s="45" t="n">
        <v>25000</v>
      </c>
      <c r="S30" s="45" t="n">
        <v>5000</v>
      </c>
      <c r="T30" s="45" t="n">
        <v>5000</v>
      </c>
      <c r="U30" s="45" t="n">
        <v>5000</v>
      </c>
      <c r="V30" s="45" t="n">
        <v>5000</v>
      </c>
      <c r="W30" s="45" t="n">
        <v>5000</v>
      </c>
      <c r="X30" s="45" t="n">
        <v>5000</v>
      </c>
      <c r="Y30" s="45" t="n">
        <v>5000</v>
      </c>
      <c r="Z30" s="45" t="n">
        <v>0</v>
      </c>
      <c r="AA30" s="41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45" t="s">
        <v>63</v>
      </c>
      <c r="B31" s="41"/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5" t="n">
        <v>0</v>
      </c>
      <c r="AA31" s="41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46" t="s">
        <v>64</v>
      </c>
      <c r="B32" s="47"/>
      <c r="C32" s="47" t="n">
        <f aca="false">SUM($C$28:$C$31)</f>
        <v>6399.4065</v>
      </c>
      <c r="D32" s="47" t="n">
        <f aca="false">SUM($D$28:$D$31)</f>
        <v>21015.2039</v>
      </c>
      <c r="E32" s="47" t="n">
        <f aca="false">SUM($E$28:$E$31)</f>
        <v>8398.8393</v>
      </c>
      <c r="F32" s="47" t="n">
        <f aca="false">SUM($F$28:$F$31)</f>
        <v>-823.521700000001</v>
      </c>
      <c r="G32" s="47" t="n">
        <f aca="false">SUM($G$28:$G$31)</f>
        <v>-5721.8198</v>
      </c>
      <c r="H32" s="47" t="n">
        <f aca="false">SUM($H$28:$H$31)</f>
        <v>13413.6489</v>
      </c>
      <c r="I32" s="47" t="n">
        <f aca="false">SUM($I$28:$I$31)</f>
        <v>19950.5955</v>
      </c>
      <c r="J32" s="47" t="n">
        <f aca="false">SUM($J$28:$J$31)</f>
        <v>-2298.8684</v>
      </c>
      <c r="K32" s="47" t="n">
        <f aca="false">SUM($K$28:$K$31)</f>
        <v>-4976.239</v>
      </c>
      <c r="L32" s="47" t="n">
        <f aca="false">SUM($L$28:$L$31)</f>
        <v>12517.2412</v>
      </c>
      <c r="M32" s="47" t="n">
        <f aca="false">SUM($M$28:$M$31)</f>
        <v>25281.7768</v>
      </c>
      <c r="N32" s="47" t="n">
        <f aca="false">SUM($N$28:$N$31)</f>
        <v>10089.7121</v>
      </c>
      <c r="O32" s="47" t="n">
        <f aca="false">SUM($O$28:$O$31)</f>
        <v>5601.5388</v>
      </c>
      <c r="P32" s="47" t="n">
        <f aca="false">SUM($P$28:$P$31)</f>
        <v>4762.7456</v>
      </c>
      <c r="Q32" s="47" t="n">
        <f aca="false">SUM($Q$28:$Q$31)</f>
        <v>8099.2412</v>
      </c>
      <c r="R32" s="47" t="n">
        <f aca="false">SUM($R$28:$R$31)</f>
        <v>21407.924</v>
      </c>
      <c r="S32" s="47" t="n">
        <f aca="false">SUM($S$28:$S$31)</f>
        <v>-23255.1488</v>
      </c>
      <c r="T32" s="47" t="n">
        <f aca="false">SUM($T$28:$T$31)</f>
        <v>-16134.725</v>
      </c>
      <c r="U32" s="47" t="n">
        <f aca="false">SUM($U$28:$U$31)</f>
        <v>-17255.1668</v>
      </c>
      <c r="V32" s="47" t="n">
        <f aca="false">SUM($V$28:$V$31)</f>
        <v>-52941.2636</v>
      </c>
      <c r="W32" s="47" t="n">
        <f aca="false">SUM($W$28:$W$31)</f>
        <v>-65360.5682</v>
      </c>
      <c r="X32" s="47" t="n">
        <f aca="false">SUM($X$28:$X$31)</f>
        <v>-55788.4818</v>
      </c>
      <c r="Y32" s="47" t="n">
        <f aca="false">SUM($Y$28:$Y$31)</f>
        <v>-39425.0956</v>
      </c>
      <c r="Z32" s="48" t="n">
        <f aca="false">SUM($Z$28:$Z$31)</f>
        <v>-54933.371</v>
      </c>
      <c r="AA32" s="41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3.5" hidden="false" customHeight="tru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45" t="s">
        <v>69</v>
      </c>
      <c r="B34" s="41"/>
      <c r="C34" s="45" t="n">
        <v>20000</v>
      </c>
      <c r="D34" s="45" t="n">
        <v>20000</v>
      </c>
      <c r="E34" s="45" t="n">
        <v>20000</v>
      </c>
      <c r="F34" s="45" t="n">
        <v>20000</v>
      </c>
      <c r="G34" s="45" t="n">
        <v>20000</v>
      </c>
      <c r="H34" s="45" t="n">
        <v>20000</v>
      </c>
      <c r="I34" s="45" t="n">
        <v>20000</v>
      </c>
      <c r="J34" s="45" t="n">
        <v>20000</v>
      </c>
      <c r="K34" s="45" t="n">
        <v>20000</v>
      </c>
      <c r="L34" s="45" t="n">
        <v>20000</v>
      </c>
      <c r="M34" s="45" t="n">
        <v>20000</v>
      </c>
      <c r="N34" s="45" t="n">
        <v>20000</v>
      </c>
      <c r="O34" s="45" t="n">
        <v>40000</v>
      </c>
      <c r="P34" s="45" t="n">
        <v>40000</v>
      </c>
      <c r="Q34" s="45" t="n">
        <v>40000</v>
      </c>
      <c r="R34" s="45" t="n">
        <v>40000</v>
      </c>
      <c r="S34" s="45" t="n">
        <v>40000</v>
      </c>
      <c r="T34" s="45" t="n">
        <v>40000</v>
      </c>
      <c r="U34" s="45" t="n">
        <v>40000</v>
      </c>
      <c r="V34" s="45" t="n">
        <v>40000</v>
      </c>
      <c r="W34" s="45" t="n">
        <v>40000</v>
      </c>
      <c r="X34" s="45" t="n">
        <v>40000</v>
      </c>
      <c r="Y34" s="45" t="n">
        <v>40000</v>
      </c>
      <c r="Z34" s="45" t="n">
        <v>40000</v>
      </c>
      <c r="AA34" s="45" t="n">
        <f aca="false">SUM($C$34:$Z$34)</f>
        <v>720000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46" t="s">
        <v>67</v>
      </c>
      <c r="B35" s="47"/>
      <c r="C35" s="47" t="n">
        <f aca="false">IF((ABS($C$32)&gt;$C$34),((ABS($C$32)-$C$34)*(ABS($C$32)/$C$32)),0)</f>
        <v>0</v>
      </c>
      <c r="D35" s="47" t="n">
        <f aca="false">IF((ABS($D$32)&gt;$D$34),((ABS($D$32)-$D$34)*(ABS($D$32)/$D$32)),0)</f>
        <v>1015.2039</v>
      </c>
      <c r="E35" s="47" t="n">
        <f aca="false">IF((ABS($E$32)&gt;$E$34),((ABS($E$32)-$E$34)*(ABS($E$32)/$E$32)),0)</f>
        <v>0</v>
      </c>
      <c r="F35" s="47" t="n">
        <f aca="false">IF((ABS($F$32)&gt;$F$34),((ABS($F$32)-$F$34)*(ABS($F$32)/$F$32)),0)</f>
        <v>0</v>
      </c>
      <c r="G35" s="47" t="n">
        <f aca="false">IF((ABS($G$32)&gt;$G$34),((ABS($G$32)-$G$34)*(ABS($G$32)/$G$32)),0)</f>
        <v>0</v>
      </c>
      <c r="H35" s="47" t="n">
        <f aca="false">IF((ABS($H$32)&gt;$H$34),((ABS($H$32)-$H$34)*(ABS($H$32)/$H$32)),0)</f>
        <v>0</v>
      </c>
      <c r="I35" s="47" t="n">
        <f aca="false">IF((ABS($I$32)&gt;$I$34),((ABS($I$32)-$I$34)*(ABS($I$32)/$I$32)),0)</f>
        <v>0</v>
      </c>
      <c r="J35" s="47" t="n">
        <f aca="false">IF((ABS($J$32)&gt;$J$34),((ABS($J$32)-$J$34)*(ABS($J$32)/$J$32)),0)</f>
        <v>0</v>
      </c>
      <c r="K35" s="47" t="n">
        <f aca="false">IF((ABS($K$32)&gt;$K$34),((ABS($K$32)-$K$34)*(ABS($K$32)/$K$32)),0)</f>
        <v>0</v>
      </c>
      <c r="L35" s="47" t="n">
        <f aca="false">IF((ABS($L$32)&gt;$L$34),((ABS($L$32)-$L$34)*(ABS($L$32)/$L$32)),0)</f>
        <v>0</v>
      </c>
      <c r="M35" s="47" t="n">
        <f aca="false">IF((ABS($M$32)&gt;$M$34),((ABS($M$32)-$M$34)*(ABS($M$32)/$M$32)),0)</f>
        <v>5281.7768</v>
      </c>
      <c r="N35" s="47" t="n">
        <f aca="false">IF((ABS($N$32)&gt;$N$34),((ABS($N$32)-$N$34)*(ABS($N$32)/$N$32)),0)</f>
        <v>0</v>
      </c>
      <c r="O35" s="47" t="n">
        <f aca="false">IF((ABS($O$32)&gt;$O$34),((ABS($O$32)-$O$34)*(ABS($O$32)/$O$32)),0)</f>
        <v>0</v>
      </c>
      <c r="P35" s="47" t="n">
        <f aca="false">IF((ABS($P$32)&gt;$P$34),((ABS($P$32)-$P$34)*(ABS($P$32)/$P$32)),0)</f>
        <v>0</v>
      </c>
      <c r="Q35" s="47" t="n">
        <f aca="false">IF((ABS($Q$32)&gt;$Q$34),((ABS($Q$32)-$Q$34)*(ABS($Q$32)/$Q$32)),0)</f>
        <v>0</v>
      </c>
      <c r="R35" s="47" t="n">
        <f aca="false">IF((ABS($R$32)&gt;$R$34),((ABS($R$32)-$R$34)*(ABS($R$32)/$R$32)),0)</f>
        <v>0</v>
      </c>
      <c r="S35" s="47" t="n">
        <f aca="false">IF((ABS($S$32)&gt;$S$34),((ABS($S$32)-$S$34)*(ABS($S$32)/$S$32)),0)</f>
        <v>0</v>
      </c>
      <c r="T35" s="47" t="n">
        <f aca="false">IF((ABS($T$32)&gt;$T$34),((ABS($T$32)-$T$34)*(ABS($T$32)/$T$32)),0)</f>
        <v>0</v>
      </c>
      <c r="U35" s="47" t="n">
        <f aca="false">IF((ABS($U$32)&gt;$U$34),((ABS($U$32)-$U$34)*(ABS($U$32)/$U$32)),0)</f>
        <v>0</v>
      </c>
      <c r="V35" s="47" t="n">
        <f aca="false">IF((ABS($V$32)&gt;$V$34),((ABS($V$32)-$V$34)*(ABS($V$32)/$V$32)),0)</f>
        <v>-12941.2636</v>
      </c>
      <c r="W35" s="47" t="n">
        <f aca="false">IF((ABS($W$32)&gt;$W$34),((ABS($W$32)-$W$34)*(ABS($W$32)/$W$32)),0)</f>
        <v>-25360.5682</v>
      </c>
      <c r="X35" s="47" t="n">
        <f aca="false">IF((ABS($X$32)&gt;$X$34),((ABS($X$32)-$X$34)*(ABS($X$32)/$X$32)),0)</f>
        <v>-15788.4818</v>
      </c>
      <c r="Y35" s="47" t="n">
        <f aca="false">IF((ABS($Y$32)&gt;$Y$34),((ABS($Y$32)-$Y$34)*(ABS($Y$32)/$Y$32)),0)</f>
        <v>0</v>
      </c>
      <c r="Z35" s="48" t="n">
        <f aca="false">IF((ABS($Z$32)&gt;$Z$34),((ABS($Z$32)-$Z$34)*(ABS($Z$32)/$Z$32)),0)</f>
        <v>-14933.371</v>
      </c>
      <c r="AA35" s="4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49" t="s">
        <v>71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customFormat="false" ht="11.25" hidden="false" customHeight="true" outlineLevel="0" collapsed="false">
      <c r="A40" s="52" t="s">
        <v>60</v>
      </c>
      <c r="B40" s="50"/>
      <c r="C40" s="53" t="n">
        <v>0</v>
      </c>
      <c r="D40" s="53" t="n">
        <v>0</v>
      </c>
      <c r="E40" s="53" t="n">
        <v>0</v>
      </c>
      <c r="F40" s="53" t="n">
        <v>0</v>
      </c>
      <c r="G40" s="53" t="n">
        <v>0</v>
      </c>
      <c r="H40" s="53" t="n">
        <v>0</v>
      </c>
      <c r="I40" s="53" t="n">
        <v>0</v>
      </c>
      <c r="J40" s="53" t="n">
        <v>0</v>
      </c>
      <c r="K40" s="53" t="n">
        <v>0</v>
      </c>
      <c r="L40" s="53" t="n">
        <v>0</v>
      </c>
      <c r="M40" s="53" t="n">
        <v>0</v>
      </c>
      <c r="N40" s="53" t="n">
        <v>0</v>
      </c>
      <c r="O40" s="53" t="n">
        <v>0</v>
      </c>
      <c r="P40" s="53" t="n">
        <v>0</v>
      </c>
      <c r="Q40" s="53" t="n">
        <v>0</v>
      </c>
      <c r="R40" s="53" t="n">
        <v>0</v>
      </c>
      <c r="S40" s="53" t="n">
        <v>0</v>
      </c>
      <c r="T40" s="53" t="n">
        <v>0</v>
      </c>
      <c r="U40" s="53" t="n">
        <v>0</v>
      </c>
      <c r="V40" s="53" t="n">
        <v>0</v>
      </c>
      <c r="W40" s="53" t="n">
        <v>0</v>
      </c>
      <c r="X40" s="53" t="n">
        <v>0</v>
      </c>
      <c r="Y40" s="53" t="n">
        <v>0</v>
      </c>
      <c r="Z40" s="53" t="n">
        <v>0</v>
      </c>
      <c r="AA40" s="50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1.25" hidden="false" customHeight="true" outlineLevel="0" collapsed="false">
      <c r="A41" s="52" t="s">
        <v>61</v>
      </c>
      <c r="B41" s="50"/>
      <c r="C41" s="53" t="n">
        <v>25000</v>
      </c>
      <c r="D41" s="53" t="n">
        <v>25000</v>
      </c>
      <c r="E41" s="53" t="n">
        <v>25000</v>
      </c>
      <c r="F41" s="53" t="n">
        <v>25000</v>
      </c>
      <c r="G41" s="53" t="n">
        <v>0</v>
      </c>
      <c r="H41" s="53" t="n">
        <v>0</v>
      </c>
      <c r="I41" s="53" t="n">
        <v>0</v>
      </c>
      <c r="J41" s="53" t="n">
        <v>0</v>
      </c>
      <c r="K41" s="53" t="n">
        <v>0</v>
      </c>
      <c r="L41" s="53" t="n">
        <v>0</v>
      </c>
      <c r="M41" s="53" t="n">
        <v>0</v>
      </c>
      <c r="N41" s="53" t="n">
        <v>0</v>
      </c>
      <c r="O41" s="53" t="n">
        <v>0</v>
      </c>
      <c r="P41" s="53" t="n">
        <v>0</v>
      </c>
      <c r="Q41" s="53" t="n">
        <v>0</v>
      </c>
      <c r="R41" s="53" t="n">
        <v>0</v>
      </c>
      <c r="S41" s="53" t="n">
        <v>0</v>
      </c>
      <c r="T41" s="53" t="n">
        <v>0</v>
      </c>
      <c r="U41" s="53" t="n">
        <v>0</v>
      </c>
      <c r="V41" s="53" t="n">
        <v>0</v>
      </c>
      <c r="W41" s="53" t="n">
        <v>0</v>
      </c>
      <c r="X41" s="53" t="n">
        <v>0</v>
      </c>
      <c r="Y41" s="53" t="n">
        <v>0</v>
      </c>
      <c r="Z41" s="53" t="n">
        <v>0</v>
      </c>
      <c r="AA41" s="50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customFormat="false" ht="11.25" hidden="false" customHeight="true" outlineLevel="0" collapsed="false">
      <c r="A42" s="52" t="s">
        <v>62</v>
      </c>
      <c r="B42" s="50"/>
      <c r="C42" s="53" t="n">
        <v>0</v>
      </c>
      <c r="D42" s="53" t="n">
        <v>0</v>
      </c>
      <c r="E42" s="53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0</v>
      </c>
      <c r="Q42" s="53" t="n">
        <v>0</v>
      </c>
      <c r="R42" s="53" t="n">
        <v>0</v>
      </c>
      <c r="S42" s="53" t="n">
        <v>0</v>
      </c>
      <c r="T42" s="53" t="n">
        <v>0</v>
      </c>
      <c r="U42" s="53" t="n">
        <v>0</v>
      </c>
      <c r="V42" s="53" t="n">
        <v>0</v>
      </c>
      <c r="W42" s="53" t="n">
        <v>0</v>
      </c>
      <c r="X42" s="53" t="n">
        <v>0</v>
      </c>
      <c r="Y42" s="53" t="n">
        <v>0</v>
      </c>
      <c r="Z42" s="53" t="n">
        <v>0</v>
      </c>
      <c r="AA42" s="50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customFormat="false" ht="11.25" hidden="false" customHeight="true" outlineLevel="0" collapsed="false">
      <c r="A43" s="52" t="s">
        <v>63</v>
      </c>
      <c r="B43" s="50"/>
      <c r="C43" s="53" t="n">
        <v>0</v>
      </c>
      <c r="D43" s="53" t="n">
        <v>0</v>
      </c>
      <c r="E43" s="53" t="n">
        <v>0</v>
      </c>
      <c r="F43" s="53" t="n">
        <v>0</v>
      </c>
      <c r="G43" s="53" t="n">
        <v>0</v>
      </c>
      <c r="H43" s="53" t="n">
        <v>0</v>
      </c>
      <c r="I43" s="53" t="n">
        <v>0</v>
      </c>
      <c r="J43" s="53" t="n">
        <v>0</v>
      </c>
      <c r="K43" s="53" t="n">
        <v>0</v>
      </c>
      <c r="L43" s="53" t="n">
        <v>0</v>
      </c>
      <c r="M43" s="53" t="n">
        <v>0</v>
      </c>
      <c r="N43" s="53" t="n">
        <v>0</v>
      </c>
      <c r="O43" s="53" t="n">
        <v>0</v>
      </c>
      <c r="P43" s="53" t="n">
        <v>0</v>
      </c>
      <c r="Q43" s="53" t="n">
        <v>0</v>
      </c>
      <c r="R43" s="53" t="n">
        <v>0</v>
      </c>
      <c r="S43" s="53" t="n">
        <v>0</v>
      </c>
      <c r="T43" s="53" t="n">
        <v>0</v>
      </c>
      <c r="U43" s="53" t="n">
        <v>0</v>
      </c>
      <c r="V43" s="53" t="n">
        <v>0</v>
      </c>
      <c r="W43" s="53" t="n">
        <v>0</v>
      </c>
      <c r="X43" s="53" t="n">
        <v>0</v>
      </c>
      <c r="Y43" s="53" t="n">
        <v>0</v>
      </c>
      <c r="Z43" s="53" t="n">
        <v>0</v>
      </c>
      <c r="AA43" s="50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4" customFormat="false" ht="11.25" hidden="false" customHeight="true" outlineLevel="0" collapsed="false">
      <c r="A44" s="54" t="s">
        <v>64</v>
      </c>
      <c r="B44" s="55"/>
      <c r="C44" s="55" t="n">
        <f aca="false">SUM(C40:C43)</f>
        <v>25000</v>
      </c>
      <c r="D44" s="55" t="n">
        <f aca="false">SUM(D40:D43)</f>
        <v>25000</v>
      </c>
      <c r="E44" s="55" t="n">
        <f aca="false">SUM(E40:E43)</f>
        <v>25000</v>
      </c>
      <c r="F44" s="55" t="n">
        <f aca="false">SUM(F40:F43)</f>
        <v>25000</v>
      </c>
      <c r="G44" s="55" t="n">
        <f aca="false">SUM(G40:G43)</f>
        <v>0</v>
      </c>
      <c r="H44" s="55" t="n">
        <f aca="false">SUM(H40:H43)</f>
        <v>0</v>
      </c>
      <c r="I44" s="55" t="n">
        <f aca="false">SUM(I40:I43)</f>
        <v>0</v>
      </c>
      <c r="J44" s="55" t="n">
        <f aca="false">SUM(J40:J43)</f>
        <v>0</v>
      </c>
      <c r="K44" s="55" t="n">
        <f aca="false">SUM(K40:K43)</f>
        <v>0</v>
      </c>
      <c r="L44" s="55" t="n">
        <f aca="false">SUM(L40:L43)</f>
        <v>0</v>
      </c>
      <c r="M44" s="55" t="n">
        <f aca="false">SUM(M40:M43)</f>
        <v>0</v>
      </c>
      <c r="N44" s="55" t="n">
        <f aca="false">SUM(N40:N43)</f>
        <v>0</v>
      </c>
      <c r="O44" s="55" t="n">
        <f aca="false">SUM(O40:O43)</f>
        <v>0</v>
      </c>
      <c r="P44" s="55" t="n">
        <f aca="false">SUM(P40:P43)</f>
        <v>0</v>
      </c>
      <c r="Q44" s="55" t="n">
        <f aca="false">SUM(Q40:Q43)</f>
        <v>0</v>
      </c>
      <c r="R44" s="55" t="n">
        <f aca="false">SUM(R40:R43)</f>
        <v>0</v>
      </c>
      <c r="S44" s="55" t="n">
        <f aca="false">SUM(S40:S43)</f>
        <v>0</v>
      </c>
      <c r="T44" s="55" t="n">
        <f aca="false">SUM(T40:T43)</f>
        <v>0</v>
      </c>
      <c r="U44" s="55" t="n">
        <f aca="false">SUM(U40:U43)</f>
        <v>0</v>
      </c>
      <c r="V44" s="55" t="n">
        <f aca="false">SUM(V40:V43)</f>
        <v>0</v>
      </c>
      <c r="W44" s="55" t="n">
        <f aca="false">SUM(W40:W43)</f>
        <v>0</v>
      </c>
      <c r="X44" s="55" t="n">
        <f aca="false">SUM(X40:X43)</f>
        <v>0</v>
      </c>
      <c r="Y44" s="55" t="n">
        <f aca="false">SUM(Y40:Y43)</f>
        <v>0</v>
      </c>
      <c r="Z44" s="55" t="n">
        <f aca="false">SUM(Z40:Z43)</f>
        <v>0</v>
      </c>
      <c r="AA44" s="19"/>
    </row>
    <row r="46" customFormat="false" ht="13.5" hidden="false" customHeight="true" outlineLevel="0" collapsed="false">
      <c r="A46" s="56" t="s">
        <v>72</v>
      </c>
    </row>
    <row r="47" customFormat="false" ht="13.5" hidden="false" customHeight="true" outlineLevel="0" collapsed="false">
      <c r="A47" s="57" t="s">
        <v>73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3.5" hidden="false" customHeight="true" outlineLevel="0" collapsed="false">
      <c r="A48" s="57" t="s">
        <v>74</v>
      </c>
      <c r="B48" s="58"/>
      <c r="C48" s="58" t="n">
        <f aca="false">[1]Summary!E59</f>
        <v>0.977460893235042</v>
      </c>
      <c r="D48" s="58" t="n">
        <f aca="false">[1]Summary!F59</f>
        <v>0.776399863155729</v>
      </c>
      <c r="E48" s="58" t="n">
        <f aca="false">[1]Summary!G59</f>
        <v>0.838807615605193</v>
      </c>
      <c r="F48" s="58" t="n">
        <f aca="false">[1]Summary!H59</f>
        <v>0.380908020049481</v>
      </c>
      <c r="G48" s="58" t="n">
        <f aca="false">[1]Summary!I59</f>
        <v>0.253473134892054</v>
      </c>
      <c r="H48" s="58" t="n">
        <f aca="false">[1]Summary!J59</f>
        <v>0.508800243968038</v>
      </c>
      <c r="I48" s="58" t="n">
        <f aca="false">[1]Summary!K59</f>
        <v>0.624827573419349</v>
      </c>
      <c r="J48" s="58" t="n">
        <f aca="false">[1]Summary!L59</f>
        <v>0.930246089532916</v>
      </c>
      <c r="K48" s="58" t="n">
        <f aca="false">[1]Summary!M59</f>
        <v>0.970691934260101</v>
      </c>
      <c r="L48" s="58" t="n">
        <f aca="false">[1]Summary!N59</f>
        <v>0.882117156574781</v>
      </c>
      <c r="M48" s="58" t="n">
        <f aca="false">[1]Summary!O59</f>
        <v>0.762667291894214</v>
      </c>
      <c r="N48" s="58" t="n">
        <f aca="false">[1]Summary!P59</f>
        <v>0.673416618566432</v>
      </c>
      <c r="O48" s="58" t="n">
        <f aca="false">[1]Summary!Q59</f>
        <v>0.683959824561652</v>
      </c>
      <c r="P48" s="58" t="n">
        <f aca="false">[1]Summary!R59</f>
        <v>0.692824330916633</v>
      </c>
      <c r="Q48" s="58" t="n">
        <f aca="false">[1]Summary!S59</f>
        <v>0.637539277413305</v>
      </c>
      <c r="R48" s="58" t="n">
        <f aca="false">[1]Summary!T59</f>
        <v>0.547266874280574</v>
      </c>
      <c r="S48" s="58" t="n">
        <f aca="false">[1]Summary!U59</f>
        <v>0.594400320577981</v>
      </c>
      <c r="T48" s="58" t="n">
        <f aca="false">[1]Summary!V59</f>
        <v>0.514253676342857</v>
      </c>
      <c r="U48" s="58" t="n">
        <f aca="false">[1]Summary!W59</f>
        <v>0.564380437914322</v>
      </c>
      <c r="V48" s="58" t="n">
        <f aca="false">[1]Summary!X59</f>
        <v>0.827493746640464</v>
      </c>
      <c r="W48" s="58" t="n">
        <f aca="false">[1]Summary!Y59</f>
        <v>0.875383091718774</v>
      </c>
      <c r="X48" s="58" t="n">
        <f aca="false">[1]Summary!Z59</f>
        <v>0.813193055617266</v>
      </c>
      <c r="Y48" s="58" t="n">
        <f aca="false">[1]Summary!AA59</f>
        <v>0.689881812292531</v>
      </c>
      <c r="Z48" s="58" t="n">
        <f aca="false">[1]Summary!AB59</f>
        <v>0.638141491101011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3.5" hidden="false" customHeight="true" outlineLevel="0" collapsed="false">
      <c r="A49" s="57" t="s">
        <v>75</v>
      </c>
      <c r="B49" s="58"/>
      <c r="C49" s="58" t="n">
        <f aca="false">[1]Summary!E60</f>
        <v>0.197886277027878</v>
      </c>
      <c r="D49" s="58" t="n">
        <f aca="false">[1]Summary!F60</f>
        <v>0.191838917754671</v>
      </c>
      <c r="E49" s="58" t="n">
        <f aca="false">[1]Summary!G60</f>
        <v>0.336321267551407</v>
      </c>
      <c r="F49" s="58" t="n">
        <f aca="false">[1]Summary!H60</f>
        <v>0.0703452781035343</v>
      </c>
      <c r="G49" s="58" t="n">
        <f aca="false">[1]Summary!I60</f>
        <v>0.0425073949462877</v>
      </c>
      <c r="H49" s="58" t="n">
        <f aca="false">[1]Summary!J60</f>
        <v>0.177668842722866</v>
      </c>
      <c r="I49" s="58" t="n">
        <f aca="false">[1]Summary!K60</f>
        <v>0.291660045679334</v>
      </c>
      <c r="J49" s="58" t="n">
        <f aca="false">[1]Summary!L60</f>
        <v>0.463504766847057</v>
      </c>
      <c r="K49" s="58" t="n">
        <f aca="false">[1]Summary!M60</f>
        <v>0.600096485351049</v>
      </c>
      <c r="L49" s="58" t="n">
        <f aca="false">[1]Summary!N60</f>
        <v>0.480659827707393</v>
      </c>
      <c r="M49" s="58" t="n">
        <f aca="false">[1]Summary!O60</f>
        <v>0.319596891641552</v>
      </c>
      <c r="N49" s="58" t="n">
        <f aca="false">[1]Summary!P60</f>
        <v>0.185139274772083</v>
      </c>
      <c r="O49" s="58" t="n">
        <f aca="false">[1]Summary!Q60</f>
        <v>0.504307614199706</v>
      </c>
      <c r="P49" s="58" t="n">
        <f aca="false">[1]Summary!R60</f>
        <v>0.258123963221023</v>
      </c>
      <c r="Q49" s="58" t="n">
        <f aca="false">[1]Summary!S60</f>
        <v>0.179873392046033</v>
      </c>
      <c r="R49" s="58" t="n">
        <f aca="false">[1]Summary!T60</f>
        <v>0.419461529982119</v>
      </c>
      <c r="S49" s="58" t="n">
        <f aca="false">[1]Summary!U60</f>
        <v>0.308836746053362</v>
      </c>
      <c r="T49" s="58" t="n">
        <f aca="false">[1]Summary!V60</f>
        <v>0.293550325896152</v>
      </c>
      <c r="U49" s="58" t="n">
        <f aca="false">[1]Summary!W60</f>
        <v>0.201970167557747</v>
      </c>
      <c r="V49" s="58" t="n">
        <f aca="false">[1]Summary!X60</f>
        <v>0.516526449507124</v>
      </c>
      <c r="W49" s="58" t="n">
        <f aca="false">[1]Summary!Y60</f>
        <v>0.557139133337124</v>
      </c>
      <c r="X49" s="58" t="n">
        <f aca="false">[1]Summary!Z60</f>
        <v>0.529905620211702</v>
      </c>
      <c r="Y49" s="58" t="n">
        <f aca="false">[1]Summary!AA60</f>
        <v>0.415193050386646</v>
      </c>
      <c r="Z49" s="58" t="n">
        <f aca="false">[1]Summary!AB60</f>
        <v>0.232566693695432</v>
      </c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3.5" hidden="false" customHeight="true" outlineLevel="0" collapsed="false">
      <c r="A50" s="57" t="s">
        <v>76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3.5" hidden="false" customHeight="true" outlineLevel="0" collapsed="false">
      <c r="A51" s="57" t="s">
        <v>74</v>
      </c>
      <c r="B51" s="58"/>
      <c r="C51" s="58" t="n">
        <f aca="false">[1]Summary!E62</f>
        <v>0.999997461833787</v>
      </c>
      <c r="D51" s="58" t="n">
        <f aca="false">[1]Summary!F62</f>
        <v>0.99242061518737</v>
      </c>
      <c r="E51" s="58" t="n">
        <f aca="false">[1]Summary!G62</f>
        <v>0.975329249734442</v>
      </c>
      <c r="F51" s="58" t="n">
        <f aca="false">[1]Summary!H62</f>
        <v>0.953629873120914</v>
      </c>
      <c r="G51" s="58" t="n">
        <f aca="false">[1]Summary!I62</f>
        <v>0.801137475984719</v>
      </c>
      <c r="H51" s="58" t="n">
        <f aca="false">[1]Summary!J62</f>
        <v>0.795480728220607</v>
      </c>
      <c r="I51" s="58" t="n">
        <f aca="false">[1]Summary!K62</f>
        <v>0.759975481715729</v>
      </c>
      <c r="J51" s="58" t="n">
        <f aca="false">[1]Summary!L62</f>
        <v>0.980272616084205</v>
      </c>
      <c r="K51" s="58" t="n">
        <f aca="false">[1]Summary!M62</f>
        <v>0.992675904450554</v>
      </c>
      <c r="L51" s="58" t="n">
        <f aca="false">[1]Summary!N62</f>
        <v>0.953874096321755</v>
      </c>
      <c r="M51" s="58" t="n">
        <f aca="false">[1]Summary!O62</f>
        <v>0.878057697517858</v>
      </c>
      <c r="N51" s="58" t="n">
        <f aca="false">[1]Summary!P62</f>
        <v>0.885464193372365</v>
      </c>
      <c r="O51" s="58" t="n">
        <f aca="false">[1]Summary!Q62</f>
        <v>0.892574631062599</v>
      </c>
      <c r="P51" s="58" t="n">
        <f aca="false">[1]Summary!R62</f>
        <v>0.910467500124551</v>
      </c>
      <c r="Q51" s="58" t="n">
        <f aca="false">[1]Summary!S62</f>
        <v>0.875511157268285</v>
      </c>
      <c r="R51" s="58" t="n">
        <f aca="false">[1]Summary!T62</f>
        <v>0.817730364593646</v>
      </c>
      <c r="S51" s="58" t="n">
        <f aca="false">[1]Summary!U62</f>
        <v>0.784991593395177</v>
      </c>
      <c r="T51" s="58" t="n">
        <f aca="false">[1]Summary!V62</f>
        <v>0.710186098952714</v>
      </c>
      <c r="U51" s="58" t="n">
        <f aca="false">[1]Summary!W62</f>
        <v>0.749969341619851</v>
      </c>
      <c r="V51" s="58" t="n">
        <f aca="false">[1]Summary!X62</f>
        <v>0.907186008720249</v>
      </c>
      <c r="W51" s="58" t="n">
        <f aca="false">[1]Summary!Y62</f>
        <v>0.94665462480914</v>
      </c>
      <c r="X51" s="58" t="n">
        <f aca="false">[1]Summary!Z62</f>
        <v>0.907196641423544</v>
      </c>
      <c r="Y51" s="58" t="n">
        <f aca="false">[1]Summary!AA62</f>
        <v>0.841072991617034</v>
      </c>
      <c r="Z51" s="58" t="n">
        <f aca="false">[1]Summary!AB62</f>
        <v>0.855337427761628</v>
      </c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3.5" hidden="false" customHeight="true" outlineLevel="0" collapsed="false">
      <c r="A52" s="57" t="s">
        <v>75</v>
      </c>
      <c r="B52" s="58"/>
      <c r="C52" s="58" t="n">
        <f aca="false">[1]Summary!E63</f>
        <v>0.923697546729416</v>
      </c>
      <c r="D52" s="58" t="n">
        <f aca="false">[1]Summary!F63</f>
        <v>0.748113392325482</v>
      </c>
      <c r="E52" s="58" t="n">
        <f aca="false">[1]Summary!G63</f>
        <v>0.690500510891909</v>
      </c>
      <c r="F52" s="58" t="n">
        <f aca="false">[1]Summary!H63</f>
        <v>0.591984734553921</v>
      </c>
      <c r="G52" s="58" t="n">
        <f aca="false">[1]Summary!I63</f>
        <v>0.391076913962725</v>
      </c>
      <c r="H52" s="58" t="n">
        <f aca="false">[1]Summary!J63</f>
        <v>0.361376988788977</v>
      </c>
      <c r="I52" s="58" t="n">
        <f aca="false">[1]Summary!K63</f>
        <v>0.436151158402951</v>
      </c>
      <c r="J52" s="58" t="n">
        <f aca="false">[1]Summary!L63</f>
        <v>0.703154753255627</v>
      </c>
      <c r="K52" s="58" t="n">
        <f aca="false">[1]Summary!M63</f>
        <v>0.805778338778688</v>
      </c>
      <c r="L52" s="58" t="n">
        <f aca="false">[1]Summary!N63</f>
        <v>0.679323918869821</v>
      </c>
      <c r="M52" s="58" t="n">
        <f aca="false">[1]Summary!O63</f>
        <v>0.534668599738948</v>
      </c>
      <c r="N52" s="58" t="n">
        <f aca="false">[1]Summary!P63</f>
        <v>0.527123565441148</v>
      </c>
      <c r="O52" s="58" t="n">
        <f aca="false">[1]Summary!Q63</f>
        <v>0.661276629138023</v>
      </c>
      <c r="P52" s="58" t="n">
        <f aca="false">[1]Summary!R63</f>
        <v>0.565762657189695</v>
      </c>
      <c r="Q52" s="58" t="n">
        <f aca="false">[1]Summary!S63</f>
        <v>0.476772065523816</v>
      </c>
      <c r="R52" s="58" t="n">
        <f aca="false">[1]Summary!T63</f>
        <v>0.584810642349493</v>
      </c>
      <c r="S52" s="58" t="n">
        <f aca="false">[1]Summary!U63</f>
        <v>0.477026171941494</v>
      </c>
      <c r="T52" s="58" t="n">
        <f aca="false">[1]Summary!V63</f>
        <v>0.449592602761374</v>
      </c>
      <c r="U52" s="58" t="n">
        <f aca="false">[1]Summary!W63</f>
        <v>0.357236700298869</v>
      </c>
      <c r="V52" s="58" t="n">
        <f aca="false">[1]Summary!X63</f>
        <v>0.710949795532431</v>
      </c>
      <c r="W52" s="58" t="n">
        <f aca="false">[1]Summary!Y63</f>
        <v>0.7842066505691</v>
      </c>
      <c r="X52" s="58" t="n">
        <f aca="false">[1]Summary!Z63</f>
        <v>0.729380619539137</v>
      </c>
      <c r="Y52" s="58" t="n">
        <f aca="false">[1]Summary!AA63</f>
        <v>0.581527446108302</v>
      </c>
      <c r="Z52" s="58" t="n">
        <f aca="false">[1]Summary!AB63</f>
        <v>0.545101374290588</v>
      </c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3.5" hidden="false" customHeight="true" outlineLevel="0" collapsed="false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0" width="47.15"/>
    <col collapsed="false" customWidth="true" hidden="false" outlineLevel="0" max="2" min="2" style="61" width="3.99"/>
    <col collapsed="false" customWidth="true" hidden="false" outlineLevel="0" max="6" min="3" style="61" width="13.32"/>
    <col collapsed="false" customWidth="true" hidden="true" outlineLevel="0" max="7" min="7" style="61" width="13.32"/>
    <col collapsed="false" customWidth="true" hidden="true" outlineLevel="0" max="8" min="8" style="61" width="5.99"/>
    <col collapsed="false" customWidth="true" hidden="true" outlineLevel="0" max="9" min="9" style="61" width="4.99"/>
    <col collapsed="false" customWidth="true" hidden="true" outlineLevel="0" max="10" min="10" style="61" width="9.15"/>
    <col collapsed="false" customWidth="true" hidden="true" outlineLevel="0" max="11" min="11" style="61" width="2.32"/>
    <col collapsed="false" customWidth="true" hidden="true" outlineLevel="0" max="12" min="12" style="61" width="5.99"/>
    <col collapsed="false" customWidth="true" hidden="true" outlineLevel="0" max="13" min="13" style="61" width="4.99"/>
    <col collapsed="false" customWidth="true" hidden="true" outlineLevel="0" max="14" min="14" style="61" width="9.15"/>
    <col collapsed="false" customWidth="true" hidden="true" outlineLevel="0" max="15" min="15" style="61" width="1.33"/>
    <col collapsed="false" customWidth="true" hidden="true" outlineLevel="0" max="16" min="16" style="61" width="5.99"/>
    <col collapsed="false" customWidth="true" hidden="true" outlineLevel="0" max="17" min="17" style="61" width="4.99"/>
    <col collapsed="false" customWidth="true" hidden="true" outlineLevel="0" max="18" min="18" style="61" width="9.15"/>
    <col collapsed="false" customWidth="true" hidden="false" outlineLevel="0" max="26" min="19" style="61" width="13.32"/>
    <col collapsed="false" customWidth="true" hidden="true" outlineLevel="0" max="27" min="27" style="61" width="15.99"/>
    <col collapsed="false" customWidth="false" hidden="false" outlineLevel="0" max="257" min="28" style="61" width="11.99"/>
  </cols>
  <sheetData>
    <row r="1" customFormat="false" ht="12" hidden="false" customHeight="true" outlineLevel="0" collapsed="false">
      <c r="A1" s="62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3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2" t="str">
        <f aca="false">Dth_Day!A3</f>
        <v>Valuation Date:  11/16/2001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2" t="str">
        <f aca="false">Dth_Day!A4</f>
        <v>As of:                11/19/2001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4" t="s">
        <v>78</v>
      </c>
      <c r="C7" s="65" t="str">
        <f aca="false">Dth_Day!C6</f>
        <v>Dec-01</v>
      </c>
      <c r="D7" s="65" t="str">
        <f aca="false">Dth_Day!D6</f>
        <v>Jan-02</v>
      </c>
      <c r="E7" s="65" t="str">
        <f aca="false">Dth_Day!E6</f>
        <v>Feb-02</v>
      </c>
    </row>
    <row r="8" customFormat="false" ht="13.5" hidden="false" customHeight="true" outlineLevel="0" collapsed="false">
      <c r="A8" s="66" t="s">
        <v>60</v>
      </c>
      <c r="C8" s="61" t="n">
        <f aca="false">Dth_Day!C28</f>
        <v>-7148.9725</v>
      </c>
      <c r="D8" s="61" t="n">
        <f aca="false">Dth_Day!D28</f>
        <v>-7726.7558</v>
      </c>
      <c r="E8" s="61" t="n">
        <f aca="false">Dth_Day!E28</f>
        <v>-4565.47</v>
      </c>
    </row>
    <row r="9" customFormat="false" ht="13.5" hidden="false" customHeight="true" outlineLevel="0" collapsed="false">
      <c r="A9" s="66" t="s">
        <v>61</v>
      </c>
      <c r="C9" s="61" t="n">
        <f aca="false">Dth_Day!C29</f>
        <v>-16451.621</v>
      </c>
      <c r="D9" s="61" t="n">
        <f aca="false">Dth_Day!D29</f>
        <v>-1258.0403</v>
      </c>
      <c r="E9" s="61" t="n">
        <f aca="false">Dth_Day!E29</f>
        <v>-7035.6907</v>
      </c>
    </row>
    <row r="10" customFormat="false" ht="13.5" hidden="false" customHeight="true" outlineLevel="0" collapsed="false">
      <c r="A10" s="66" t="s">
        <v>62</v>
      </c>
      <c r="C10" s="61" t="n">
        <f aca="false">Dth_Day!C30</f>
        <v>30000</v>
      </c>
      <c r="D10" s="61" t="n">
        <f aca="false">Dth_Day!D30</f>
        <v>30000</v>
      </c>
      <c r="E10" s="61" t="n">
        <f aca="false">Dth_Day!E30</f>
        <v>20000</v>
      </c>
    </row>
    <row r="11" customFormat="false" ht="13.5" hidden="false" customHeight="true" outlineLevel="0" collapsed="false">
      <c r="A11" s="66" t="s">
        <v>63</v>
      </c>
      <c r="C11" s="61" t="n">
        <f aca="false">Dth_Day!C31</f>
        <v>0</v>
      </c>
      <c r="D11" s="61" t="n">
        <f aca="false">Dth_Day!D31</f>
        <v>0</v>
      </c>
      <c r="E11" s="61" t="n">
        <f aca="false">Dth_Day!E31</f>
        <v>0</v>
      </c>
    </row>
    <row r="12" customFormat="false" ht="13.5" hidden="false" customHeight="true" outlineLevel="0" collapsed="false">
      <c r="A12" s="67" t="s">
        <v>64</v>
      </c>
      <c r="B12" s="68"/>
      <c r="C12" s="68" t="n">
        <f aca="false">SUM(C8:C11)</f>
        <v>6399.4065</v>
      </c>
      <c r="D12" s="68" t="n">
        <f aca="false">SUM(D8:D11)</f>
        <v>21015.2039</v>
      </c>
      <c r="E12" s="68" t="n">
        <f aca="false">SUM(E8:E11)</f>
        <v>8398.8393</v>
      </c>
    </row>
    <row r="14" customFormat="false" ht="13.5" hidden="false" customHeight="true" outlineLevel="0" collapsed="false">
      <c r="A14" s="69" t="s">
        <v>73</v>
      </c>
    </row>
    <row r="15" customFormat="false" ht="13.5" hidden="false" customHeight="true" outlineLevel="0" collapsed="false">
      <c r="A15" s="69" t="s">
        <v>74</v>
      </c>
      <c r="C15" s="70" t="n">
        <f aca="false">Dth_Day!C48</f>
        <v>0.977460893235042</v>
      </c>
      <c r="D15" s="70" t="n">
        <f aca="false">Dth_Day!D48</f>
        <v>0.776399863155729</v>
      </c>
      <c r="E15" s="70" t="n">
        <f aca="false">Dth_Day!E48</f>
        <v>0.838807615605193</v>
      </c>
    </row>
    <row r="16" customFormat="false" ht="13.5" hidden="false" customHeight="true" outlineLevel="0" collapsed="false">
      <c r="A16" s="69" t="s">
        <v>75</v>
      </c>
      <c r="C16" s="70" t="n">
        <f aca="false">Dth_Day!C49</f>
        <v>0.197886277027878</v>
      </c>
      <c r="D16" s="70" t="n">
        <f aca="false">Dth_Day!D49</f>
        <v>0.191838917754671</v>
      </c>
      <c r="E16" s="70" t="n">
        <f aca="false">Dth_Day!E49</f>
        <v>0.336321267551407</v>
      </c>
    </row>
    <row r="17" customFormat="false" ht="13.5" hidden="false" customHeight="true" outlineLevel="0" collapsed="false">
      <c r="A17" s="69" t="s">
        <v>76</v>
      </c>
      <c r="C17" s="70"/>
      <c r="D17" s="70"/>
      <c r="E17" s="70"/>
    </row>
    <row r="18" customFormat="false" ht="13.5" hidden="false" customHeight="true" outlineLevel="0" collapsed="false">
      <c r="A18" s="69" t="s">
        <v>74</v>
      </c>
      <c r="C18" s="70" t="n">
        <f aca="false">Dth_Day!C51</f>
        <v>0.999997461833787</v>
      </c>
      <c r="D18" s="70" t="n">
        <f aca="false">Dth_Day!D51</f>
        <v>0.99242061518737</v>
      </c>
      <c r="E18" s="70" t="n">
        <f aca="false">Dth_Day!E51</f>
        <v>0.975329249734442</v>
      </c>
    </row>
    <row r="19" customFormat="false" ht="13.5" hidden="false" customHeight="true" outlineLevel="0" collapsed="false">
      <c r="A19" s="69" t="s">
        <v>75</v>
      </c>
      <c r="C19" s="70" t="n">
        <f aca="false">Dth_Day!C52</f>
        <v>0.923697546729416</v>
      </c>
      <c r="D19" s="70" t="n">
        <f aca="false">Dth_Day!D52</f>
        <v>0.748113392325482</v>
      </c>
      <c r="E19" s="70" t="n">
        <f aca="false">Dth_Day!E52</f>
        <v>0.690500510891909</v>
      </c>
    </row>
    <row r="21" customFormat="false" ht="13.5" hidden="false" customHeight="true" outlineLevel="0" collapsed="false">
      <c r="G21" s="71"/>
    </row>
    <row r="22" customFormat="false" ht="13.5" hidden="false" customHeight="true" outlineLevel="0" collapsed="false">
      <c r="A22" s="64" t="s">
        <v>79</v>
      </c>
      <c r="C22" s="65" t="str">
        <f aca="false">C7</f>
        <v>Dec-01</v>
      </c>
      <c r="D22" s="65" t="str">
        <f aca="false">D7</f>
        <v>Jan-02</v>
      </c>
      <c r="E22" s="65" t="str">
        <f aca="false">E7</f>
        <v>Feb-02</v>
      </c>
    </row>
    <row r="23" customFormat="false" ht="13.5" hidden="false" customHeight="true" outlineLevel="0" collapsed="false">
      <c r="A23" s="66" t="s">
        <v>60</v>
      </c>
      <c r="C23" s="61" t="n">
        <f aca="false">C8+J42</f>
        <v>-8253.87706384335</v>
      </c>
      <c r="D23" s="61" t="n">
        <f aca="false">D8+N42</f>
        <v>-11890.2050958034</v>
      </c>
      <c r="E23" s="61" t="n">
        <f aca="false">E8+R42</f>
        <v>-10521.391666733</v>
      </c>
      <c r="H23" s="72" t="s">
        <v>80</v>
      </c>
      <c r="I23" s="72"/>
      <c r="J23" s="72"/>
      <c r="L23" s="72" t="s">
        <v>81</v>
      </c>
      <c r="M23" s="72"/>
      <c r="N23" s="72"/>
      <c r="P23" s="72" t="s">
        <v>82</v>
      </c>
      <c r="Q23" s="72"/>
      <c r="R23" s="72"/>
    </row>
    <row r="24" customFormat="false" ht="13.5" hidden="false" customHeight="true" outlineLevel="0" collapsed="false">
      <c r="A24" s="66" t="s">
        <v>61</v>
      </c>
      <c r="C24" s="61" t="n">
        <f aca="false">C9+J32</f>
        <v>-48865.5378888251</v>
      </c>
      <c r="D24" s="61" t="n">
        <f aca="false">D9+N32</f>
        <v>-44938.6586593659</v>
      </c>
      <c r="E24" s="61" t="n">
        <f aca="false">E9+R32</f>
        <v>-42949.8522227077</v>
      </c>
      <c r="G24" s="61" t="s">
        <v>73</v>
      </c>
      <c r="H24" s="61" t="s">
        <v>83</v>
      </c>
      <c r="I24" s="61" t="s">
        <v>84</v>
      </c>
      <c r="J24" s="61" t="s">
        <v>85</v>
      </c>
      <c r="L24" s="61" t="s">
        <v>83</v>
      </c>
      <c r="M24" s="61" t="s">
        <v>84</v>
      </c>
      <c r="N24" s="61" t="s">
        <v>85</v>
      </c>
      <c r="P24" s="61" t="s">
        <v>83</v>
      </c>
      <c r="Q24" s="61" t="s">
        <v>84</v>
      </c>
      <c r="R24" s="61" t="s">
        <v>85</v>
      </c>
    </row>
    <row r="25" customFormat="false" ht="13.5" hidden="false" customHeight="true" outlineLevel="0" collapsed="false">
      <c r="A25" s="66" t="s">
        <v>62</v>
      </c>
      <c r="C25" s="61" t="n">
        <f aca="false">C10</f>
        <v>30000</v>
      </c>
      <c r="D25" s="61" t="n">
        <f aca="false">D10</f>
        <v>30000</v>
      </c>
      <c r="E25" s="61" t="n">
        <f aca="false">E10</f>
        <v>20000</v>
      </c>
      <c r="G25" s="61" t="s">
        <v>86</v>
      </c>
      <c r="H25" s="73" t="n">
        <f aca="false">'[2]MWA Prompt'!H29</f>
        <v>444.834496109222</v>
      </c>
      <c r="I25" s="73" t="n">
        <f aca="false">'[2]MWA Prompt'!I29</f>
        <v>456</v>
      </c>
      <c r="J25" s="73" t="n">
        <f aca="false">I25-H25</f>
        <v>11.1655038907782</v>
      </c>
      <c r="L25" s="73" t="n">
        <f aca="false">'[2]MWA Prompt'!L29</f>
        <v>366.81316985848</v>
      </c>
      <c r="M25" s="73" t="n">
        <f aca="false">'[2]MWA Prompt'!M29</f>
        <v>446</v>
      </c>
      <c r="N25" s="73" t="n">
        <f aca="false">M25-L25</f>
        <v>79.1868301415203</v>
      </c>
      <c r="P25" s="73" t="n">
        <f aca="false">'[2]MWA Prompt'!$P$29</f>
        <v>344.665006179091</v>
      </c>
      <c r="Q25" s="73" t="n">
        <f aca="false">'[2]MWA Prompt'!Q29</f>
        <v>410</v>
      </c>
      <c r="R25" s="73" t="n">
        <f aca="false">Q25-P25</f>
        <v>65.3349938209087</v>
      </c>
    </row>
    <row r="26" customFormat="false" ht="13.5" hidden="false" customHeight="true" outlineLevel="0" collapsed="false">
      <c r="A26" s="66" t="s">
        <v>63</v>
      </c>
      <c r="C26" s="61" t="n">
        <f aca="false">C11</f>
        <v>0</v>
      </c>
      <c r="D26" s="61" t="n">
        <f aca="false">D11</f>
        <v>0</v>
      </c>
      <c r="E26" s="61" t="n">
        <f aca="false">E11</f>
        <v>0</v>
      </c>
      <c r="G26" s="61" t="s">
        <v>87</v>
      </c>
      <c r="H26" s="73" t="n">
        <f aca="false">'[2]MWA Prompt'!H30</f>
        <v>123.407930094097</v>
      </c>
      <c r="I26" s="73" t="n">
        <f aca="false">'[2]MWA Prompt'!I30</f>
        <v>456</v>
      </c>
      <c r="J26" s="73" t="n">
        <f aca="false">I26-H26</f>
        <v>332.592069905903</v>
      </c>
      <c r="L26" s="73" t="n">
        <f aca="false">'[2]MWA Prompt'!L30</f>
        <v>101.074814512613</v>
      </c>
      <c r="M26" s="73" t="n">
        <f aca="false">'[2]MWA Prompt'!M30</f>
        <v>446</v>
      </c>
      <c r="N26" s="73" t="n">
        <f aca="false">M26-L26</f>
        <v>344.925185487387</v>
      </c>
      <c r="P26" s="73" t="n">
        <f aca="false">'[2]MWA Prompt'!$P$30</f>
        <v>126.687425988456</v>
      </c>
      <c r="Q26" s="73" t="n">
        <f aca="false">'[2]MWA Prompt'!Q30</f>
        <v>410</v>
      </c>
      <c r="R26" s="73" t="n">
        <f aca="false">Q26-P26</f>
        <v>283.312574011544</v>
      </c>
    </row>
    <row r="27" customFormat="false" ht="13.5" hidden="false" customHeight="true" outlineLevel="0" collapsed="false">
      <c r="A27" s="67" t="s">
        <v>64</v>
      </c>
      <c r="B27" s="68"/>
      <c r="C27" s="68" t="n">
        <f aca="false">SUM(C23:C26)</f>
        <v>-27119.4149526685</v>
      </c>
      <c r="D27" s="68" t="n">
        <f aca="false">SUM(D23:D26)</f>
        <v>-26828.8637551693</v>
      </c>
      <c r="E27" s="68" t="n">
        <f aca="false">SUM(E23:E26)</f>
        <v>-33471.2438894407</v>
      </c>
      <c r="G27" s="61" t="s">
        <v>88</v>
      </c>
      <c r="H27" s="73" t="n">
        <f aca="false">((H25*H46)+(H26*H47))/H48</f>
        <v>309.792193877364</v>
      </c>
      <c r="I27" s="73" t="n">
        <f aca="false">((I25*I46)+(I26*I47))/I48</f>
        <v>456</v>
      </c>
      <c r="J27" s="73" t="n">
        <f aca="false">((J25*J46)+(J26*J47))/J48</f>
        <v>146.207806122636</v>
      </c>
      <c r="L27" s="73" t="n">
        <f aca="false">((L25*L46)+(L26*L47))/L48</f>
        <v>248.707234149205</v>
      </c>
      <c r="M27" s="73" t="n">
        <f aca="false">((M25*M46)+(M26*M47))/M48</f>
        <v>446</v>
      </c>
      <c r="N27" s="73" t="n">
        <f aca="false">((N25*N46)+(N26*N47))/N48</f>
        <v>197.292765850795</v>
      </c>
      <c r="P27" s="73" t="n">
        <f aca="false">((P25*P46)+(P26*P47))/P48</f>
        <v>247.78608164992</v>
      </c>
      <c r="Q27" s="73" t="n">
        <f aca="false">((Q25*Q46)+(Q26*Q47))/Q48</f>
        <v>410</v>
      </c>
      <c r="R27" s="73" t="n">
        <f aca="false">((R25*R46)+(R26*R47))/R48</f>
        <v>162.21391835008</v>
      </c>
    </row>
    <row r="28" customFormat="false" ht="13.5" hidden="false" customHeight="true" outlineLevel="0" collapsed="false">
      <c r="G28" s="61" t="s">
        <v>89</v>
      </c>
      <c r="H28" s="74"/>
      <c r="I28" s="74"/>
      <c r="J28" s="74" t="n">
        <v>9.225</v>
      </c>
      <c r="K28" s="75"/>
      <c r="L28" s="74"/>
      <c r="M28" s="74"/>
      <c r="N28" s="74" t="n">
        <v>9.225</v>
      </c>
      <c r="P28" s="74"/>
      <c r="Q28" s="74"/>
      <c r="R28" s="74" t="n">
        <v>9.225</v>
      </c>
    </row>
    <row r="29" customFormat="false" ht="13.5" hidden="false" customHeight="true" outlineLevel="0" collapsed="false">
      <c r="G29" s="61" t="s">
        <v>90</v>
      </c>
      <c r="H29" s="73"/>
      <c r="I29" s="73"/>
      <c r="J29" s="73" t="n">
        <f aca="false">J48</f>
        <v>745</v>
      </c>
      <c r="L29" s="73"/>
      <c r="M29" s="73"/>
      <c r="N29" s="73" t="n">
        <v>720</v>
      </c>
      <c r="P29" s="73"/>
      <c r="Q29" s="73"/>
      <c r="R29" s="73" t="n">
        <v>720</v>
      </c>
    </row>
    <row r="30" customFormat="false" ht="13.5" hidden="false" customHeight="true" outlineLevel="0" collapsed="false">
      <c r="G30" s="61" t="s">
        <v>91</v>
      </c>
      <c r="H30" s="73"/>
      <c r="I30" s="73"/>
      <c r="J30" s="73" t="n">
        <f aca="false">J27*J28*J29</f>
        <v>1004831.42355358</v>
      </c>
      <c r="L30" s="73"/>
      <c r="M30" s="73"/>
      <c r="N30" s="73" t="n">
        <f aca="false">N27*N28*N29</f>
        <v>1310418.55078098</v>
      </c>
      <c r="P30" s="73"/>
      <c r="Q30" s="73"/>
      <c r="R30" s="73" t="n">
        <f aca="false">R27*R28*R29</f>
        <v>1077424.84568123</v>
      </c>
    </row>
    <row r="31" customFormat="false" ht="13.5" hidden="false" customHeight="true" outlineLevel="0" collapsed="false">
      <c r="G31" s="61" t="s">
        <v>92</v>
      </c>
      <c r="H31" s="73"/>
      <c r="I31" s="73"/>
      <c r="J31" s="73" t="n">
        <v>31</v>
      </c>
      <c r="L31" s="73"/>
      <c r="M31" s="73"/>
      <c r="N31" s="73" t="n">
        <v>30</v>
      </c>
      <c r="P31" s="73"/>
      <c r="Q31" s="73"/>
      <c r="R31" s="73" t="n">
        <v>30</v>
      </c>
    </row>
    <row r="32" customFormat="false" ht="13.5" hidden="false" customHeight="true" outlineLevel="0" collapsed="false">
      <c r="G32" s="61" t="s">
        <v>93</v>
      </c>
      <c r="H32" s="73"/>
      <c r="I32" s="73"/>
      <c r="J32" s="73" t="n">
        <f aca="false">J30/-J31</f>
        <v>-32413.9168888251</v>
      </c>
      <c r="L32" s="73"/>
      <c r="M32" s="73"/>
      <c r="N32" s="73" t="n">
        <f aca="false">N30/-N31</f>
        <v>-43680.6183593659</v>
      </c>
      <c r="P32" s="73"/>
      <c r="Q32" s="73"/>
      <c r="R32" s="73" t="n">
        <f aca="false">R30/-R31</f>
        <v>-35914.1615227077</v>
      </c>
    </row>
    <row r="34" customFormat="false" ht="13.5" hidden="false" customHeight="true" outlineLevel="0" collapsed="false">
      <c r="G34" s="61" t="s">
        <v>76</v>
      </c>
      <c r="H34" s="61" t="s">
        <v>83</v>
      </c>
      <c r="I34" s="61" t="s">
        <v>84</v>
      </c>
      <c r="J34" s="61" t="s">
        <v>85</v>
      </c>
      <c r="L34" s="61" t="s">
        <v>83</v>
      </c>
      <c r="M34" s="61" t="s">
        <v>84</v>
      </c>
      <c r="N34" s="61" t="s">
        <v>85</v>
      </c>
      <c r="P34" s="61" t="s">
        <v>83</v>
      </c>
      <c r="Q34" s="61" t="s">
        <v>84</v>
      </c>
      <c r="R34" s="61" t="s">
        <v>85</v>
      </c>
    </row>
    <row r="35" customFormat="false" ht="13.5" hidden="false" customHeight="true" outlineLevel="0" collapsed="false">
      <c r="G35" s="61" t="s">
        <v>86</v>
      </c>
      <c r="H35" s="73" t="n">
        <f aca="false">'[2]MWA Prompt'!H33</f>
        <v>230.998223419614</v>
      </c>
      <c r="I35" s="73" t="n">
        <f aca="false">'[2]MWA Prompt'!I33</f>
        <v>231</v>
      </c>
      <c r="J35" s="73" t="n">
        <f aca="false">I35-H35</f>
        <v>0.00177658038592199</v>
      </c>
      <c r="L35" s="73" t="n">
        <f aca="false">'[2]MWA Prompt'!L33</f>
        <v>231.449715941339</v>
      </c>
      <c r="M35" s="73" t="n">
        <f aca="false">'[2]MWA Prompt'!M33</f>
        <v>233</v>
      </c>
      <c r="N35" s="73" t="n">
        <f aca="false">M35-L35</f>
        <v>1.55028405866111</v>
      </c>
      <c r="P35" s="73" t="n">
        <f aca="false">'[2]MWA Prompt'!P33</f>
        <v>223.219736935225</v>
      </c>
      <c r="Q35" s="73" t="n">
        <f aca="false">'[2]MWA Prompt'!Q33</f>
        <v>228</v>
      </c>
      <c r="R35" s="73" t="n">
        <f aca="false">Q35-P35</f>
        <v>4.78026306477545</v>
      </c>
    </row>
    <row r="36" customFormat="false" ht="13.5" hidden="false" customHeight="true" outlineLevel="0" collapsed="false">
      <c r="G36" s="61" t="s">
        <v>87</v>
      </c>
      <c r="H36" s="73" t="n">
        <f aca="false">'[2]MWA Prompt'!H34</f>
        <v>215.991280221028</v>
      </c>
      <c r="I36" s="73" t="n">
        <f aca="false">'[2]MWA Prompt'!I34</f>
        <v>231</v>
      </c>
      <c r="J36" s="73" t="n">
        <f aca="false">I36-H36</f>
        <v>15.0087197789724</v>
      </c>
      <c r="L36" s="73" t="n">
        <f aca="false">'[2]MWA Prompt'!L34</f>
        <v>181.395554458571</v>
      </c>
      <c r="M36" s="73" t="n">
        <f aca="false">'[2]MWA Prompt'!M34</f>
        <v>233</v>
      </c>
      <c r="N36" s="73" t="n">
        <f aca="false">M36-L36</f>
        <v>51.604445541429</v>
      </c>
      <c r="P36" s="73" t="n">
        <f aca="false">'[2]MWA Prompt'!P34</f>
        <v>157.381685997469</v>
      </c>
      <c r="Q36" s="73" t="n">
        <f aca="false">'[2]MWA Prompt'!Q34</f>
        <v>228</v>
      </c>
      <c r="R36" s="73" t="n">
        <f aca="false">Q36-P36</f>
        <v>70.6183140025313</v>
      </c>
    </row>
    <row r="37" customFormat="false" ht="13.5" hidden="false" customHeight="true" outlineLevel="0" collapsed="false">
      <c r="G37" s="61" t="s">
        <v>88</v>
      </c>
      <c r="H37" s="73" t="n">
        <f aca="false">((H35*H46)+(H36*H47))/H48</f>
        <v>224.693292921416</v>
      </c>
      <c r="I37" s="73" t="n">
        <f aca="false">((I35*I46)+(I36*I47))/I48</f>
        <v>231</v>
      </c>
      <c r="J37" s="73" t="n">
        <f aca="false">((J35*J46)+(J36*J47))/J48</f>
        <v>6.30670707858402</v>
      </c>
      <c r="L37" s="73" t="n">
        <f aca="false">((L35*L46)+(L36*L47))/L48</f>
        <v>209.203421948998</v>
      </c>
      <c r="M37" s="73" t="n">
        <f aca="false">((M35*M46)+(M36*M47))/M48</f>
        <v>233</v>
      </c>
      <c r="N37" s="73" t="n">
        <f aca="false">((N35*N46)+(N36*N47))/N48</f>
        <v>23.7965780510024</v>
      </c>
      <c r="P37" s="73" t="n">
        <f aca="false">((P35*P46)+(P36*P47))/P48</f>
        <v>193.958380962889</v>
      </c>
      <c r="Q37" s="73" t="n">
        <f aca="false">((Q35*Q46)+(Q36*Q47))/Q48</f>
        <v>228</v>
      </c>
      <c r="R37" s="73" t="n">
        <f aca="false">((R35*R46)+(R36*R47))/R48</f>
        <v>34.0416190371114</v>
      </c>
    </row>
    <row r="38" customFormat="false" ht="13.5" hidden="false" customHeight="true" outlineLevel="0" collapsed="false">
      <c r="G38" s="61" t="s">
        <v>89</v>
      </c>
      <c r="H38" s="73"/>
      <c r="I38" s="73"/>
      <c r="J38" s="74" t="n">
        <v>7.29</v>
      </c>
      <c r="L38" s="73"/>
      <c r="M38" s="73"/>
      <c r="N38" s="74" t="n">
        <v>7.29</v>
      </c>
      <c r="P38" s="73"/>
      <c r="Q38" s="73"/>
      <c r="R38" s="74" t="n">
        <v>7.29</v>
      </c>
    </row>
    <row r="39" customFormat="false" ht="13.5" hidden="false" customHeight="true" outlineLevel="0" collapsed="false">
      <c r="G39" s="61" t="s">
        <v>90</v>
      </c>
      <c r="H39" s="73"/>
      <c r="I39" s="73"/>
      <c r="J39" s="73" t="n">
        <f aca="false">J48</f>
        <v>745</v>
      </c>
      <c r="L39" s="73"/>
      <c r="M39" s="73"/>
      <c r="N39" s="73" t="n">
        <f aca="false">N48</f>
        <v>720</v>
      </c>
      <c r="P39" s="73"/>
      <c r="Q39" s="73"/>
      <c r="R39" s="73" t="n">
        <f aca="false">R48</f>
        <v>720</v>
      </c>
    </row>
    <row r="40" customFormat="false" ht="13.5" hidden="false" customHeight="true" outlineLevel="0" collapsed="false">
      <c r="G40" s="61" t="s">
        <v>91</v>
      </c>
      <c r="H40" s="73"/>
      <c r="I40" s="73"/>
      <c r="J40" s="73" t="n">
        <f aca="false">J37*J38*J39</f>
        <v>34252.0414791437</v>
      </c>
      <c r="L40" s="73"/>
      <c r="M40" s="73"/>
      <c r="N40" s="73" t="n">
        <f aca="false">N37*N38*N39</f>
        <v>124903.478874101</v>
      </c>
      <c r="P40" s="73"/>
      <c r="Q40" s="73"/>
      <c r="R40" s="73" t="n">
        <f aca="false">R37*R38*R39</f>
        <v>178677.65000199</v>
      </c>
    </row>
    <row r="41" customFormat="false" ht="13.5" hidden="false" customHeight="true" outlineLevel="0" collapsed="false">
      <c r="G41" s="61" t="s">
        <v>92</v>
      </c>
      <c r="H41" s="73"/>
      <c r="I41" s="73"/>
      <c r="J41" s="73" t="n">
        <v>31</v>
      </c>
      <c r="L41" s="73"/>
      <c r="M41" s="73"/>
      <c r="N41" s="73" t="n">
        <v>30</v>
      </c>
      <c r="P41" s="73"/>
      <c r="Q41" s="73"/>
      <c r="R41" s="73" t="n">
        <v>30</v>
      </c>
    </row>
    <row r="42" customFormat="false" ht="13.5" hidden="false" customHeight="true" outlineLevel="0" collapsed="false">
      <c r="G42" s="61" t="s">
        <v>94</v>
      </c>
      <c r="H42" s="73"/>
      <c r="I42" s="73"/>
      <c r="J42" s="73" t="n">
        <f aca="false">J40/-J41</f>
        <v>-1104.90456384335</v>
      </c>
      <c r="L42" s="73"/>
      <c r="M42" s="73"/>
      <c r="N42" s="73" t="n">
        <f aca="false">N40/-N41</f>
        <v>-4163.44929580338</v>
      </c>
      <c r="P42" s="73"/>
      <c r="Q42" s="73"/>
      <c r="R42" s="73" t="n">
        <f aca="false">R40/-R41</f>
        <v>-5955.92166673301</v>
      </c>
    </row>
    <row r="43" customFormat="false" ht="13.5" hidden="false" customHeight="true" outlineLevel="0" collapsed="false">
      <c r="H43" s="76"/>
      <c r="I43" s="76"/>
      <c r="J43" s="76"/>
      <c r="K43" s="76"/>
      <c r="L43" s="76"/>
      <c r="M43" s="76"/>
      <c r="N43" s="76"/>
      <c r="P43" s="76"/>
      <c r="Q43" s="76"/>
      <c r="R43" s="76"/>
    </row>
    <row r="44" customFormat="false" ht="13.5" hidden="false" customHeight="true" outlineLevel="0" collapsed="false">
      <c r="J44" s="61" t="n">
        <f aca="false">J32+J42</f>
        <v>-33518.8214526685</v>
      </c>
      <c r="N44" s="61" t="n">
        <f aca="false">N32+N42</f>
        <v>-47844.0676551693</v>
      </c>
      <c r="R44" s="61" t="n">
        <f aca="false">R32+R42</f>
        <v>-41870.0831894407</v>
      </c>
    </row>
    <row r="46" customFormat="false" ht="13.5" hidden="false" customHeight="true" outlineLevel="0" collapsed="false">
      <c r="H46" s="61" t="n">
        <v>432</v>
      </c>
      <c r="I46" s="61" t="n">
        <v>432</v>
      </c>
      <c r="J46" s="61" t="n">
        <v>432</v>
      </c>
      <c r="L46" s="61" t="n">
        <v>400</v>
      </c>
      <c r="M46" s="61" t="n">
        <v>400</v>
      </c>
      <c r="N46" s="61" t="n">
        <v>400</v>
      </c>
      <c r="P46" s="61" t="n">
        <v>400</v>
      </c>
      <c r="Q46" s="61" t="n">
        <v>400</v>
      </c>
      <c r="R46" s="61" t="n">
        <v>400</v>
      </c>
    </row>
    <row r="47" customFormat="false" ht="13.5" hidden="false" customHeight="true" outlineLevel="0" collapsed="false">
      <c r="H47" s="61" t="n">
        <v>313</v>
      </c>
      <c r="I47" s="61" t="n">
        <v>313</v>
      </c>
      <c r="J47" s="61" t="n">
        <v>313</v>
      </c>
      <c r="L47" s="61" t="n">
        <v>320</v>
      </c>
      <c r="M47" s="61" t="n">
        <v>320</v>
      </c>
      <c r="N47" s="61" t="n">
        <v>320</v>
      </c>
      <c r="P47" s="61" t="n">
        <v>320</v>
      </c>
      <c r="Q47" s="61" t="n">
        <v>320</v>
      </c>
      <c r="R47" s="61" t="n">
        <v>320</v>
      </c>
    </row>
    <row r="48" customFormat="false" ht="13.5" hidden="false" customHeight="true" outlineLevel="0" collapsed="false">
      <c r="H48" s="61" t="n">
        <v>745</v>
      </c>
      <c r="I48" s="61" t="n">
        <v>745</v>
      </c>
      <c r="J48" s="61" t="n">
        <v>745</v>
      </c>
      <c r="L48" s="61" t="n">
        <v>720</v>
      </c>
      <c r="M48" s="61" t="n">
        <v>720</v>
      </c>
      <c r="N48" s="61" t="n">
        <v>720</v>
      </c>
      <c r="P48" s="61" t="n">
        <v>720</v>
      </c>
      <c r="Q48" s="61" t="n">
        <v>720</v>
      </c>
      <c r="R48" s="61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7" width="31.83"/>
    <col collapsed="false" customWidth="true" hidden="false" outlineLevel="0" max="2" min="2" style="77" width="3.99"/>
    <col collapsed="false" customWidth="true" hidden="false" outlineLevel="0" max="26" min="3" style="77" width="13.32"/>
    <col collapsed="false" customWidth="true" hidden="false" outlineLevel="0" max="27" min="27" style="77" width="15.99"/>
  </cols>
  <sheetData>
    <row r="1" customFormat="false" ht="12" hidden="false" customHeight="true" outlineLevel="0" collapsed="false">
      <c r="A1" s="78" t="s">
        <v>95</v>
      </c>
    </row>
    <row r="2" customFormat="false" ht="12" hidden="false" customHeight="true" outlineLevel="0" collapsed="false">
      <c r="A2" s="78" t="s">
        <v>33</v>
      </c>
    </row>
    <row r="3" customFormat="false" ht="12" hidden="false" customHeight="true" outlineLevel="0" collapsed="false">
      <c r="A3" s="78" t="s">
        <v>96</v>
      </c>
    </row>
    <row r="4" customFormat="false" ht="12" hidden="false" customHeight="true" outlineLevel="0" collapsed="false">
      <c r="A4" s="78" t="s">
        <v>97</v>
      </c>
    </row>
    <row r="6" customFormat="false" ht="12" hidden="false" customHeight="true" outlineLevel="0" collapsed="false">
      <c r="A6" s="79" t="s">
        <v>98</v>
      </c>
      <c r="C6" s="80" t="s">
        <v>36</v>
      </c>
      <c r="D6" s="80" t="s">
        <v>37</v>
      </c>
      <c r="E6" s="80" t="s">
        <v>38</v>
      </c>
      <c r="F6" s="80" t="s">
        <v>39</v>
      </c>
      <c r="G6" s="80" t="s">
        <v>40</v>
      </c>
      <c r="H6" s="80" t="s">
        <v>41</v>
      </c>
      <c r="I6" s="80" t="s">
        <v>42</v>
      </c>
      <c r="J6" s="80" t="s">
        <v>43</v>
      </c>
      <c r="K6" s="80" t="s">
        <v>44</v>
      </c>
      <c r="L6" s="80" t="s">
        <v>45</v>
      </c>
      <c r="M6" s="80" t="s">
        <v>46</v>
      </c>
      <c r="N6" s="80" t="s">
        <v>47</v>
      </c>
      <c r="O6" s="80" t="s">
        <v>48</v>
      </c>
      <c r="P6" s="80" t="s">
        <v>49</v>
      </c>
      <c r="Q6" s="80" t="s">
        <v>50</v>
      </c>
      <c r="R6" s="80" t="s">
        <v>51</v>
      </c>
      <c r="S6" s="80" t="s">
        <v>52</v>
      </c>
      <c r="T6" s="80" t="s">
        <v>53</v>
      </c>
      <c r="U6" s="80" t="s">
        <v>54</v>
      </c>
      <c r="V6" s="80" t="s">
        <v>55</v>
      </c>
      <c r="W6" s="80" t="s">
        <v>56</v>
      </c>
      <c r="X6" s="80" t="s">
        <v>57</v>
      </c>
      <c r="Y6" s="80" t="s">
        <v>58</v>
      </c>
      <c r="Z6" s="80" t="s">
        <v>59</v>
      </c>
      <c r="AA6" s="80" t="s">
        <v>35</v>
      </c>
    </row>
    <row r="7" customFormat="false" ht="11.25" hidden="false" customHeight="true" outlineLevel="0" collapsed="false">
      <c r="A7" s="81" t="s">
        <v>60</v>
      </c>
      <c r="C7" s="81" t="n">
        <v>33173.5946</v>
      </c>
      <c r="D7" s="81" t="n">
        <v>28434.5096</v>
      </c>
      <c r="E7" s="81" t="n">
        <v>28434.5096</v>
      </c>
      <c r="F7" s="81" t="n">
        <v>28434.5096</v>
      </c>
      <c r="G7" s="81" t="n">
        <v>9478.1699</v>
      </c>
      <c r="H7" s="81" t="n">
        <v>9478.1699</v>
      </c>
      <c r="I7" s="81" t="n">
        <v>14217.2548</v>
      </c>
      <c r="J7" s="81" t="n">
        <v>14217.2548</v>
      </c>
      <c r="K7" s="81" t="n">
        <v>14217.2548</v>
      </c>
      <c r="L7" s="81" t="n">
        <v>14217.2548</v>
      </c>
      <c r="M7" s="81" t="n">
        <v>14217.2548</v>
      </c>
      <c r="N7" s="81" t="n">
        <v>18956.3398</v>
      </c>
      <c r="O7" s="81" t="n">
        <v>18956.3398</v>
      </c>
      <c r="P7" s="81" t="n">
        <v>18956.3398</v>
      </c>
      <c r="Q7" s="81" t="n">
        <v>18956.3398</v>
      </c>
      <c r="R7" s="81" t="n">
        <v>18956.3398</v>
      </c>
      <c r="S7" s="81" t="n">
        <v>9478.1699</v>
      </c>
      <c r="T7" s="81" t="n">
        <v>9478.1699</v>
      </c>
      <c r="U7" s="81" t="n">
        <v>9478.1699</v>
      </c>
      <c r="V7" s="81" t="n">
        <v>9478.1699</v>
      </c>
      <c r="W7" s="81" t="n">
        <v>9478.1699</v>
      </c>
      <c r="X7" s="81" t="n">
        <v>9478.1699</v>
      </c>
      <c r="Y7" s="81" t="n">
        <v>9478.1699</v>
      </c>
      <c r="Z7" s="81" t="n">
        <v>0</v>
      </c>
    </row>
    <row r="8" customFormat="false" ht="11.25" hidden="false" customHeight="true" outlineLevel="0" collapsed="false">
      <c r="A8" s="81" t="s">
        <v>99</v>
      </c>
      <c r="C8" s="81" t="n">
        <v>-40322.5671</v>
      </c>
      <c r="D8" s="81" t="n">
        <v>-36161.2655</v>
      </c>
      <c r="E8" s="81" t="n">
        <v>-32999.9796</v>
      </c>
      <c r="F8" s="81" t="n">
        <v>-29774.1787</v>
      </c>
      <c r="G8" s="81" t="n">
        <v>-20866.6497</v>
      </c>
      <c r="H8" s="81" t="n">
        <v>-2129.0468</v>
      </c>
      <c r="I8" s="81" t="n">
        <v>-16266.673</v>
      </c>
      <c r="J8" s="81" t="n">
        <v>-29903.199</v>
      </c>
      <c r="K8" s="81" t="n">
        <v>-32290.2865</v>
      </c>
      <c r="L8" s="81" t="n">
        <v>-27700.0177</v>
      </c>
      <c r="M8" s="81" t="n">
        <v>-24258.0661</v>
      </c>
      <c r="N8" s="81" t="n">
        <v>-24966.6447</v>
      </c>
      <c r="O8" s="81" t="n">
        <v>-24612.8761</v>
      </c>
      <c r="P8" s="81" t="n">
        <v>-26871.0094</v>
      </c>
      <c r="Q8" s="81" t="n">
        <v>-23821.4193</v>
      </c>
      <c r="R8" s="81" t="n">
        <v>-20548.3871</v>
      </c>
      <c r="S8" s="81" t="n">
        <v>-13033.3407</v>
      </c>
      <c r="T8" s="81" t="n">
        <v>-15161.3023</v>
      </c>
      <c r="U8" s="81" t="n">
        <v>-15333.3137</v>
      </c>
      <c r="V8" s="81" t="n">
        <v>-24451.6529</v>
      </c>
      <c r="W8" s="81" t="n">
        <v>-28419.3735</v>
      </c>
      <c r="X8" s="81" t="n">
        <v>-26133.3267</v>
      </c>
      <c r="Y8" s="81" t="n">
        <v>-21903.2545</v>
      </c>
      <c r="Z8" s="81" t="n">
        <v>-22900.018</v>
      </c>
    </row>
    <row r="9" customFormat="false" ht="11.25" hidden="false" customHeight="true" outlineLevel="0" collapsed="false">
      <c r="A9" s="78" t="s">
        <v>100</v>
      </c>
      <c r="C9" s="82" t="n">
        <f aca="false">SUM($C$7:$C$8)</f>
        <v>-7148.9725</v>
      </c>
      <c r="D9" s="82" t="n">
        <f aca="false">SUM($D$7:$D$8)</f>
        <v>-7726.7559</v>
      </c>
      <c r="E9" s="82" t="n">
        <f aca="false">SUM($E$7:$E$8)</f>
        <v>-4565.47</v>
      </c>
      <c r="F9" s="82" t="n">
        <f aca="false">SUM($F$7:$F$8)</f>
        <v>-1339.6691</v>
      </c>
      <c r="G9" s="82" t="n">
        <f aca="false">SUM($G$7:$G$8)</f>
        <v>-11388.4798</v>
      </c>
      <c r="H9" s="82" t="n">
        <f aca="false">SUM($H$7:$H$8)</f>
        <v>7349.1231</v>
      </c>
      <c r="I9" s="82" t="n">
        <f aca="false">SUM($I$7:$I$8)</f>
        <v>-2049.4182</v>
      </c>
      <c r="J9" s="82" t="n">
        <f aca="false">SUM($J$7:$J$8)</f>
        <v>-15685.9442</v>
      </c>
      <c r="K9" s="82" t="n">
        <f aca="false">SUM($K$7:$K$8)</f>
        <v>-18073.0317</v>
      </c>
      <c r="L9" s="82" t="n">
        <f aca="false">SUM($L$7:$L$8)</f>
        <v>-13482.7629</v>
      </c>
      <c r="M9" s="82" t="n">
        <f aca="false">SUM($M$7:$M$8)</f>
        <v>-10040.8113</v>
      </c>
      <c r="N9" s="82" t="n">
        <f aca="false">SUM($N$7:$N$8)</f>
        <v>-6010.3049</v>
      </c>
      <c r="O9" s="82" t="n">
        <f aca="false">SUM($O$7:$O$8)</f>
        <v>-5656.5363</v>
      </c>
      <c r="P9" s="82" t="n">
        <f aca="false">SUM($P$7:$P$8)</f>
        <v>-7914.6696</v>
      </c>
      <c r="Q9" s="82" t="n">
        <f aca="false">SUM($Q$7:$Q$8)</f>
        <v>-4865.0795</v>
      </c>
      <c r="R9" s="82" t="n">
        <f aca="false">SUM($R$7:$R$8)</f>
        <v>-1592.0473</v>
      </c>
      <c r="S9" s="82" t="n">
        <f aca="false">SUM($S$7:$S$8)</f>
        <v>-3555.1708</v>
      </c>
      <c r="T9" s="82" t="n">
        <f aca="false">SUM($T$7:$T$8)</f>
        <v>-5683.1324</v>
      </c>
      <c r="U9" s="82" t="n">
        <f aca="false">SUM($U$7:$U$8)</f>
        <v>-5855.1438</v>
      </c>
      <c r="V9" s="82" t="n">
        <f aca="false">SUM($V$7:$V$8)</f>
        <v>-14973.483</v>
      </c>
      <c r="W9" s="82" t="n">
        <f aca="false">SUM($W$7:$W$8)</f>
        <v>-18941.2036</v>
      </c>
      <c r="X9" s="82" t="n">
        <f aca="false">SUM($X$7:$X$8)</f>
        <v>-16655.1568</v>
      </c>
      <c r="Y9" s="82" t="n">
        <f aca="false">SUM($Y$7:$Y$8)</f>
        <v>-12425.0846</v>
      </c>
      <c r="Z9" s="82" t="n">
        <f aca="false">SUM($Z$7:$Z$8)</f>
        <v>-22900.018</v>
      </c>
    </row>
    <row r="11" customFormat="false" ht="11.25" hidden="false" customHeight="true" outlineLevel="0" collapsed="false">
      <c r="A11" s="81" t="s">
        <v>61</v>
      </c>
      <c r="C11" s="81" t="n">
        <f aca="false">70000-25000</f>
        <v>45000</v>
      </c>
      <c r="D11" s="81" t="n">
        <f aca="false">70000-25000</f>
        <v>45000</v>
      </c>
      <c r="E11" s="81" t="n">
        <f aca="false">70000-25000</f>
        <v>45000</v>
      </c>
      <c r="F11" s="81" t="n">
        <f aca="false">30000-25000</f>
        <v>5000</v>
      </c>
      <c r="G11" s="81" t="n">
        <v>-5000</v>
      </c>
      <c r="H11" s="81" t="n">
        <v>-5000</v>
      </c>
      <c r="I11" s="81" t="n">
        <v>15000</v>
      </c>
      <c r="J11" s="81" t="n">
        <v>20000</v>
      </c>
      <c r="K11" s="81" t="n">
        <v>25000</v>
      </c>
      <c r="L11" s="81" t="n">
        <v>25000</v>
      </c>
      <c r="M11" s="81" t="n">
        <v>25000</v>
      </c>
      <c r="N11" s="81" t="n">
        <v>25000</v>
      </c>
      <c r="O11" s="81" t="n">
        <v>25000</v>
      </c>
      <c r="P11" s="81" t="n">
        <v>25000</v>
      </c>
      <c r="Q11" s="81" t="n">
        <v>20000</v>
      </c>
      <c r="R11" s="81" t="n">
        <v>20000</v>
      </c>
      <c r="S11" s="81" t="n">
        <v>5000</v>
      </c>
      <c r="T11" s="81" t="n">
        <v>5000</v>
      </c>
      <c r="U11" s="81" t="n">
        <v>5000</v>
      </c>
      <c r="V11" s="81" t="n">
        <v>5000</v>
      </c>
      <c r="W11" s="81" t="n">
        <v>5000</v>
      </c>
      <c r="X11" s="81" t="n">
        <v>5000</v>
      </c>
      <c r="Y11" s="81" t="n">
        <v>5000</v>
      </c>
      <c r="Z11" s="81" t="n">
        <v>0</v>
      </c>
    </row>
    <row r="12" customFormat="false" ht="11.25" hidden="false" customHeight="true" outlineLevel="0" collapsed="false">
      <c r="A12" s="81" t="s">
        <v>62</v>
      </c>
      <c r="C12" s="81" t="n">
        <v>30000</v>
      </c>
      <c r="D12" s="81" t="n">
        <v>30000</v>
      </c>
      <c r="E12" s="81" t="n">
        <v>20000</v>
      </c>
      <c r="F12" s="81" t="n">
        <v>10000</v>
      </c>
      <c r="G12" s="81" t="n">
        <v>20000</v>
      </c>
      <c r="H12" s="81" t="n">
        <v>35000</v>
      </c>
      <c r="I12" s="81" t="n">
        <v>35000</v>
      </c>
      <c r="J12" s="81" t="n">
        <v>55000</v>
      </c>
      <c r="K12" s="81" t="n">
        <v>55000</v>
      </c>
      <c r="L12" s="81" t="n">
        <v>55000</v>
      </c>
      <c r="M12" s="81" t="n">
        <v>55000</v>
      </c>
      <c r="N12" s="81" t="n">
        <v>25000</v>
      </c>
      <c r="O12" s="81" t="n">
        <v>25000</v>
      </c>
      <c r="P12" s="81" t="n">
        <v>25000</v>
      </c>
      <c r="Q12" s="81" t="n">
        <v>25000</v>
      </c>
      <c r="R12" s="81" t="n">
        <v>25000</v>
      </c>
      <c r="S12" s="81" t="n">
        <v>5000</v>
      </c>
      <c r="T12" s="81" t="n">
        <v>5000</v>
      </c>
      <c r="U12" s="81" t="n">
        <v>5000</v>
      </c>
      <c r="V12" s="81" t="n">
        <v>5000</v>
      </c>
      <c r="W12" s="81" t="n">
        <v>5000</v>
      </c>
      <c r="X12" s="81" t="n">
        <v>5000</v>
      </c>
      <c r="Y12" s="81" t="n">
        <v>5000</v>
      </c>
      <c r="Z12" s="81" t="n">
        <v>0</v>
      </c>
    </row>
    <row r="13" customFormat="false" ht="11.25" hidden="false" customHeight="true" outlineLevel="0" collapsed="false">
      <c r="A13" s="81" t="s">
        <v>101</v>
      </c>
      <c r="C13" s="81" t="n">
        <v>-61451.621</v>
      </c>
      <c r="D13" s="81" t="n">
        <v>-46258.0403</v>
      </c>
      <c r="E13" s="81" t="n">
        <v>-52035.6907</v>
      </c>
      <c r="F13" s="81" t="n">
        <v>-14483.8526</v>
      </c>
      <c r="G13" s="81" t="n">
        <v>-9333.34</v>
      </c>
      <c r="H13" s="81" t="n">
        <v>-23935.4742</v>
      </c>
      <c r="I13" s="81" t="n">
        <v>-27999.9863</v>
      </c>
      <c r="J13" s="81" t="n">
        <v>-61612.9242</v>
      </c>
      <c r="K13" s="81" t="n">
        <v>-66903.2074</v>
      </c>
      <c r="L13" s="81" t="n">
        <v>-53999.996</v>
      </c>
      <c r="M13" s="81" t="n">
        <v>-44677.4119</v>
      </c>
      <c r="N13" s="81" t="n">
        <v>-33899.983</v>
      </c>
      <c r="O13" s="81" t="n">
        <v>-38741.9248</v>
      </c>
      <c r="P13" s="81" t="n">
        <v>-37322.5848</v>
      </c>
      <c r="Q13" s="81" t="n">
        <v>-32035.6793</v>
      </c>
      <c r="R13" s="81" t="n">
        <v>-22000.0287</v>
      </c>
      <c r="S13" s="81" t="n">
        <v>-29699.978</v>
      </c>
      <c r="T13" s="81" t="n">
        <v>-20451.5926</v>
      </c>
      <c r="U13" s="81" t="n">
        <v>-21400.023</v>
      </c>
      <c r="V13" s="81" t="n">
        <v>-47967.7806</v>
      </c>
      <c r="W13" s="81" t="n">
        <v>-56419.3645</v>
      </c>
      <c r="X13" s="81" t="n">
        <v>-49133.325</v>
      </c>
      <c r="Y13" s="81" t="n">
        <v>-37000.011</v>
      </c>
      <c r="Z13" s="81" t="n">
        <v>-32033.353</v>
      </c>
    </row>
    <row r="14" customFormat="false" ht="11.25" hidden="false" customHeight="true" outlineLevel="0" collapsed="false">
      <c r="A14" s="81" t="s">
        <v>102</v>
      </c>
      <c r="C14" s="81" t="n">
        <v>0</v>
      </c>
      <c r="D14" s="81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81" t="n">
        <v>0</v>
      </c>
      <c r="R14" s="81" t="n">
        <v>0</v>
      </c>
      <c r="S14" s="81" t="n">
        <v>0</v>
      </c>
      <c r="T14" s="81" t="n">
        <v>0</v>
      </c>
      <c r="U14" s="81" t="n">
        <v>0</v>
      </c>
      <c r="V14" s="81" t="n">
        <v>0</v>
      </c>
      <c r="W14" s="81" t="n">
        <v>0</v>
      </c>
      <c r="X14" s="81" t="n">
        <v>0</v>
      </c>
      <c r="Y14" s="81" t="n">
        <v>0</v>
      </c>
      <c r="Z14" s="81" t="n">
        <v>0</v>
      </c>
    </row>
    <row r="15" customFormat="false" ht="11.25" hidden="false" customHeight="true" outlineLevel="0" collapsed="false">
      <c r="A15" s="78" t="s">
        <v>103</v>
      </c>
      <c r="C15" s="82" t="n">
        <f aca="false">SUM($C$11:$C$14)</f>
        <v>13548.379</v>
      </c>
      <c r="D15" s="82" t="n">
        <f aca="false">SUM($D$11:$D$14)</f>
        <v>28741.9597</v>
      </c>
      <c r="E15" s="82" t="n">
        <f aca="false">SUM($E$11:$E$14)</f>
        <v>12964.3093</v>
      </c>
      <c r="F15" s="82" t="n">
        <f aca="false">SUM($F$11:$F$14)</f>
        <v>516.1474</v>
      </c>
      <c r="G15" s="82" t="n">
        <f aca="false">SUM($G$11:$G$14)</f>
        <v>5666.66</v>
      </c>
      <c r="H15" s="82" t="n">
        <f aca="false">SUM($H$11:$H$14)</f>
        <v>6064.5258</v>
      </c>
      <c r="I15" s="82" t="n">
        <f aca="false">SUM($I$11:$I$14)</f>
        <v>22000.0137</v>
      </c>
      <c r="J15" s="82" t="n">
        <f aca="false">SUM($J$11:$J$14)</f>
        <v>13387.0758</v>
      </c>
      <c r="K15" s="82" t="n">
        <f aca="false">SUM($K$11:$K$14)</f>
        <v>13096.7926</v>
      </c>
      <c r="L15" s="82" t="n">
        <f aca="false">SUM($L$11:$L$14)</f>
        <v>26000.004</v>
      </c>
      <c r="M15" s="82" t="n">
        <f aca="false">SUM($M$11:$M$14)</f>
        <v>35322.5881</v>
      </c>
      <c r="N15" s="82" t="n">
        <f aca="false">SUM($N$11:$N$14)</f>
        <v>16100.017</v>
      </c>
      <c r="O15" s="82" t="n">
        <f aca="false">SUM($O$11:$O$14)</f>
        <v>11258.0752</v>
      </c>
      <c r="P15" s="82" t="n">
        <f aca="false">SUM($P$11:$P$14)</f>
        <v>12677.4152</v>
      </c>
      <c r="Q15" s="82" t="n">
        <f aca="false">SUM($Q$11:$Q$14)</f>
        <v>12964.3207</v>
      </c>
      <c r="R15" s="82" t="n">
        <f aca="false">SUM($R$11:$R$14)</f>
        <v>22999.9713</v>
      </c>
      <c r="S15" s="82" t="n">
        <f aca="false">SUM($S$11:$S$14)</f>
        <v>-19699.978</v>
      </c>
      <c r="T15" s="82" t="n">
        <f aca="false">SUM($T$11:$T$14)</f>
        <v>-10451.5926</v>
      </c>
      <c r="U15" s="82" t="n">
        <f aca="false">SUM($U$11:$U$14)</f>
        <v>-11400.023</v>
      </c>
      <c r="V15" s="82" t="n">
        <f aca="false">SUM($V$11:$V$14)</f>
        <v>-37967.7806</v>
      </c>
      <c r="W15" s="82" t="n">
        <f aca="false">SUM($W$11:$W$14)</f>
        <v>-46419.3645</v>
      </c>
      <c r="X15" s="82" t="n">
        <f aca="false">SUM($X$11:$X$14)</f>
        <v>-39133.325</v>
      </c>
      <c r="Y15" s="82" t="n">
        <f aca="false">SUM($Y$11:$Y$14)</f>
        <v>-27000.011</v>
      </c>
      <c r="Z15" s="82" t="n">
        <f aca="false">SUM($Z$11:$Z$14)</f>
        <v>-32033.353</v>
      </c>
    </row>
    <row r="17" customFormat="false" ht="11.25" hidden="false" customHeight="true" outlineLevel="0" collapsed="false">
      <c r="A17" s="81" t="s">
        <v>63</v>
      </c>
      <c r="C17" s="81" t="n">
        <v>0</v>
      </c>
      <c r="D17" s="81" t="n">
        <v>0</v>
      </c>
      <c r="E17" s="81" t="n">
        <v>0</v>
      </c>
      <c r="F17" s="81" t="n">
        <v>0</v>
      </c>
      <c r="G17" s="81" t="n">
        <v>0</v>
      </c>
      <c r="H17" s="81" t="n">
        <v>0</v>
      </c>
      <c r="I17" s="81" t="n">
        <v>0</v>
      </c>
      <c r="J17" s="81" t="n">
        <v>0</v>
      </c>
      <c r="K17" s="81" t="n">
        <v>0</v>
      </c>
      <c r="L17" s="81" t="n">
        <v>0</v>
      </c>
      <c r="M17" s="81" t="n">
        <v>0</v>
      </c>
      <c r="N17" s="81" t="n">
        <v>0</v>
      </c>
      <c r="O17" s="81" t="n">
        <v>0</v>
      </c>
      <c r="P17" s="81" t="n">
        <v>0</v>
      </c>
      <c r="Q17" s="81" t="n">
        <v>0</v>
      </c>
      <c r="R17" s="81" t="n">
        <v>0</v>
      </c>
      <c r="S17" s="81" t="n">
        <v>0</v>
      </c>
      <c r="T17" s="81" t="n">
        <v>0</v>
      </c>
      <c r="U17" s="81" t="n">
        <v>0</v>
      </c>
      <c r="V17" s="81" t="n">
        <v>0</v>
      </c>
      <c r="W17" s="81" t="n">
        <v>0</v>
      </c>
      <c r="X17" s="81" t="n">
        <v>0</v>
      </c>
      <c r="Y17" s="81" t="n">
        <v>0</v>
      </c>
      <c r="Z17" s="81" t="n">
        <v>0</v>
      </c>
    </row>
    <row r="19" customFormat="false" ht="11.25" hidden="false" customHeight="true" outlineLevel="0" collapsed="false">
      <c r="A19" s="83" t="s">
        <v>64</v>
      </c>
      <c r="B19" s="84"/>
      <c r="C19" s="84" t="n">
        <f aca="false">SUM((($C$9+$C$15)+$C$17))</f>
        <v>6399.4065</v>
      </c>
      <c r="D19" s="84" t="n">
        <f aca="false">SUM((($D$9+$D$15)+$D$17))</f>
        <v>21015.2038</v>
      </c>
      <c r="E19" s="84" t="n">
        <f aca="false">SUM((($E$9+$E$15)+$E$17))</f>
        <v>8398.8393</v>
      </c>
      <c r="F19" s="84" t="n">
        <f aca="false">SUM((($F$9+$F$15)+$F$17))</f>
        <v>-823.521699999999</v>
      </c>
      <c r="G19" s="84" t="n">
        <f aca="false">SUM((($G$9+$G$15)+$G$17))</f>
        <v>-5721.8198</v>
      </c>
      <c r="H19" s="84" t="n">
        <f aca="false">SUM((($H$9+$H$15)+$H$17))</f>
        <v>13413.6489</v>
      </c>
      <c r="I19" s="84" t="n">
        <f aca="false">SUM((($I$9+$I$15)+$I$17))</f>
        <v>19950.5955</v>
      </c>
      <c r="J19" s="84" t="n">
        <f aca="false">SUM((($J$9+$J$15)+$J$17))</f>
        <v>-2298.8684</v>
      </c>
      <c r="K19" s="84" t="n">
        <f aca="false">SUM((($K$9+$K$15)+$K$17))</f>
        <v>-4976.2391</v>
      </c>
      <c r="L19" s="84" t="n">
        <f aca="false">SUM((($L$9+$L$15)+$L$17))</f>
        <v>12517.2411</v>
      </c>
      <c r="M19" s="84" t="n">
        <f aca="false">SUM((($M$9+$M$15)+$M$17))</f>
        <v>25281.7768</v>
      </c>
      <c r="N19" s="84" t="n">
        <f aca="false">SUM((($N$9+$N$15)+$N$17))</f>
        <v>10089.7121</v>
      </c>
      <c r="O19" s="84" t="n">
        <f aca="false">SUM((($O$9+$O$15)+$O$17))</f>
        <v>5601.5389</v>
      </c>
      <c r="P19" s="84" t="n">
        <f aca="false">SUM((($P$9+$P$15)+$P$17))</f>
        <v>4762.74560000001</v>
      </c>
      <c r="Q19" s="84" t="n">
        <f aca="false">SUM((($Q$9+$Q$15)+$Q$17))</f>
        <v>8099.2412</v>
      </c>
      <c r="R19" s="84" t="n">
        <f aca="false">SUM((($R$9+$R$15)+$R$17))</f>
        <v>21407.924</v>
      </c>
      <c r="S19" s="84" t="n">
        <f aca="false">SUM((($S$9+$S$15)+$S$17))</f>
        <v>-23255.1488</v>
      </c>
      <c r="T19" s="84" t="n">
        <f aca="false">SUM((($T$9+$T$15)+$T$17))</f>
        <v>-16134.725</v>
      </c>
      <c r="U19" s="84" t="n">
        <f aca="false">SUM((($U$9+$U$15)+$U$17))</f>
        <v>-17255.1668</v>
      </c>
      <c r="V19" s="84" t="n">
        <f aca="false">SUM((($V$9+$V$15)+$V$17))</f>
        <v>-52941.2636</v>
      </c>
      <c r="W19" s="84" t="n">
        <f aca="false">SUM((($W$9+$W$15)+$W$17))</f>
        <v>-65360.5681</v>
      </c>
      <c r="X19" s="84" t="n">
        <f aca="false">SUM((($X$9+$X$15)+$X$17))</f>
        <v>-55788.4818</v>
      </c>
      <c r="Y19" s="84" t="n">
        <f aca="false">SUM((($Y$9+$Y$15)+$Y$17))</f>
        <v>-39425.0956</v>
      </c>
      <c r="Z19" s="85" t="n">
        <f aca="false">SUM((($Z$9+$Z$15)+$Z$17))</f>
        <v>-54933.371</v>
      </c>
    </row>
    <row r="21" customFormat="false" ht="11.25" hidden="false" customHeight="true" outlineLevel="0" collapsed="false">
      <c r="A21" s="81" t="s">
        <v>104</v>
      </c>
      <c r="C21" s="81" t="n">
        <f aca="false">23851.0194-25000</f>
        <v>-1148.9806</v>
      </c>
      <c r="D21" s="81" t="n">
        <f aca="false">41402.3006-25000</f>
        <v>16402.3006</v>
      </c>
      <c r="E21" s="81" t="n">
        <f aca="false">26577.4107-25000</f>
        <v>1577.4107</v>
      </c>
      <c r="F21" s="81" t="n">
        <f aca="false">20370.0267-25000</f>
        <v>-4629.9733</v>
      </c>
      <c r="G21" s="81" t="n">
        <v>-8588.4865</v>
      </c>
      <c r="H21" s="81" t="n">
        <v>11349.1328</v>
      </c>
      <c r="I21" s="81" t="n">
        <v>18717.2622</v>
      </c>
      <c r="J21" s="81" t="n">
        <v>-2395.6426</v>
      </c>
      <c r="K21" s="81" t="n">
        <v>-5685.9165</v>
      </c>
      <c r="L21" s="81" t="n">
        <v>11817.2412</v>
      </c>
      <c r="M21" s="81" t="n">
        <v>23314.0348</v>
      </c>
      <c r="N21" s="81" t="n">
        <v>9289.7121</v>
      </c>
      <c r="O21" s="81" t="n">
        <v>1407.9904</v>
      </c>
      <c r="P21" s="81" t="n">
        <v>4698.2294</v>
      </c>
      <c r="Q21" s="81" t="n">
        <v>8884.9555</v>
      </c>
      <c r="R21" s="81" t="n">
        <v>22504.6981</v>
      </c>
      <c r="S21" s="81" t="n">
        <v>-23255.1488</v>
      </c>
      <c r="T21" s="81" t="n">
        <v>-16521.8217</v>
      </c>
      <c r="U21" s="81" t="n">
        <v>-18321.8335</v>
      </c>
      <c r="V21" s="81" t="n">
        <v>-52392.8766</v>
      </c>
      <c r="W21" s="81" t="n">
        <v>-63328.3101</v>
      </c>
      <c r="X21" s="81" t="n">
        <v>-54655.1485</v>
      </c>
      <c r="Y21" s="81" t="n">
        <v>-42199.2892</v>
      </c>
      <c r="Z21" s="81" t="n">
        <v>-57966.7043</v>
      </c>
    </row>
    <row r="22" customFormat="false" ht="11.25" hidden="false" customHeight="true" outlineLevel="0" collapsed="false">
      <c r="A22" s="81" t="s">
        <v>105</v>
      </c>
      <c r="C22" s="86" t="n">
        <f aca="false">SUM(($C$19-$C$21))</f>
        <v>7548.3871</v>
      </c>
      <c r="D22" s="86" t="n">
        <f aca="false">SUM(($D$19-$D$21))</f>
        <v>4612.9032</v>
      </c>
      <c r="E22" s="86" t="n">
        <f aca="false">SUM(($E$19-$E$21))</f>
        <v>6821.4286</v>
      </c>
      <c r="F22" s="86" t="n">
        <f aca="false">SUM(($F$19-$F$21))</f>
        <v>3806.4516</v>
      </c>
      <c r="G22" s="86" t="n">
        <f aca="false">SUM(($G$19-$G$21))</f>
        <v>2866.6667</v>
      </c>
      <c r="H22" s="86" t="n">
        <f aca="false">SUM(($H$19-$H$21))</f>
        <v>2064.5161</v>
      </c>
      <c r="I22" s="86" t="n">
        <f aca="false">SUM(($I$19-$I$21))</f>
        <v>1233.3333</v>
      </c>
      <c r="J22" s="86" t="n">
        <f aca="false">SUM(($J$19-$J$21))</f>
        <v>96.7741999999989</v>
      </c>
      <c r="K22" s="86" t="n">
        <f aca="false">SUM(($K$19-$K$21))</f>
        <v>709.677400000001</v>
      </c>
      <c r="L22" s="86" t="n">
        <f aca="false">SUM(($L$19-$L$21))</f>
        <v>699.999900000001</v>
      </c>
      <c r="M22" s="86" t="n">
        <f aca="false">SUM(($M$19-$M$21))</f>
        <v>1967.742</v>
      </c>
      <c r="N22" s="86" t="n">
        <f aca="false">SUM(($N$19-$N$21))</f>
        <v>800</v>
      </c>
      <c r="O22" s="86" t="n">
        <f aca="false">SUM(($O$19-$O$21))</f>
        <v>4193.5485</v>
      </c>
      <c r="P22" s="86" t="n">
        <f aca="false">SUM(($P$19-$P$21))</f>
        <v>64.5162000000055</v>
      </c>
      <c r="Q22" s="86" t="n">
        <f aca="false">SUM(($Q$19-$Q$21))</f>
        <v>-785.7143</v>
      </c>
      <c r="R22" s="86" t="n">
        <f aca="false">SUM(($R$19-$R$21))</f>
        <v>-1096.7741</v>
      </c>
      <c r="S22" s="86" t="n">
        <f aca="false">SUM(($S$19-$S$21))</f>
        <v>0</v>
      </c>
      <c r="T22" s="86" t="n">
        <f aca="false">SUM(($T$19-$T$21))</f>
        <v>387.096700000002</v>
      </c>
      <c r="U22" s="86" t="n">
        <f aca="false">SUM(($U$19-$U$21))</f>
        <v>1066.6667</v>
      </c>
      <c r="V22" s="86" t="n">
        <f aca="false">SUM(($V$19-$V$21))</f>
        <v>-548.386999999995</v>
      </c>
      <c r="W22" s="86" t="n">
        <f aca="false">SUM(($W$19-$W$21))</f>
        <v>-2032.258</v>
      </c>
      <c r="X22" s="86" t="n">
        <f aca="false">SUM(($X$19-$X$21))</f>
        <v>-1133.33329999999</v>
      </c>
      <c r="Y22" s="86" t="n">
        <f aca="false">SUM(($Y$19-$Y$21))</f>
        <v>2774.1936</v>
      </c>
      <c r="Z22" s="86" t="n">
        <f aca="false">SUM(($Z$19-$Z$21))</f>
        <v>3033.3333</v>
      </c>
    </row>
    <row r="24" customFormat="false" ht="12" hidden="false" customHeight="true" outlineLevel="0" collapsed="false">
      <c r="A24" s="79" t="s">
        <v>106</v>
      </c>
    </row>
    <row r="25" customFormat="false" ht="11.25" hidden="false" customHeight="true" outlineLevel="0" collapsed="false">
      <c r="A25" s="81" t="s">
        <v>107</v>
      </c>
      <c r="C25" s="81" t="n">
        <v>-6630563</v>
      </c>
      <c r="D25" s="81" t="n">
        <v>-5463643</v>
      </c>
      <c r="E25" s="81" t="n">
        <v>-4783590</v>
      </c>
      <c r="F25" s="81" t="n">
        <v>-4216440</v>
      </c>
      <c r="G25" s="81" t="n">
        <v>-2415549</v>
      </c>
      <c r="H25" s="81" t="n">
        <v>-2775272</v>
      </c>
      <c r="I25" s="81" t="n">
        <v>-3073412</v>
      </c>
      <c r="J25" s="81" t="n">
        <v>-3682475</v>
      </c>
      <c r="K25" s="81" t="n">
        <v>-3913739</v>
      </c>
      <c r="L25" s="81" t="n">
        <v>-3728562</v>
      </c>
      <c r="M25" s="81" t="n">
        <v>-3726916</v>
      </c>
      <c r="N25" s="81" t="n">
        <v>-5090878</v>
      </c>
      <c r="O25" s="81" t="n">
        <v>-4833392</v>
      </c>
      <c r="P25" s="81" t="n">
        <v>-4574445</v>
      </c>
      <c r="Q25" s="81" t="n">
        <v>-4091323</v>
      </c>
      <c r="R25" s="81" t="n">
        <v>-4676683</v>
      </c>
      <c r="S25" s="81" t="n">
        <v>149602</v>
      </c>
      <c r="T25" s="81" t="n">
        <v>160222</v>
      </c>
      <c r="U25" s="81" t="n">
        <v>169445</v>
      </c>
      <c r="V25" s="81" t="n">
        <v>203274</v>
      </c>
      <c r="W25" s="81" t="n">
        <v>206365</v>
      </c>
      <c r="X25" s="81" t="n">
        <v>204490</v>
      </c>
      <c r="Y25" s="81" t="n">
        <v>232246</v>
      </c>
      <c r="Z25" s="81" t="n">
        <v>0</v>
      </c>
      <c r="AA25" s="81" t="n">
        <f aca="false">SUM($C$25:$Z$25)</f>
        <v>-66351238</v>
      </c>
    </row>
    <row r="26" customFormat="false" ht="11.25" hidden="false" customHeight="true" outlineLevel="0" collapsed="false">
      <c r="A26" s="81" t="s">
        <v>108</v>
      </c>
      <c r="C26" s="81" t="n">
        <v>15566006</v>
      </c>
      <c r="D26" s="81" t="n">
        <v>14969019</v>
      </c>
      <c r="E26" s="81" t="n">
        <v>11579090</v>
      </c>
      <c r="F26" s="81" t="n">
        <v>4388018</v>
      </c>
      <c r="G26" s="81" t="n">
        <v>1748313</v>
      </c>
      <c r="H26" s="81" t="n">
        <v>2325581</v>
      </c>
      <c r="I26" s="81" t="n">
        <v>4140438</v>
      </c>
      <c r="J26" s="81" t="n">
        <v>5762623</v>
      </c>
      <c r="K26" s="81" t="n">
        <v>5276309</v>
      </c>
      <c r="L26" s="81" t="n">
        <v>5845287</v>
      </c>
      <c r="M26" s="81" t="n">
        <v>6134822</v>
      </c>
      <c r="N26" s="81" t="n">
        <v>5996500</v>
      </c>
      <c r="O26" s="81" t="n">
        <v>6013394</v>
      </c>
      <c r="P26" s="81" t="n">
        <v>2101678</v>
      </c>
      <c r="Q26" s="81" t="n">
        <v>1438930</v>
      </c>
      <c r="R26" s="81" t="n">
        <v>1653715</v>
      </c>
      <c r="S26" s="81" t="n">
        <v>-42091</v>
      </c>
      <c r="T26" s="81" t="n">
        <v>-127883</v>
      </c>
      <c r="U26" s="81" t="n">
        <v>23037</v>
      </c>
      <c r="V26" s="81" t="n">
        <v>-110138</v>
      </c>
      <c r="W26" s="81" t="n">
        <v>-76599</v>
      </c>
      <c r="X26" s="81" t="n">
        <v>4687</v>
      </c>
      <c r="Y26" s="81" t="n">
        <v>86471</v>
      </c>
      <c r="Z26" s="81" t="n">
        <v>1821192</v>
      </c>
      <c r="AA26" s="81" t="n">
        <f aca="false">SUM($C$26:$Z$26)</f>
        <v>96518399</v>
      </c>
    </row>
    <row r="27" customFormat="false" ht="11.25" hidden="false" customHeight="true" outlineLevel="0" collapsed="false">
      <c r="A27" s="83" t="s">
        <v>109</v>
      </c>
      <c r="B27" s="84"/>
      <c r="C27" s="84" t="n">
        <f aca="false">SUM($C$25:$C$26)</f>
        <v>8935443</v>
      </c>
      <c r="D27" s="84" t="n">
        <f aca="false">SUM($D$25:$D$26)</f>
        <v>9505376</v>
      </c>
      <c r="E27" s="84" t="n">
        <f aca="false">SUM($E$25:$E$26)</f>
        <v>6795500</v>
      </c>
      <c r="F27" s="84" t="n">
        <f aca="false">SUM($F$25:$F$26)</f>
        <v>171578</v>
      </c>
      <c r="G27" s="84" t="n">
        <f aca="false">SUM($G$25:$G$26)</f>
        <v>-667236</v>
      </c>
      <c r="H27" s="84" t="n">
        <f aca="false">SUM($H$25:$H$26)</f>
        <v>-449691</v>
      </c>
      <c r="I27" s="84" t="n">
        <f aca="false">SUM($I$25:$I$26)</f>
        <v>1067026</v>
      </c>
      <c r="J27" s="84" t="n">
        <f aca="false">SUM($J$25:$J$26)</f>
        <v>2080148</v>
      </c>
      <c r="K27" s="84" t="n">
        <f aca="false">SUM($K$25:$K$26)</f>
        <v>1362570</v>
      </c>
      <c r="L27" s="84" t="n">
        <f aca="false">SUM($L$25:$L$26)</f>
        <v>2116725</v>
      </c>
      <c r="M27" s="84" t="n">
        <f aca="false">SUM($M$25:$M$26)</f>
        <v>2407906</v>
      </c>
      <c r="N27" s="84" t="n">
        <f aca="false">SUM($N$25:$N$26)</f>
        <v>905622</v>
      </c>
      <c r="O27" s="84" t="n">
        <f aca="false">SUM($O$25:$O$26)</f>
        <v>1180002</v>
      </c>
      <c r="P27" s="84" t="n">
        <f aca="false">SUM($P$25:$P$26)</f>
        <v>-2472767</v>
      </c>
      <c r="Q27" s="84" t="n">
        <f aca="false">SUM($Q$25:$Q$26)</f>
        <v>-2652393</v>
      </c>
      <c r="R27" s="84" t="n">
        <f aca="false">SUM($R$25:$R$26)</f>
        <v>-3022968</v>
      </c>
      <c r="S27" s="84" t="n">
        <f aca="false">SUM($S$25:$S$26)</f>
        <v>107511</v>
      </c>
      <c r="T27" s="84" t="n">
        <f aca="false">SUM($T$25:$T$26)</f>
        <v>32339</v>
      </c>
      <c r="U27" s="84" t="n">
        <f aca="false">SUM($U$25:$U$26)</f>
        <v>192482</v>
      </c>
      <c r="V27" s="84" t="n">
        <f aca="false">SUM($V$25:$V$26)</f>
        <v>93136</v>
      </c>
      <c r="W27" s="84" t="n">
        <f aca="false">SUM($W$25:$W$26)</f>
        <v>129766</v>
      </c>
      <c r="X27" s="84" t="n">
        <f aca="false">SUM($X$25:$X$26)</f>
        <v>209177</v>
      </c>
      <c r="Y27" s="84" t="n">
        <f aca="false">SUM($Y$25:$Y$26)</f>
        <v>318717</v>
      </c>
      <c r="Z27" s="84" t="n">
        <f aca="false">SUM($Z$25:$Z$26)</f>
        <v>1821192</v>
      </c>
      <c r="AA27" s="85" t="n">
        <f aca="false">SUM($AA$25:$AA$26)</f>
        <v>30167161</v>
      </c>
    </row>
    <row r="28" customFormat="false" ht="11.25" hidden="false" customHeight="true" outlineLevel="0" collapsed="false">
      <c r="A28" s="81" t="s">
        <v>110</v>
      </c>
      <c r="C28" s="81" t="n">
        <v>8960845</v>
      </c>
      <c r="D28" s="81" t="n">
        <v>9495711</v>
      </c>
      <c r="E28" s="81" t="n">
        <v>6813889</v>
      </c>
      <c r="F28" s="81" t="n">
        <v>190915</v>
      </c>
      <c r="G28" s="81" t="n">
        <v>-653718</v>
      </c>
      <c r="H28" s="81" t="n">
        <v>-468538</v>
      </c>
      <c r="I28" s="81" t="n">
        <v>1037161</v>
      </c>
      <c r="J28" s="81" t="n">
        <v>2088395</v>
      </c>
      <c r="K28" s="81" t="n">
        <v>1372787</v>
      </c>
      <c r="L28" s="81" t="n">
        <v>2102686</v>
      </c>
      <c r="M28" s="81" t="n">
        <v>2379779</v>
      </c>
      <c r="N28" s="81" t="n">
        <v>902403</v>
      </c>
      <c r="O28" s="81" t="n">
        <v>1187403</v>
      </c>
      <c r="P28" s="81" t="n">
        <v>-2463316</v>
      </c>
      <c r="Q28" s="81" t="n">
        <v>-2647480</v>
      </c>
      <c r="R28" s="81" t="n">
        <v>-3034311</v>
      </c>
      <c r="S28" s="81" t="n">
        <v>141463</v>
      </c>
      <c r="T28" s="81" t="n">
        <v>58187</v>
      </c>
      <c r="U28" s="81" t="n">
        <v>215973</v>
      </c>
      <c r="V28" s="81" t="n">
        <v>185711</v>
      </c>
      <c r="W28" s="81" t="n">
        <v>202380</v>
      </c>
      <c r="X28" s="81" t="n">
        <v>272963</v>
      </c>
      <c r="Y28" s="81" t="n">
        <v>367835</v>
      </c>
      <c r="Z28" s="81" t="n">
        <v>1872745</v>
      </c>
      <c r="AA28" s="81" t="n">
        <f aca="false">SUM($C$28:$Z$28)</f>
        <v>30581868</v>
      </c>
    </row>
    <row r="29" customFormat="false" ht="11.25" hidden="false" customHeight="true" outlineLevel="0" collapsed="false">
      <c r="A29" s="81" t="s">
        <v>105</v>
      </c>
      <c r="C29" s="86" t="n">
        <f aca="false">SUM(($C$27-$C$28))</f>
        <v>-25402</v>
      </c>
      <c r="D29" s="86" t="n">
        <f aca="false">SUM(($D$27-$D$28))</f>
        <v>9665</v>
      </c>
      <c r="E29" s="86" t="n">
        <f aca="false">SUM(($E$27-$E$28))</f>
        <v>-18389</v>
      </c>
      <c r="F29" s="86" t="n">
        <f aca="false">SUM(($F$27-$F$28))</f>
        <v>-19337</v>
      </c>
      <c r="G29" s="86" t="n">
        <f aca="false">SUM(($G$27-$G$28))</f>
        <v>-13518</v>
      </c>
      <c r="H29" s="86" t="n">
        <f aca="false">SUM(($H$27-$H$28))</f>
        <v>18847</v>
      </c>
      <c r="I29" s="86" t="n">
        <f aca="false">SUM(($I$27-$I$28))</f>
        <v>29865</v>
      </c>
      <c r="J29" s="86" t="n">
        <f aca="false">SUM(($J$27-$J$28))</f>
        <v>-8247</v>
      </c>
      <c r="K29" s="86" t="n">
        <f aca="false">SUM(($K$27-$K$28))</f>
        <v>-10217</v>
      </c>
      <c r="L29" s="86" t="n">
        <f aca="false">SUM(($L$27-$L$28))</f>
        <v>14039</v>
      </c>
      <c r="M29" s="86" t="n">
        <f aca="false">SUM(($M$27-$M$28))</f>
        <v>28127</v>
      </c>
      <c r="N29" s="86" t="n">
        <f aca="false">SUM(($N$27-$N$28))</f>
        <v>3219</v>
      </c>
      <c r="O29" s="86" t="n">
        <f aca="false">SUM(($O$27-$O$28))</f>
        <v>-7401</v>
      </c>
      <c r="P29" s="86" t="n">
        <f aca="false">SUM(($P$27-$P$28))</f>
        <v>-9451</v>
      </c>
      <c r="Q29" s="86" t="n">
        <f aca="false">SUM(($Q$27-$Q$28))</f>
        <v>-4913</v>
      </c>
      <c r="R29" s="86" t="n">
        <f aca="false">SUM(($R$27-$R$28))</f>
        <v>11343</v>
      </c>
      <c r="S29" s="86" t="n">
        <f aca="false">SUM(($S$27-$S$28))</f>
        <v>-33952</v>
      </c>
      <c r="T29" s="86" t="n">
        <f aca="false">SUM(($T$27-$T$28))</f>
        <v>-25848</v>
      </c>
      <c r="U29" s="86" t="n">
        <f aca="false">SUM(($U$27-$U$28))</f>
        <v>-23491</v>
      </c>
      <c r="V29" s="86" t="n">
        <f aca="false">SUM(($V$27-$V$28))</f>
        <v>-92575</v>
      </c>
      <c r="W29" s="86" t="n">
        <f aca="false">SUM(($W$27-$W$28))</f>
        <v>-72614</v>
      </c>
      <c r="X29" s="86" t="n">
        <f aca="false">SUM(($X$27-$X$28))</f>
        <v>-63786</v>
      </c>
      <c r="Y29" s="86" t="n">
        <f aca="false">SUM(($Y$27-$Y$28))</f>
        <v>-49118</v>
      </c>
      <c r="Z29" s="86" t="n">
        <f aca="false">SUM(($Z$27-$Z$28))</f>
        <v>-51553</v>
      </c>
      <c r="AA29" s="86" t="n">
        <f aca="false">SUM(($AA$27-$AA$28))</f>
        <v>-414707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B4" activeCellId="0" sqref="B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7" width="33.15"/>
    <col collapsed="false" customWidth="true" hidden="false" outlineLevel="0" max="2" min="2" style="87" width="3.99"/>
    <col collapsed="false" customWidth="true" hidden="false" outlineLevel="0" max="26" min="3" style="87" width="13.32"/>
    <col collapsed="false" customWidth="true" hidden="false" outlineLevel="0" max="27" min="27" style="87" width="15.99"/>
  </cols>
  <sheetData>
    <row r="1" customFormat="false" ht="12" hidden="false" customHeight="true" outlineLevel="0" collapsed="false">
      <c r="A1" s="88" t="s">
        <v>111</v>
      </c>
    </row>
    <row r="2" customFormat="false" ht="12" hidden="false" customHeight="true" outlineLevel="0" collapsed="false">
      <c r="A2" s="88" t="s">
        <v>33</v>
      </c>
    </row>
    <row r="3" customFormat="false" ht="12" hidden="false" customHeight="true" outlineLevel="0" collapsed="false">
      <c r="A3" s="88" t="s">
        <v>96</v>
      </c>
    </row>
    <row r="4" customFormat="false" ht="12" hidden="false" customHeight="true" outlineLevel="0" collapsed="false">
      <c r="A4" s="88" t="s">
        <v>97</v>
      </c>
    </row>
    <row r="6" customFormat="false" ht="12" hidden="false" customHeight="true" outlineLevel="0" collapsed="false">
      <c r="A6" s="89" t="s">
        <v>98</v>
      </c>
      <c r="C6" s="90" t="s">
        <v>36</v>
      </c>
      <c r="D6" s="90" t="s">
        <v>37</v>
      </c>
      <c r="E6" s="90" t="s">
        <v>38</v>
      </c>
      <c r="F6" s="90" t="s">
        <v>39</v>
      </c>
      <c r="G6" s="90" t="s">
        <v>40</v>
      </c>
      <c r="H6" s="90" t="s">
        <v>41</v>
      </c>
      <c r="I6" s="90" t="s">
        <v>42</v>
      </c>
      <c r="J6" s="90" t="s">
        <v>43</v>
      </c>
      <c r="K6" s="90" t="s">
        <v>44</v>
      </c>
      <c r="L6" s="90" t="s">
        <v>45</v>
      </c>
      <c r="M6" s="90" t="s">
        <v>46</v>
      </c>
      <c r="N6" s="90" t="s">
        <v>47</v>
      </c>
      <c r="O6" s="90" t="s">
        <v>48</v>
      </c>
      <c r="P6" s="90" t="s">
        <v>49</v>
      </c>
      <c r="Q6" s="90" t="s">
        <v>50</v>
      </c>
      <c r="R6" s="90" t="s">
        <v>51</v>
      </c>
      <c r="S6" s="90" t="s">
        <v>52</v>
      </c>
      <c r="T6" s="90" t="s">
        <v>53</v>
      </c>
      <c r="U6" s="90" t="s">
        <v>54</v>
      </c>
      <c r="V6" s="90" t="s">
        <v>55</v>
      </c>
      <c r="W6" s="90" t="s">
        <v>56</v>
      </c>
      <c r="X6" s="90" t="s">
        <v>57</v>
      </c>
      <c r="Y6" s="90" t="s">
        <v>58</v>
      </c>
      <c r="Z6" s="90" t="s">
        <v>59</v>
      </c>
      <c r="AA6" s="90" t="s">
        <v>35</v>
      </c>
    </row>
    <row r="7" customFormat="false" ht="11.25" hidden="false" customHeight="true" outlineLevel="0" collapsed="false">
      <c r="A7" s="91" t="s">
        <v>60</v>
      </c>
      <c r="C7" s="91" t="n">
        <v>0</v>
      </c>
      <c r="D7" s="91" t="n">
        <v>0</v>
      </c>
      <c r="E7" s="91" t="n">
        <v>0</v>
      </c>
      <c r="F7" s="91" t="n">
        <v>0</v>
      </c>
      <c r="G7" s="91" t="n">
        <v>0</v>
      </c>
      <c r="H7" s="91" t="n">
        <v>0</v>
      </c>
      <c r="I7" s="91" t="n">
        <v>0</v>
      </c>
      <c r="J7" s="91" t="n">
        <v>0</v>
      </c>
      <c r="K7" s="91" t="n">
        <v>0</v>
      </c>
      <c r="L7" s="91" t="n">
        <v>0</v>
      </c>
      <c r="M7" s="91" t="n">
        <v>0</v>
      </c>
      <c r="N7" s="91" t="n">
        <v>0</v>
      </c>
      <c r="O7" s="91" t="n">
        <v>0</v>
      </c>
      <c r="P7" s="91" t="n">
        <v>0</v>
      </c>
      <c r="Q7" s="91" t="n">
        <v>0</v>
      </c>
      <c r="R7" s="91" t="n">
        <v>0</v>
      </c>
      <c r="S7" s="91" t="n">
        <v>0</v>
      </c>
      <c r="T7" s="91" t="n">
        <v>0</v>
      </c>
      <c r="U7" s="91" t="n">
        <v>0</v>
      </c>
      <c r="V7" s="91" t="n">
        <v>0</v>
      </c>
      <c r="W7" s="91" t="n">
        <v>0</v>
      </c>
      <c r="X7" s="91" t="n">
        <v>0</v>
      </c>
      <c r="Y7" s="91" t="n">
        <v>0</v>
      </c>
      <c r="Z7" s="91" t="n">
        <v>0</v>
      </c>
    </row>
    <row r="8" customFormat="false" ht="11.25" hidden="false" customHeight="true" outlineLevel="0" collapsed="false">
      <c r="A8" s="91" t="s">
        <v>99</v>
      </c>
      <c r="C8" s="91" t="n">
        <v>0</v>
      </c>
      <c r="D8" s="91" t="n">
        <v>0</v>
      </c>
      <c r="E8" s="91" t="n">
        <v>0</v>
      </c>
      <c r="F8" s="91" t="n">
        <v>0</v>
      </c>
      <c r="G8" s="91" t="n">
        <v>0</v>
      </c>
      <c r="H8" s="91" t="n">
        <v>0</v>
      </c>
      <c r="I8" s="91" t="n">
        <v>0</v>
      </c>
      <c r="J8" s="91" t="n">
        <v>0</v>
      </c>
      <c r="K8" s="91" t="n">
        <v>0</v>
      </c>
      <c r="L8" s="91" t="n">
        <v>0</v>
      </c>
      <c r="M8" s="91" t="n">
        <v>0</v>
      </c>
      <c r="N8" s="91" t="n">
        <v>0</v>
      </c>
      <c r="O8" s="91" t="n">
        <v>0</v>
      </c>
      <c r="P8" s="91" t="n">
        <v>0</v>
      </c>
      <c r="Q8" s="91" t="n">
        <v>0</v>
      </c>
      <c r="R8" s="91" t="n">
        <v>0</v>
      </c>
      <c r="S8" s="91" t="n">
        <v>0</v>
      </c>
      <c r="T8" s="91" t="n">
        <v>0</v>
      </c>
      <c r="U8" s="91" t="n">
        <v>0</v>
      </c>
      <c r="V8" s="91" t="n">
        <v>0</v>
      </c>
      <c r="W8" s="91" t="n">
        <v>0</v>
      </c>
      <c r="X8" s="91" t="n">
        <v>0</v>
      </c>
      <c r="Y8" s="91" t="n">
        <v>0</v>
      </c>
      <c r="Z8" s="91" t="n">
        <v>0</v>
      </c>
    </row>
    <row r="9" customFormat="false" ht="11.25" hidden="false" customHeight="true" outlineLevel="0" collapsed="false">
      <c r="A9" s="88" t="s">
        <v>100</v>
      </c>
      <c r="C9" s="92" t="n">
        <v>0</v>
      </c>
      <c r="D9" s="92" t="n">
        <v>0</v>
      </c>
      <c r="E9" s="92" t="n">
        <v>0</v>
      </c>
      <c r="F9" s="92" t="n">
        <v>0</v>
      </c>
      <c r="G9" s="92" t="n">
        <v>0</v>
      </c>
      <c r="H9" s="92" t="n">
        <v>0</v>
      </c>
      <c r="I9" s="92" t="n">
        <v>0</v>
      </c>
      <c r="J9" s="92" t="n">
        <v>0</v>
      </c>
      <c r="K9" s="92" t="n">
        <v>0</v>
      </c>
      <c r="L9" s="92" t="n">
        <v>0</v>
      </c>
      <c r="M9" s="92" t="n">
        <v>0</v>
      </c>
      <c r="N9" s="92" t="n">
        <v>0</v>
      </c>
      <c r="O9" s="92" t="n">
        <v>0</v>
      </c>
      <c r="P9" s="92" t="n">
        <v>0</v>
      </c>
      <c r="Q9" s="92" t="n">
        <v>0</v>
      </c>
      <c r="R9" s="92" t="n">
        <v>0</v>
      </c>
      <c r="S9" s="92" t="n">
        <v>0</v>
      </c>
      <c r="T9" s="92" t="n">
        <v>0</v>
      </c>
      <c r="U9" s="92" t="n">
        <v>0</v>
      </c>
      <c r="V9" s="92" t="n">
        <v>0</v>
      </c>
      <c r="W9" s="92" t="n">
        <v>0</v>
      </c>
      <c r="X9" s="92" t="n">
        <v>0</v>
      </c>
      <c r="Y9" s="92" t="n">
        <v>0</v>
      </c>
      <c r="Z9" s="92" t="n">
        <v>0</v>
      </c>
    </row>
    <row r="11" customFormat="false" ht="11.25" hidden="false" customHeight="true" outlineLevel="0" collapsed="false">
      <c r="A11" s="91" t="s">
        <v>61</v>
      </c>
      <c r="C11" s="91" t="n">
        <v>-5000</v>
      </c>
      <c r="D11" s="91" t="n">
        <v>-5000</v>
      </c>
      <c r="E11" s="91" t="n">
        <v>-5000</v>
      </c>
      <c r="F11" s="91" t="n">
        <v>-5000</v>
      </c>
      <c r="G11" s="91" t="n">
        <v>0</v>
      </c>
      <c r="H11" s="91" t="n">
        <v>0</v>
      </c>
      <c r="I11" s="91" t="n">
        <v>0</v>
      </c>
      <c r="J11" s="91" t="n">
        <v>0</v>
      </c>
      <c r="K11" s="91" t="n">
        <v>0</v>
      </c>
      <c r="L11" s="91" t="n">
        <v>0</v>
      </c>
      <c r="M11" s="91" t="n">
        <v>0</v>
      </c>
      <c r="N11" s="91" t="n">
        <v>0</v>
      </c>
      <c r="O11" s="91" t="n">
        <v>0</v>
      </c>
      <c r="P11" s="91" t="n">
        <v>0</v>
      </c>
      <c r="Q11" s="91" t="n">
        <v>0</v>
      </c>
      <c r="R11" s="91" t="n">
        <v>0</v>
      </c>
      <c r="S11" s="91" t="n">
        <v>0</v>
      </c>
      <c r="T11" s="91" t="n">
        <v>0</v>
      </c>
      <c r="U11" s="91" t="n">
        <v>0</v>
      </c>
      <c r="V11" s="91" t="n">
        <v>0</v>
      </c>
      <c r="W11" s="91" t="n">
        <v>0</v>
      </c>
      <c r="X11" s="91" t="n">
        <v>0</v>
      </c>
      <c r="Y11" s="91" t="n">
        <v>0</v>
      </c>
      <c r="Z11" s="91" t="n">
        <v>0</v>
      </c>
    </row>
    <row r="12" customFormat="false" ht="11.25" hidden="false" customHeight="true" outlineLevel="0" collapsed="false">
      <c r="A12" s="91" t="s">
        <v>62</v>
      </c>
      <c r="C12" s="91" t="n">
        <v>0</v>
      </c>
      <c r="D12" s="91" t="n">
        <v>0</v>
      </c>
      <c r="E12" s="91" t="n">
        <v>0</v>
      </c>
      <c r="F12" s="91" t="n">
        <v>0</v>
      </c>
      <c r="G12" s="91" t="n">
        <v>0</v>
      </c>
      <c r="H12" s="91" t="n">
        <v>0</v>
      </c>
      <c r="I12" s="91" t="n">
        <v>0</v>
      </c>
      <c r="J12" s="91" t="n">
        <v>0</v>
      </c>
      <c r="K12" s="91" t="n">
        <v>0</v>
      </c>
      <c r="L12" s="91" t="n">
        <v>0</v>
      </c>
      <c r="M12" s="91" t="n">
        <v>0</v>
      </c>
      <c r="N12" s="91" t="n">
        <v>0</v>
      </c>
      <c r="O12" s="91" t="n">
        <v>0</v>
      </c>
      <c r="P12" s="91" t="n">
        <v>0</v>
      </c>
      <c r="Q12" s="91" t="n">
        <v>0</v>
      </c>
      <c r="R12" s="91" t="n">
        <v>0</v>
      </c>
      <c r="S12" s="91" t="n">
        <v>0</v>
      </c>
      <c r="T12" s="91" t="n">
        <v>0</v>
      </c>
      <c r="U12" s="91" t="n">
        <v>0</v>
      </c>
      <c r="V12" s="91" t="n">
        <v>0</v>
      </c>
      <c r="W12" s="91" t="n">
        <v>0</v>
      </c>
      <c r="X12" s="91" t="n">
        <v>0</v>
      </c>
      <c r="Y12" s="91" t="n">
        <v>0</v>
      </c>
      <c r="Z12" s="91" t="n">
        <v>0</v>
      </c>
    </row>
    <row r="13" customFormat="false" ht="11.25" hidden="false" customHeight="true" outlineLevel="0" collapsed="false">
      <c r="A13" s="91" t="s">
        <v>101</v>
      </c>
      <c r="C13" s="91" t="n">
        <v>0</v>
      </c>
      <c r="D13" s="91" t="n">
        <v>0</v>
      </c>
      <c r="E13" s="91" t="n">
        <v>0</v>
      </c>
      <c r="F13" s="91" t="n">
        <v>0</v>
      </c>
      <c r="G13" s="91" t="n">
        <v>0</v>
      </c>
      <c r="H13" s="91" t="n">
        <v>0</v>
      </c>
      <c r="I13" s="91" t="n">
        <v>0</v>
      </c>
      <c r="J13" s="91" t="n">
        <v>0</v>
      </c>
      <c r="K13" s="91" t="n">
        <v>0</v>
      </c>
      <c r="L13" s="91" t="n">
        <v>0</v>
      </c>
      <c r="M13" s="91" t="n">
        <v>0</v>
      </c>
      <c r="N13" s="91" t="n">
        <v>0</v>
      </c>
      <c r="O13" s="91" t="n">
        <v>0</v>
      </c>
      <c r="P13" s="91" t="n">
        <v>0</v>
      </c>
      <c r="Q13" s="91" t="n">
        <v>0</v>
      </c>
      <c r="R13" s="91" t="n">
        <v>0</v>
      </c>
      <c r="S13" s="91" t="n">
        <v>0</v>
      </c>
      <c r="T13" s="91" t="n">
        <v>0</v>
      </c>
      <c r="U13" s="91" t="n">
        <v>0</v>
      </c>
      <c r="V13" s="91" t="n">
        <v>0</v>
      </c>
      <c r="W13" s="91" t="n">
        <v>0</v>
      </c>
      <c r="X13" s="91" t="n">
        <v>0</v>
      </c>
      <c r="Y13" s="91" t="n">
        <v>0</v>
      </c>
      <c r="Z13" s="91" t="n">
        <v>0</v>
      </c>
    </row>
    <row r="14" customFormat="false" ht="11.25" hidden="false" customHeight="true" outlineLevel="0" collapsed="false">
      <c r="A14" s="91" t="s">
        <v>102</v>
      </c>
      <c r="C14" s="91" t="n">
        <v>0</v>
      </c>
      <c r="D14" s="91" t="n">
        <v>0</v>
      </c>
      <c r="E14" s="91" t="n">
        <v>0</v>
      </c>
      <c r="F14" s="91" t="n">
        <v>0</v>
      </c>
      <c r="G14" s="91" t="n">
        <v>0</v>
      </c>
      <c r="H14" s="91" t="n">
        <v>0</v>
      </c>
      <c r="I14" s="91" t="n">
        <v>0</v>
      </c>
      <c r="J14" s="91" t="n">
        <v>0</v>
      </c>
      <c r="K14" s="91" t="n">
        <v>0</v>
      </c>
      <c r="L14" s="91" t="n">
        <v>0</v>
      </c>
      <c r="M14" s="91" t="n">
        <v>0</v>
      </c>
      <c r="N14" s="91" t="n">
        <v>0</v>
      </c>
      <c r="O14" s="91" t="n">
        <v>0</v>
      </c>
      <c r="P14" s="91" t="n">
        <v>0</v>
      </c>
      <c r="Q14" s="91" t="n">
        <v>0</v>
      </c>
      <c r="R14" s="91" t="n">
        <v>0</v>
      </c>
      <c r="S14" s="91" t="n">
        <v>0</v>
      </c>
      <c r="T14" s="91" t="n">
        <v>0</v>
      </c>
      <c r="U14" s="91" t="n">
        <v>0</v>
      </c>
      <c r="V14" s="91" t="n">
        <v>0</v>
      </c>
      <c r="W14" s="91" t="n">
        <v>0</v>
      </c>
      <c r="X14" s="91" t="n">
        <v>0</v>
      </c>
      <c r="Y14" s="91" t="n">
        <v>0</v>
      </c>
      <c r="Z14" s="91" t="n">
        <v>0</v>
      </c>
    </row>
    <row r="15" customFormat="false" ht="11.25" hidden="false" customHeight="true" outlineLevel="0" collapsed="false">
      <c r="A15" s="88" t="s">
        <v>103</v>
      </c>
      <c r="C15" s="92" t="n">
        <v>-5000</v>
      </c>
      <c r="D15" s="92" t="n">
        <v>-5000</v>
      </c>
      <c r="E15" s="92" t="n">
        <v>-5000</v>
      </c>
      <c r="F15" s="92" t="n">
        <v>-5000</v>
      </c>
      <c r="G15" s="92" t="n">
        <v>0</v>
      </c>
      <c r="H15" s="92" t="n">
        <v>0</v>
      </c>
      <c r="I15" s="92" t="n">
        <v>0</v>
      </c>
      <c r="J15" s="92" t="n">
        <v>0</v>
      </c>
      <c r="K15" s="92" t="n">
        <v>0</v>
      </c>
      <c r="L15" s="92" t="n">
        <v>0</v>
      </c>
      <c r="M15" s="92" t="n">
        <v>0</v>
      </c>
      <c r="N15" s="92" t="n">
        <v>0</v>
      </c>
      <c r="O15" s="92" t="n">
        <v>0</v>
      </c>
      <c r="P15" s="92" t="n">
        <v>0</v>
      </c>
      <c r="Q15" s="92" t="n">
        <v>0</v>
      </c>
      <c r="R15" s="92" t="n">
        <v>0</v>
      </c>
      <c r="S15" s="92" t="n">
        <v>0</v>
      </c>
      <c r="T15" s="92" t="n">
        <v>0</v>
      </c>
      <c r="U15" s="92" t="n">
        <v>0</v>
      </c>
      <c r="V15" s="92" t="n">
        <v>0</v>
      </c>
      <c r="W15" s="92" t="n">
        <v>0</v>
      </c>
      <c r="X15" s="92" t="n">
        <v>0</v>
      </c>
      <c r="Y15" s="92" t="n">
        <v>0</v>
      </c>
      <c r="Z15" s="92" t="n">
        <v>0</v>
      </c>
    </row>
    <row r="17" customFormat="false" ht="11.25" hidden="false" customHeight="true" outlineLevel="0" collapsed="false">
      <c r="A17" s="91" t="s">
        <v>63</v>
      </c>
      <c r="C17" s="91" t="n">
        <v>0</v>
      </c>
      <c r="D17" s="91" t="n">
        <v>0</v>
      </c>
      <c r="E17" s="93" t="n">
        <v>0</v>
      </c>
      <c r="F17" s="91" t="n">
        <v>0</v>
      </c>
      <c r="G17" s="91" t="n">
        <v>0</v>
      </c>
      <c r="H17" s="91" t="n">
        <v>0</v>
      </c>
      <c r="I17" s="91" t="n">
        <v>0</v>
      </c>
      <c r="J17" s="91" t="n">
        <v>0</v>
      </c>
      <c r="K17" s="91" t="n">
        <v>0</v>
      </c>
      <c r="L17" s="91" t="n">
        <v>0</v>
      </c>
      <c r="M17" s="91" t="n">
        <v>0</v>
      </c>
      <c r="N17" s="91" t="n">
        <v>0</v>
      </c>
      <c r="O17" s="91" t="n">
        <v>0</v>
      </c>
      <c r="P17" s="91" t="n">
        <v>0</v>
      </c>
      <c r="Q17" s="91" t="n">
        <v>0</v>
      </c>
      <c r="R17" s="91" t="n">
        <v>0</v>
      </c>
      <c r="S17" s="91" t="n">
        <v>0</v>
      </c>
      <c r="T17" s="91" t="n">
        <v>0</v>
      </c>
      <c r="U17" s="91" t="n">
        <v>0</v>
      </c>
      <c r="V17" s="91" t="n">
        <v>0</v>
      </c>
      <c r="W17" s="91" t="n">
        <v>0</v>
      </c>
      <c r="X17" s="91" t="n">
        <v>0</v>
      </c>
      <c r="Y17" s="91" t="n">
        <v>0</v>
      </c>
      <c r="Z17" s="91" t="n">
        <v>0</v>
      </c>
    </row>
    <row r="19" customFormat="false" ht="11.25" hidden="false" customHeight="true" outlineLevel="0" collapsed="false">
      <c r="A19" s="94" t="s">
        <v>64</v>
      </c>
      <c r="B19" s="95"/>
      <c r="C19" s="95" t="n">
        <v>-5000</v>
      </c>
      <c r="D19" s="95" t="n">
        <v>-5000</v>
      </c>
      <c r="E19" s="95" t="n">
        <v>-5000</v>
      </c>
      <c r="F19" s="95" t="n">
        <v>-5000</v>
      </c>
      <c r="G19" s="95" t="n">
        <v>0</v>
      </c>
      <c r="H19" s="95" t="n">
        <v>0</v>
      </c>
      <c r="I19" s="95" t="n">
        <v>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6" t="n">
        <v>0</v>
      </c>
    </row>
    <row r="21" customFormat="false" ht="11.25" hidden="false" customHeight="true" outlineLevel="0" collapsed="false">
      <c r="A21" s="91" t="s">
        <v>104</v>
      </c>
      <c r="C21" s="91" t="n">
        <v>-5000</v>
      </c>
      <c r="D21" s="91" t="n">
        <v>-5000</v>
      </c>
      <c r="E21" s="91" t="n">
        <v>-5000</v>
      </c>
      <c r="F21" s="91" t="n">
        <v>-5000</v>
      </c>
      <c r="G21" s="91" t="n">
        <v>0</v>
      </c>
      <c r="H21" s="91" t="n">
        <v>0</v>
      </c>
      <c r="I21" s="91" t="n">
        <v>0</v>
      </c>
      <c r="J21" s="91" t="n">
        <v>0</v>
      </c>
      <c r="K21" s="91" t="n">
        <v>0</v>
      </c>
      <c r="L21" s="91" t="n">
        <v>0</v>
      </c>
      <c r="M21" s="91" t="n">
        <v>0</v>
      </c>
      <c r="N21" s="91" t="n">
        <v>0</v>
      </c>
      <c r="O21" s="91" t="n">
        <v>0</v>
      </c>
      <c r="P21" s="91" t="n">
        <v>0</v>
      </c>
      <c r="Q21" s="91" t="n">
        <v>0</v>
      </c>
      <c r="R21" s="91" t="n">
        <v>0</v>
      </c>
      <c r="S21" s="91" t="n">
        <v>0</v>
      </c>
      <c r="T21" s="91" t="n">
        <v>0</v>
      </c>
      <c r="U21" s="91" t="n">
        <v>0</v>
      </c>
      <c r="V21" s="91" t="n">
        <v>0</v>
      </c>
      <c r="W21" s="91" t="n">
        <v>0</v>
      </c>
      <c r="X21" s="91" t="n">
        <v>0</v>
      </c>
      <c r="Y21" s="91" t="n">
        <v>0</v>
      </c>
      <c r="Z21" s="91" t="n">
        <v>0</v>
      </c>
    </row>
    <row r="22" customFormat="false" ht="11.25" hidden="false" customHeight="true" outlineLevel="0" collapsed="false">
      <c r="A22" s="91" t="s">
        <v>105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</row>
    <row r="24" customFormat="false" ht="12" hidden="false" customHeight="true" outlineLevel="0" collapsed="false">
      <c r="A24" s="89" t="s">
        <v>106</v>
      </c>
    </row>
    <row r="25" customFormat="false" ht="11.25" hidden="false" customHeight="true" outlineLevel="0" collapsed="false">
      <c r="A25" s="91" t="s">
        <v>107</v>
      </c>
      <c r="C25" s="91" t="n">
        <v>108420</v>
      </c>
      <c r="D25" s="91" t="n">
        <v>124138</v>
      </c>
      <c r="E25" s="91" t="n">
        <v>127798</v>
      </c>
      <c r="F25" s="91" t="n">
        <v>134291</v>
      </c>
      <c r="G25" s="91" t="n">
        <v>-26401</v>
      </c>
      <c r="H25" s="91" t="n">
        <v>-27194</v>
      </c>
      <c r="I25" s="91" t="n">
        <v>-26230</v>
      </c>
      <c r="J25" s="91" t="n">
        <v>-27018</v>
      </c>
      <c r="K25" s="91" t="n">
        <v>-26928</v>
      </c>
      <c r="L25" s="91" t="n">
        <v>-25972</v>
      </c>
      <c r="M25" s="91" t="n">
        <v>-26746</v>
      </c>
      <c r="N25" s="91" t="n">
        <v>0</v>
      </c>
      <c r="O25" s="91" t="n">
        <v>0</v>
      </c>
      <c r="P25" s="91" t="n">
        <v>0</v>
      </c>
      <c r="Q25" s="91" t="n">
        <v>0</v>
      </c>
      <c r="R25" s="91" t="n">
        <v>0</v>
      </c>
      <c r="S25" s="91" t="n">
        <v>0</v>
      </c>
      <c r="T25" s="91" t="n">
        <v>0</v>
      </c>
      <c r="U25" s="91" t="n">
        <v>0</v>
      </c>
      <c r="V25" s="91" t="n">
        <v>0</v>
      </c>
      <c r="W25" s="91" t="n">
        <v>0</v>
      </c>
      <c r="X25" s="91" t="n">
        <v>0</v>
      </c>
      <c r="Y25" s="91" t="n">
        <v>0</v>
      </c>
      <c r="Z25" s="91" t="n">
        <v>0</v>
      </c>
      <c r="AA25" s="91" t="n">
        <v>308158</v>
      </c>
    </row>
    <row r="26" customFormat="false" ht="11.25" hidden="false" customHeight="true" outlineLevel="0" collapsed="false">
      <c r="A26" s="91" t="s">
        <v>108</v>
      </c>
      <c r="C26" s="91" t="n">
        <v>0</v>
      </c>
      <c r="D26" s="91" t="n">
        <v>0</v>
      </c>
      <c r="E26" s="91" t="n">
        <v>0</v>
      </c>
      <c r="F26" s="91" t="n">
        <v>0</v>
      </c>
      <c r="G26" s="91" t="n">
        <v>0</v>
      </c>
      <c r="H26" s="91" t="n">
        <v>0</v>
      </c>
      <c r="I26" s="91" t="n">
        <v>0</v>
      </c>
      <c r="J26" s="91" t="n">
        <v>0</v>
      </c>
      <c r="K26" s="91" t="n">
        <v>0</v>
      </c>
      <c r="L26" s="91" t="n">
        <v>0</v>
      </c>
      <c r="M26" s="91" t="n">
        <v>0</v>
      </c>
      <c r="N26" s="91" t="n">
        <v>0</v>
      </c>
      <c r="O26" s="91" t="n">
        <v>0</v>
      </c>
      <c r="P26" s="91" t="n">
        <v>0</v>
      </c>
      <c r="Q26" s="91" t="n">
        <v>0</v>
      </c>
      <c r="R26" s="91" t="n">
        <v>0</v>
      </c>
      <c r="S26" s="91" t="n">
        <v>0</v>
      </c>
      <c r="T26" s="91" t="n">
        <v>0</v>
      </c>
      <c r="U26" s="91" t="n">
        <v>0</v>
      </c>
      <c r="V26" s="91" t="n">
        <v>0</v>
      </c>
      <c r="W26" s="91" t="n">
        <v>0</v>
      </c>
      <c r="X26" s="91" t="n">
        <v>0</v>
      </c>
      <c r="Y26" s="91" t="n">
        <v>0</v>
      </c>
      <c r="Z26" s="91" t="n">
        <v>0</v>
      </c>
      <c r="AA26" s="91" t="n">
        <v>0</v>
      </c>
    </row>
    <row r="27" customFormat="false" ht="11.25" hidden="false" customHeight="true" outlineLevel="0" collapsed="false">
      <c r="A27" s="94" t="s">
        <v>109</v>
      </c>
      <c r="B27" s="95"/>
      <c r="C27" s="95" t="n">
        <v>108420</v>
      </c>
      <c r="D27" s="95" t="n">
        <v>124138</v>
      </c>
      <c r="E27" s="95" t="n">
        <v>127798</v>
      </c>
      <c r="F27" s="95" t="n">
        <v>134291</v>
      </c>
      <c r="G27" s="95" t="n">
        <v>-26401</v>
      </c>
      <c r="H27" s="95" t="n">
        <v>-27194</v>
      </c>
      <c r="I27" s="95" t="n">
        <v>-26230</v>
      </c>
      <c r="J27" s="95" t="n">
        <v>-27018</v>
      </c>
      <c r="K27" s="95" t="n">
        <v>-26928</v>
      </c>
      <c r="L27" s="95" t="n">
        <v>-25972</v>
      </c>
      <c r="M27" s="95" t="n">
        <v>-26746</v>
      </c>
      <c r="N27" s="95" t="n">
        <v>0</v>
      </c>
      <c r="O27" s="95" t="n">
        <v>0</v>
      </c>
      <c r="P27" s="95" t="n">
        <v>0</v>
      </c>
      <c r="Q27" s="95" t="n">
        <v>0</v>
      </c>
      <c r="R27" s="95" t="n">
        <v>0</v>
      </c>
      <c r="S27" s="95" t="n">
        <v>0</v>
      </c>
      <c r="T27" s="95" t="n">
        <v>0</v>
      </c>
      <c r="U27" s="95" t="n">
        <v>0</v>
      </c>
      <c r="V27" s="95" t="n">
        <v>0</v>
      </c>
      <c r="W27" s="95" t="n">
        <v>0</v>
      </c>
      <c r="X27" s="95" t="n">
        <v>0</v>
      </c>
      <c r="Y27" s="95" t="n">
        <v>0</v>
      </c>
      <c r="Z27" s="95" t="n">
        <v>0</v>
      </c>
      <c r="AA27" s="96" t="n">
        <v>308158</v>
      </c>
    </row>
    <row r="28" customFormat="false" ht="11.25" hidden="false" customHeight="true" outlineLevel="0" collapsed="false">
      <c r="A28" s="91" t="s">
        <v>110</v>
      </c>
      <c r="C28" s="91" t="n">
        <v>117848</v>
      </c>
      <c r="D28" s="91" t="n">
        <v>136929</v>
      </c>
      <c r="E28" s="91" t="n">
        <v>138617</v>
      </c>
      <c r="F28" s="91" t="n">
        <v>145931</v>
      </c>
      <c r="G28" s="91" t="n">
        <v>-26398</v>
      </c>
      <c r="H28" s="91" t="n">
        <v>-27191</v>
      </c>
      <c r="I28" s="91" t="n">
        <v>-26227</v>
      </c>
      <c r="J28" s="91" t="n">
        <v>-27015</v>
      </c>
      <c r="K28" s="91" t="n">
        <v>-26925</v>
      </c>
      <c r="L28" s="91" t="n">
        <v>-25969</v>
      </c>
      <c r="M28" s="91" t="n">
        <v>-26743</v>
      </c>
      <c r="N28" s="91" t="n">
        <v>0</v>
      </c>
      <c r="O28" s="91" t="n">
        <v>0</v>
      </c>
      <c r="P28" s="91" t="n">
        <v>0</v>
      </c>
      <c r="Q28" s="91" t="n">
        <v>0</v>
      </c>
      <c r="R28" s="91" t="n">
        <v>0</v>
      </c>
      <c r="S28" s="91" t="n">
        <v>0</v>
      </c>
      <c r="T28" s="91" t="n">
        <v>0</v>
      </c>
      <c r="U28" s="91" t="n">
        <v>0</v>
      </c>
      <c r="V28" s="91" t="n">
        <v>0</v>
      </c>
      <c r="W28" s="91" t="n">
        <v>0</v>
      </c>
      <c r="X28" s="91" t="n">
        <v>0</v>
      </c>
      <c r="Y28" s="91" t="n">
        <v>0</v>
      </c>
      <c r="Z28" s="91" t="n">
        <v>0</v>
      </c>
      <c r="AA28" s="91" t="n">
        <v>352857</v>
      </c>
    </row>
    <row r="29" customFormat="false" ht="11.25" hidden="false" customHeight="true" outlineLevel="0" collapsed="false">
      <c r="A29" s="91" t="s">
        <v>105</v>
      </c>
      <c r="C29" s="97" t="n">
        <v>-9428</v>
      </c>
      <c r="D29" s="97" t="n">
        <v>-12791</v>
      </c>
      <c r="E29" s="97" t="n">
        <v>-10819</v>
      </c>
      <c r="F29" s="97" t="n">
        <v>-11640</v>
      </c>
      <c r="G29" s="97" t="n">
        <v>-3</v>
      </c>
      <c r="H29" s="97" t="n">
        <v>-3</v>
      </c>
      <c r="I29" s="97" t="n">
        <v>-3</v>
      </c>
      <c r="J29" s="97" t="n">
        <v>-3</v>
      </c>
      <c r="K29" s="97" t="n">
        <v>-3</v>
      </c>
      <c r="L29" s="97" t="n">
        <v>-3</v>
      </c>
      <c r="M29" s="97" t="n">
        <v>-3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-44699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tru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112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0</v>
      </c>
      <c r="D10" s="106" t="n">
        <v>0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0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0</v>
      </c>
    </row>
    <row r="12" customFormat="false" ht="11.25" hidden="false" customHeight="true" outlineLevel="0" collapsed="false">
      <c r="A12" s="105" t="s">
        <v>105</v>
      </c>
      <c r="C12" s="107" t="n">
        <v>0</v>
      </c>
      <c r="D12" s="107" t="n">
        <v>0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2.64</v>
      </c>
      <c r="D15" s="108" t="n">
        <v>2.85</v>
      </c>
      <c r="E15" s="108" t="n">
        <v>2.9</v>
      </c>
      <c r="F15" s="108" t="n">
        <v>2.9</v>
      </c>
      <c r="G15" s="108" t="n">
        <v>2.88</v>
      </c>
      <c r="H15" s="108" t="n">
        <v>2.92</v>
      </c>
      <c r="I15" s="108" t="n">
        <v>2.97</v>
      </c>
      <c r="J15" s="108" t="n">
        <v>3.01</v>
      </c>
      <c r="K15" s="108" t="n">
        <v>3.05</v>
      </c>
      <c r="L15" s="108" t="n">
        <v>3.06</v>
      </c>
      <c r="M15" s="108" t="n">
        <v>3.1</v>
      </c>
      <c r="N15" s="108" t="n">
        <v>3.3</v>
      </c>
      <c r="O15" s="108" t="n">
        <v>3.5</v>
      </c>
      <c r="P15" s="108" t="n">
        <v>3.61</v>
      </c>
      <c r="Q15" s="108" t="n">
        <v>3.54</v>
      </c>
      <c r="R15" s="108" t="n">
        <v>3.45</v>
      </c>
      <c r="S15" s="108" t="n">
        <v>3.35</v>
      </c>
      <c r="T15" s="108" t="n">
        <v>3.36</v>
      </c>
      <c r="U15" s="108" t="n">
        <v>3.39</v>
      </c>
      <c r="V15" s="108" t="n">
        <v>3.44</v>
      </c>
      <c r="W15" s="108" t="n">
        <v>3.45</v>
      </c>
      <c r="X15" s="108" t="n">
        <v>3.46</v>
      </c>
      <c r="Y15" s="108" t="n">
        <v>3.5</v>
      </c>
      <c r="Z15" s="108" t="n">
        <v>3.66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2.55</v>
      </c>
      <c r="D16" s="108" t="n">
        <v>2.77</v>
      </c>
      <c r="E16" s="108" t="n">
        <v>2.83</v>
      </c>
      <c r="F16" s="108" t="n">
        <v>2.82</v>
      </c>
      <c r="G16" s="108" t="n">
        <v>2.81</v>
      </c>
      <c r="H16" s="108" t="n">
        <v>2.85</v>
      </c>
      <c r="I16" s="108" t="n">
        <v>2.9</v>
      </c>
      <c r="J16" s="108" t="n">
        <v>2.95</v>
      </c>
      <c r="K16" s="108" t="n">
        <v>2.99</v>
      </c>
      <c r="L16" s="108" t="n">
        <v>3.01</v>
      </c>
      <c r="M16" s="108" t="n">
        <v>3.05</v>
      </c>
      <c r="N16" s="108" t="n">
        <v>3.24</v>
      </c>
      <c r="O16" s="108" t="n">
        <v>3.44</v>
      </c>
      <c r="P16" s="108" t="n">
        <v>3.57</v>
      </c>
      <c r="Q16" s="108" t="n">
        <v>3.5</v>
      </c>
      <c r="R16" s="108" t="n">
        <v>3.41</v>
      </c>
      <c r="S16" s="108" t="n">
        <v>3.31</v>
      </c>
      <c r="T16" s="108" t="n">
        <v>3.32</v>
      </c>
      <c r="U16" s="108" t="n">
        <v>3.35</v>
      </c>
      <c r="V16" s="108" t="n">
        <v>3.39</v>
      </c>
      <c r="W16" s="108" t="n">
        <v>3.41</v>
      </c>
      <c r="X16" s="108" t="n">
        <v>3.42</v>
      </c>
      <c r="Y16" s="108" t="n">
        <v>3.46</v>
      </c>
      <c r="Z16" s="108" t="n">
        <v>3.62</v>
      </c>
      <c r="AA16" s="108"/>
    </row>
    <row r="17" customFormat="false" ht="11.25" hidden="false" customHeight="true" outlineLevel="0" collapsed="false">
      <c r="A17" s="105" t="s">
        <v>105</v>
      </c>
      <c r="C17" s="109" t="n">
        <v>0.0900000000000003</v>
      </c>
      <c r="D17" s="109" t="n">
        <v>0.0800000000000001</v>
      </c>
      <c r="E17" s="109" t="n">
        <v>0.0699999999999998</v>
      </c>
      <c r="F17" s="109" t="n">
        <v>0.0800000000000001</v>
      </c>
      <c r="G17" s="109" t="n">
        <v>0.0699999999999998</v>
      </c>
      <c r="H17" s="109" t="n">
        <v>0.0699999999999998</v>
      </c>
      <c r="I17" s="109" t="n">
        <v>0.0700000000000003</v>
      </c>
      <c r="J17" s="109" t="n">
        <v>0.0599999999999996</v>
      </c>
      <c r="K17" s="109" t="n">
        <v>0.0599999999999996</v>
      </c>
      <c r="L17" s="109" t="n">
        <v>0.0500000000000003</v>
      </c>
      <c r="M17" s="109" t="n">
        <v>0.0500000000000003</v>
      </c>
      <c r="N17" s="109" t="n">
        <v>0.0599999999999996</v>
      </c>
      <c r="O17" s="109" t="n">
        <v>0.0600000000000001</v>
      </c>
      <c r="P17" s="109" t="n">
        <v>0.04</v>
      </c>
      <c r="Q17" s="109" t="n">
        <v>0.04</v>
      </c>
      <c r="R17" s="109" t="n">
        <v>0.04</v>
      </c>
      <c r="S17" s="109" t="n">
        <v>0.04</v>
      </c>
      <c r="T17" s="109" t="n">
        <v>0.04</v>
      </c>
      <c r="U17" s="109" t="n">
        <v>0.04</v>
      </c>
      <c r="V17" s="109" t="n">
        <v>0.0499999999999998</v>
      </c>
      <c r="W17" s="109" t="n">
        <v>0.04</v>
      </c>
      <c r="X17" s="109" t="n">
        <v>0.04</v>
      </c>
      <c r="Y17" s="109" t="n">
        <v>0.04</v>
      </c>
      <c r="Z17" s="109" t="n">
        <v>0.04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0</v>
      </c>
      <c r="D20" s="106" t="n">
        <v>0</v>
      </c>
      <c r="E20" s="106" t="n">
        <v>0</v>
      </c>
      <c r="F20" s="106" t="n">
        <v>0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0</v>
      </c>
    </row>
    <row r="21" customFormat="false" ht="11.25" hidden="false" customHeight="true" outlineLevel="0" collapsed="false">
      <c r="A21" s="105" t="s">
        <v>110</v>
      </c>
      <c r="C21" s="106" t="n">
        <v>0</v>
      </c>
      <c r="D21" s="106" t="n">
        <v>0</v>
      </c>
      <c r="E21" s="106" t="n">
        <v>0</v>
      </c>
      <c r="F21" s="106" t="n">
        <v>0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0</v>
      </c>
    </row>
    <row r="22" customFormat="false" ht="11.25" hidden="false" customHeight="true" outlineLevel="0" collapsed="false">
      <c r="A22" s="105" t="s">
        <v>105</v>
      </c>
      <c r="C22" s="107" t="n">
        <v>0</v>
      </c>
      <c r="D22" s="107" t="n">
        <v>0</v>
      </c>
      <c r="E22" s="107" t="n">
        <v>0</v>
      </c>
      <c r="F22" s="107" t="n">
        <v>0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33173.5946</v>
      </c>
      <c r="D27" s="106" t="n">
        <v>33173.5946</v>
      </c>
      <c r="E27" s="106" t="n">
        <v>33173.5946</v>
      </c>
      <c r="F27" s="106" t="n">
        <v>33173.5946</v>
      </c>
      <c r="G27" s="106" t="n">
        <v>14217.2548</v>
      </c>
      <c r="H27" s="106" t="n">
        <v>14217.2548</v>
      </c>
      <c r="I27" s="106" t="n">
        <v>14217.2548</v>
      </c>
      <c r="J27" s="106" t="n">
        <v>14217.2548</v>
      </c>
      <c r="K27" s="106" t="n">
        <v>14217.2548</v>
      </c>
      <c r="L27" s="106" t="n">
        <v>14217.2548</v>
      </c>
      <c r="M27" s="106" t="n">
        <v>14217.2548</v>
      </c>
      <c r="N27" s="106" t="n">
        <v>14217.2548</v>
      </c>
      <c r="O27" s="106" t="n">
        <v>14217.2548</v>
      </c>
      <c r="P27" s="106" t="n">
        <v>14217.2548</v>
      </c>
      <c r="Q27" s="106" t="n">
        <v>14217.2548</v>
      </c>
      <c r="R27" s="106" t="n">
        <v>14217.2548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303301.436</v>
      </c>
    </row>
    <row r="28" customFormat="false" ht="11.25" hidden="false" customHeight="true" outlineLevel="0" collapsed="false">
      <c r="A28" s="105" t="s">
        <v>121</v>
      </c>
      <c r="C28" s="106" t="n">
        <v>-40322.5671</v>
      </c>
      <c r="D28" s="106" t="n">
        <v>-36161.2655</v>
      </c>
      <c r="E28" s="106" t="n">
        <v>-32999.9796</v>
      </c>
      <c r="F28" s="106" t="n">
        <v>-29774.1787</v>
      </c>
      <c r="G28" s="106" t="n">
        <v>-20866.6497</v>
      </c>
      <c r="H28" s="106" t="n">
        <v>-2129.0468</v>
      </c>
      <c r="I28" s="106" t="n">
        <v>-16266.673</v>
      </c>
      <c r="J28" s="106" t="n">
        <v>-29903.199</v>
      </c>
      <c r="K28" s="106" t="n">
        <v>-32290.2865</v>
      </c>
      <c r="L28" s="106" t="n">
        <v>-27700.0177</v>
      </c>
      <c r="M28" s="106" t="n">
        <v>-24258.0661</v>
      </c>
      <c r="N28" s="106" t="n">
        <v>-24966.6447</v>
      </c>
      <c r="O28" s="106" t="n">
        <v>-24612.8761</v>
      </c>
      <c r="P28" s="106" t="n">
        <v>-26871.0094</v>
      </c>
      <c r="Q28" s="106" t="n">
        <v>-23821.4193</v>
      </c>
      <c r="R28" s="106" t="n">
        <v>-20548.3871</v>
      </c>
      <c r="S28" s="106" t="n">
        <v>-13033.3407</v>
      </c>
      <c r="T28" s="106" t="n">
        <v>-15161.3023</v>
      </c>
      <c r="U28" s="106" t="n">
        <v>-15333.3137</v>
      </c>
      <c r="V28" s="106" t="n">
        <v>-24451.6529</v>
      </c>
      <c r="W28" s="106" t="n">
        <v>-28419.3735</v>
      </c>
      <c r="X28" s="106" t="n">
        <v>-26133.3267</v>
      </c>
      <c r="Y28" s="106" t="n">
        <v>-21903.2545</v>
      </c>
      <c r="Z28" s="106" t="n">
        <v>-22900.018</v>
      </c>
      <c r="AA28" s="106" t="n">
        <v>-580827.8486</v>
      </c>
    </row>
    <row r="29" customFormat="false" ht="11.25" hidden="false" customHeight="true" outlineLevel="0" collapsed="false">
      <c r="A29" s="105" t="s">
        <v>122</v>
      </c>
      <c r="C29" s="107" t="n">
        <v>-7148.9725</v>
      </c>
      <c r="D29" s="107" t="n">
        <v>-2987.6709</v>
      </c>
      <c r="E29" s="107" t="n">
        <v>173.614999999998</v>
      </c>
      <c r="F29" s="107" t="n">
        <v>3399.4159</v>
      </c>
      <c r="G29" s="107" t="n">
        <v>-6649.3949</v>
      </c>
      <c r="H29" s="107" t="n">
        <v>12088.208</v>
      </c>
      <c r="I29" s="107" t="n">
        <v>-2049.4182</v>
      </c>
      <c r="J29" s="107" t="n">
        <v>-15685.9442</v>
      </c>
      <c r="K29" s="107" t="n">
        <v>-18073.0317</v>
      </c>
      <c r="L29" s="107" t="n">
        <v>-13482.7629</v>
      </c>
      <c r="M29" s="107" t="n">
        <v>-10040.8113</v>
      </c>
      <c r="N29" s="107" t="n">
        <v>-10749.3899</v>
      </c>
      <c r="O29" s="107" t="n">
        <v>-10395.6213</v>
      </c>
      <c r="P29" s="107" t="n">
        <v>-12653.7546</v>
      </c>
      <c r="Q29" s="107" t="n">
        <v>-9604.1645</v>
      </c>
      <c r="R29" s="107" t="n">
        <v>-6331.1323</v>
      </c>
      <c r="S29" s="107" t="n">
        <v>-13033.3407</v>
      </c>
      <c r="T29" s="107" t="n">
        <v>-15161.3023</v>
      </c>
      <c r="U29" s="107" t="n">
        <v>-15333.3137</v>
      </c>
      <c r="V29" s="107" t="n">
        <v>-24451.6529</v>
      </c>
      <c r="W29" s="107" t="n">
        <v>-28419.3735</v>
      </c>
      <c r="X29" s="107" t="n">
        <v>-26133.3267</v>
      </c>
      <c r="Y29" s="107" t="n">
        <v>-21903.2545</v>
      </c>
      <c r="Z29" s="107" t="n">
        <v>-22900.018</v>
      </c>
      <c r="AA29" s="107" t="n">
        <v>-277526.4126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-4739.0849</v>
      </c>
      <c r="E32" s="106" t="n">
        <v>-4739.0849</v>
      </c>
      <c r="F32" s="106" t="n">
        <v>-4739.0849</v>
      </c>
      <c r="G32" s="106" t="n">
        <v>-4739.0849</v>
      </c>
      <c r="H32" s="106" t="n">
        <v>-4739.0849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4739.0849</v>
      </c>
      <c r="O32" s="106" t="n">
        <v>4739.0849</v>
      </c>
      <c r="P32" s="106" t="n">
        <v>4739.0849</v>
      </c>
      <c r="Q32" s="106" t="n">
        <v>4739.0849</v>
      </c>
      <c r="R32" s="106" t="n">
        <v>4739.0849</v>
      </c>
      <c r="S32" s="106" t="n">
        <v>9478.1699</v>
      </c>
      <c r="T32" s="106" t="n">
        <v>9478.1699</v>
      </c>
      <c r="U32" s="106" t="n">
        <v>9478.1699</v>
      </c>
      <c r="V32" s="106" t="n">
        <v>9478.1699</v>
      </c>
      <c r="W32" s="106" t="n">
        <v>9478.1699</v>
      </c>
      <c r="X32" s="106" t="n">
        <v>9478.1699</v>
      </c>
      <c r="Y32" s="106" t="n">
        <v>9478.1699</v>
      </c>
      <c r="Z32" s="106" t="n">
        <v>0</v>
      </c>
      <c r="AA32" s="106" t="n">
        <v>66347.1893</v>
      </c>
    </row>
    <row r="34" customFormat="false" ht="11.25" hidden="false" customHeight="true" outlineLevel="0" collapsed="false">
      <c r="A34" s="110" t="s">
        <v>122</v>
      </c>
      <c r="B34" s="111"/>
      <c r="C34" s="112" t="n">
        <v>-7148.9725</v>
      </c>
      <c r="D34" s="112" t="n">
        <v>-7726.7558</v>
      </c>
      <c r="E34" s="112" t="n">
        <v>-4565.4699</v>
      </c>
      <c r="F34" s="112" t="n">
        <v>-1339.669</v>
      </c>
      <c r="G34" s="112" t="n">
        <v>-11388.4798</v>
      </c>
      <c r="H34" s="112" t="n">
        <v>7349.1231</v>
      </c>
      <c r="I34" s="112" t="n">
        <v>-2049.4182</v>
      </c>
      <c r="J34" s="112" t="n">
        <v>-15685.9442</v>
      </c>
      <c r="K34" s="112" t="n">
        <v>-18073.0317</v>
      </c>
      <c r="L34" s="112" t="n">
        <v>-13482.7629</v>
      </c>
      <c r="M34" s="112" t="n">
        <v>-10040.8113</v>
      </c>
      <c r="N34" s="112" t="n">
        <v>-6010.305</v>
      </c>
      <c r="O34" s="112" t="n">
        <v>-5656.5364</v>
      </c>
      <c r="P34" s="112" t="n">
        <v>-7914.6697</v>
      </c>
      <c r="Q34" s="112" t="n">
        <v>-4865.0796</v>
      </c>
      <c r="R34" s="112" t="n">
        <v>-1592.0474</v>
      </c>
      <c r="S34" s="112" t="n">
        <v>-3555.1708</v>
      </c>
      <c r="T34" s="112" t="n">
        <v>-5683.1324</v>
      </c>
      <c r="U34" s="112" t="n">
        <v>-5855.1438</v>
      </c>
      <c r="V34" s="112" t="n">
        <v>-14973.483</v>
      </c>
      <c r="W34" s="112" t="n">
        <v>-18941.2036</v>
      </c>
      <c r="X34" s="112" t="n">
        <v>-16655.1568</v>
      </c>
      <c r="Y34" s="112" t="n">
        <v>-12425.0846</v>
      </c>
      <c r="Z34" s="112" t="n">
        <v>-22900.018</v>
      </c>
      <c r="AA34" s="113" t="n">
        <v>-211179.2233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33173.5946</v>
      </c>
      <c r="D37" s="106" t="n">
        <v>33173.5946</v>
      </c>
      <c r="E37" s="106" t="n">
        <v>33173.5946</v>
      </c>
      <c r="F37" s="106" t="n">
        <v>33173.5946</v>
      </c>
      <c r="G37" s="106" t="n">
        <v>14217.2548</v>
      </c>
      <c r="H37" s="106" t="n">
        <v>14217.2548</v>
      </c>
      <c r="I37" s="106" t="n">
        <v>14217.2548</v>
      </c>
      <c r="J37" s="106" t="n">
        <v>14217.2548</v>
      </c>
      <c r="K37" s="106" t="n">
        <v>14217.2548</v>
      </c>
      <c r="L37" s="106" t="n">
        <v>14217.2548</v>
      </c>
      <c r="M37" s="106" t="n">
        <v>14217.2548</v>
      </c>
      <c r="N37" s="106" t="n">
        <v>14217.2548</v>
      </c>
      <c r="O37" s="106" t="n">
        <v>14217.2548</v>
      </c>
      <c r="P37" s="106" t="n">
        <v>14217.2548</v>
      </c>
      <c r="Q37" s="106" t="n">
        <v>14217.2548</v>
      </c>
      <c r="R37" s="106" t="n">
        <v>14217.2548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303301.436</v>
      </c>
    </row>
    <row r="38" customFormat="false" ht="11.25" hidden="false" customHeight="true" outlineLevel="0" collapsed="false">
      <c r="A38" s="105" t="s">
        <v>121</v>
      </c>
      <c r="C38" s="106" t="n">
        <v>-41516.1155</v>
      </c>
      <c r="D38" s="106" t="n">
        <v>-37612.8784</v>
      </c>
      <c r="E38" s="106" t="n">
        <v>-34607.1225</v>
      </c>
      <c r="F38" s="106" t="n">
        <v>-30258.0497</v>
      </c>
      <c r="G38" s="106" t="n">
        <v>-22033.3163</v>
      </c>
      <c r="H38" s="106" t="n">
        <v>-2225.821</v>
      </c>
      <c r="I38" s="106" t="n">
        <v>-16633.3397</v>
      </c>
      <c r="J38" s="106" t="n">
        <v>-29967.7152</v>
      </c>
      <c r="K38" s="106" t="n">
        <v>-32451.5768</v>
      </c>
      <c r="L38" s="106" t="n">
        <v>-27866.6843</v>
      </c>
      <c r="M38" s="106" t="n">
        <v>-24774.1952</v>
      </c>
      <c r="N38" s="106" t="n">
        <v>-25033.3113</v>
      </c>
      <c r="O38" s="106" t="n">
        <v>-25645.1342</v>
      </c>
      <c r="P38" s="106" t="n">
        <v>-26548.4287</v>
      </c>
      <c r="Q38" s="106" t="n">
        <v>-23035.705</v>
      </c>
      <c r="R38" s="106" t="n">
        <v>-19387.0968</v>
      </c>
      <c r="S38" s="106" t="n">
        <v>-12500.0073</v>
      </c>
      <c r="T38" s="106" t="n">
        <v>-14612.9152</v>
      </c>
      <c r="U38" s="106" t="n">
        <v>-14999.9803</v>
      </c>
      <c r="V38" s="106" t="n">
        <v>-24161.3303</v>
      </c>
      <c r="W38" s="106" t="n">
        <v>-27677.4381</v>
      </c>
      <c r="X38" s="106" t="n">
        <v>-25599.9933</v>
      </c>
      <c r="Y38" s="106" t="n">
        <v>-22387.1255</v>
      </c>
      <c r="Z38" s="106" t="n">
        <v>-23433.3513</v>
      </c>
      <c r="AA38" s="106" t="n">
        <v>-584968.6319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-4739.0849</v>
      </c>
      <c r="E39" s="106" t="n">
        <v>-4739.0849</v>
      </c>
      <c r="F39" s="106" t="n">
        <v>-4739.0849</v>
      </c>
      <c r="G39" s="106" t="n">
        <v>-4739.0849</v>
      </c>
      <c r="H39" s="106" t="n">
        <v>-4739.0849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4739.0849</v>
      </c>
      <c r="O39" s="106" t="n">
        <v>4739.0849</v>
      </c>
      <c r="P39" s="106" t="n">
        <v>4739.0849</v>
      </c>
      <c r="Q39" s="106" t="n">
        <v>4739.0849</v>
      </c>
      <c r="R39" s="106" t="n">
        <v>4739.0849</v>
      </c>
      <c r="S39" s="106" t="n">
        <v>9478.1699</v>
      </c>
      <c r="T39" s="106" t="n">
        <v>9478.1699</v>
      </c>
      <c r="U39" s="106" t="n">
        <v>9478.1699</v>
      </c>
      <c r="V39" s="106" t="n">
        <v>9478.1699</v>
      </c>
      <c r="W39" s="106" t="n">
        <v>9478.1699</v>
      </c>
      <c r="X39" s="106" t="n">
        <v>9478.1699</v>
      </c>
      <c r="Y39" s="106" t="n">
        <v>9478.1699</v>
      </c>
      <c r="Z39" s="106" t="n">
        <v>0</v>
      </c>
      <c r="AA39" s="106" t="n">
        <v>66347.1893</v>
      </c>
    </row>
    <row r="40" customFormat="false" ht="11.25" hidden="false" customHeight="true" outlineLevel="0" collapsed="false">
      <c r="A40" s="105" t="s">
        <v>122</v>
      </c>
      <c r="C40" s="107" t="n">
        <v>-8342.5209</v>
      </c>
      <c r="D40" s="107" t="n">
        <v>-9178.36870000001</v>
      </c>
      <c r="E40" s="107" t="n">
        <v>-6172.6128</v>
      </c>
      <c r="F40" s="107" t="n">
        <v>-1823.54</v>
      </c>
      <c r="G40" s="107" t="n">
        <v>-12555.1464</v>
      </c>
      <c r="H40" s="107" t="n">
        <v>7252.3489</v>
      </c>
      <c r="I40" s="107" t="n">
        <v>-2416.0849</v>
      </c>
      <c r="J40" s="107" t="n">
        <v>-15750.4604</v>
      </c>
      <c r="K40" s="107" t="n">
        <v>-18234.322</v>
      </c>
      <c r="L40" s="107" t="n">
        <v>-13649.4295</v>
      </c>
      <c r="M40" s="107" t="n">
        <v>-10556.9404</v>
      </c>
      <c r="N40" s="107" t="n">
        <v>-6076.9716</v>
      </c>
      <c r="O40" s="107" t="n">
        <v>-6688.7945</v>
      </c>
      <c r="P40" s="107" t="n">
        <v>-7592.089</v>
      </c>
      <c r="Q40" s="107" t="n">
        <v>-4079.3653</v>
      </c>
      <c r="R40" s="107" t="n">
        <v>-430.757099999999</v>
      </c>
      <c r="S40" s="107" t="n">
        <v>-3021.8374</v>
      </c>
      <c r="T40" s="107" t="n">
        <v>-5134.7453</v>
      </c>
      <c r="U40" s="107" t="n">
        <v>-5521.8104</v>
      </c>
      <c r="V40" s="107" t="n">
        <v>-14683.1604</v>
      </c>
      <c r="W40" s="107" t="n">
        <v>-18199.2682</v>
      </c>
      <c r="X40" s="107" t="n">
        <v>-16121.8234</v>
      </c>
      <c r="Y40" s="107" t="n">
        <v>-12908.9556</v>
      </c>
      <c r="Z40" s="107" t="n">
        <v>-23433.3513</v>
      </c>
      <c r="AA40" s="107" t="n">
        <v>-215320.0066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1193.5484</v>
      </c>
      <c r="D44" s="106" t="n">
        <v>1451.6129</v>
      </c>
      <c r="E44" s="106" t="n">
        <v>1607.1429</v>
      </c>
      <c r="F44" s="106" t="n">
        <v>483.870999999999</v>
      </c>
      <c r="G44" s="106" t="n">
        <v>1166.6666</v>
      </c>
      <c r="H44" s="106" t="n">
        <v>96.7741999999998</v>
      </c>
      <c r="I44" s="106" t="n">
        <v>366.6667</v>
      </c>
      <c r="J44" s="106" t="n">
        <v>64.5161999999982</v>
      </c>
      <c r="K44" s="106" t="n">
        <v>161.290300000001</v>
      </c>
      <c r="L44" s="106" t="n">
        <v>166.6666</v>
      </c>
      <c r="M44" s="106" t="n">
        <v>516.129099999998</v>
      </c>
      <c r="N44" s="106" t="n">
        <v>66.6666000000005</v>
      </c>
      <c r="O44" s="106" t="n">
        <v>1032.2581</v>
      </c>
      <c r="P44" s="106" t="n">
        <v>-322.580699999999</v>
      </c>
      <c r="Q44" s="106" t="n">
        <v>-785.7143</v>
      </c>
      <c r="R44" s="106" t="n">
        <v>-1161.2903</v>
      </c>
      <c r="S44" s="106" t="n">
        <v>-533.333400000001</v>
      </c>
      <c r="T44" s="106" t="n">
        <v>-548.3871</v>
      </c>
      <c r="U44" s="106" t="n">
        <v>-333.333400000001</v>
      </c>
      <c r="V44" s="106" t="n">
        <v>-290.3226</v>
      </c>
      <c r="W44" s="106" t="n">
        <v>-741.935400000002</v>
      </c>
      <c r="X44" s="106" t="n">
        <v>-533.333400000003</v>
      </c>
      <c r="Y44" s="106" t="n">
        <v>483.870999999999</v>
      </c>
      <c r="Z44" s="106" t="n">
        <v>533.333299999998</v>
      </c>
      <c r="AA44" s="106" t="n">
        <v>4140.78330000001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1193.5484</v>
      </c>
      <c r="D46" s="107" t="n">
        <v>1451.6129</v>
      </c>
      <c r="E46" s="107" t="n">
        <v>1607.1429</v>
      </c>
      <c r="F46" s="107" t="n">
        <v>483.870999999999</v>
      </c>
      <c r="G46" s="107" t="n">
        <v>1166.6666</v>
      </c>
      <c r="H46" s="107" t="n">
        <v>96.7741999999998</v>
      </c>
      <c r="I46" s="107" t="n">
        <v>366.6667</v>
      </c>
      <c r="J46" s="107" t="n">
        <v>64.5161999999982</v>
      </c>
      <c r="K46" s="107" t="n">
        <v>161.290300000001</v>
      </c>
      <c r="L46" s="107" t="n">
        <v>166.6666</v>
      </c>
      <c r="M46" s="107" t="n">
        <v>516.129099999998</v>
      </c>
      <c r="N46" s="107" t="n">
        <v>66.6666000000005</v>
      </c>
      <c r="O46" s="107" t="n">
        <v>1032.2581</v>
      </c>
      <c r="P46" s="107" t="n">
        <v>-322.580699999999</v>
      </c>
      <c r="Q46" s="107" t="n">
        <v>-785.7143</v>
      </c>
      <c r="R46" s="107" t="n">
        <v>-1161.2903</v>
      </c>
      <c r="S46" s="107" t="n">
        <v>-533.333400000001</v>
      </c>
      <c r="T46" s="107" t="n">
        <v>-548.3871</v>
      </c>
      <c r="U46" s="107" t="n">
        <v>-333.333400000001</v>
      </c>
      <c r="V46" s="107" t="n">
        <v>-290.3226</v>
      </c>
      <c r="W46" s="107" t="n">
        <v>-741.935400000002</v>
      </c>
      <c r="X46" s="107" t="n">
        <v>-533.333400000003</v>
      </c>
      <c r="Y46" s="107" t="n">
        <v>483.870999999999</v>
      </c>
      <c r="Z46" s="107" t="n">
        <v>533.333299999998</v>
      </c>
      <c r="AA46" s="107" t="n">
        <v>4140.78330000001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3.14</v>
      </c>
      <c r="D49" s="108" t="n">
        <v>3.6</v>
      </c>
      <c r="E49" s="108" t="n">
        <v>3.65</v>
      </c>
      <c r="F49" s="108" t="n">
        <v>3.61</v>
      </c>
      <c r="G49" s="108" t="n">
        <v>3.57</v>
      </c>
      <c r="H49" s="108" t="n">
        <v>3.64</v>
      </c>
      <c r="I49" s="108" t="n">
        <v>3.71</v>
      </c>
      <c r="J49" s="108" t="n">
        <v>3.77</v>
      </c>
      <c r="K49" s="108" t="n">
        <v>3.84</v>
      </c>
      <c r="L49" s="108" t="n">
        <v>3.86</v>
      </c>
      <c r="M49" s="108" t="n">
        <v>3.92</v>
      </c>
      <c r="N49" s="108" t="n">
        <v>4.31</v>
      </c>
      <c r="O49" s="108" t="n">
        <v>4.6</v>
      </c>
      <c r="P49" s="108" t="n">
        <v>4.78</v>
      </c>
      <c r="Q49" s="108" t="n">
        <v>4.68</v>
      </c>
      <c r="R49" s="108" t="n">
        <v>4.54</v>
      </c>
      <c r="S49" s="108" t="n">
        <v>4.38</v>
      </c>
      <c r="T49" s="108" t="n">
        <v>4.4</v>
      </c>
      <c r="U49" s="108" t="n">
        <v>4.44</v>
      </c>
      <c r="V49" s="108" t="n">
        <v>4.52</v>
      </c>
      <c r="W49" s="108" t="n">
        <v>4.53</v>
      </c>
      <c r="X49" s="108" t="n">
        <v>4.55</v>
      </c>
      <c r="Y49" s="108" t="n">
        <v>4.61</v>
      </c>
      <c r="Z49" s="108" t="n">
        <v>4.87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3.02</v>
      </c>
      <c r="D50" s="108" t="n">
        <v>3.46</v>
      </c>
      <c r="E50" s="108" t="n">
        <v>3.52</v>
      </c>
      <c r="F50" s="108" t="n">
        <v>3.48</v>
      </c>
      <c r="G50" s="108" t="n">
        <v>3.49</v>
      </c>
      <c r="H50" s="108" t="n">
        <v>3.56</v>
      </c>
      <c r="I50" s="108" t="n">
        <v>3.63</v>
      </c>
      <c r="J50" s="108" t="n">
        <v>3.7</v>
      </c>
      <c r="K50" s="108" t="n">
        <v>3.77</v>
      </c>
      <c r="L50" s="108" t="n">
        <v>3.79</v>
      </c>
      <c r="M50" s="108" t="n">
        <v>3.85</v>
      </c>
      <c r="N50" s="108" t="n">
        <v>4.22</v>
      </c>
      <c r="O50" s="108" t="n">
        <v>4.52</v>
      </c>
      <c r="P50" s="108" t="n">
        <v>4.72</v>
      </c>
      <c r="Q50" s="108" t="n">
        <v>4.61</v>
      </c>
      <c r="R50" s="108" t="n">
        <v>4.48</v>
      </c>
      <c r="S50" s="108" t="n">
        <v>4.32</v>
      </c>
      <c r="T50" s="108" t="n">
        <v>4.34</v>
      </c>
      <c r="U50" s="108" t="n">
        <v>4.39</v>
      </c>
      <c r="V50" s="108" t="n">
        <v>4.44</v>
      </c>
      <c r="W50" s="108" t="n">
        <v>4.48</v>
      </c>
      <c r="X50" s="108" t="n">
        <v>4.49</v>
      </c>
      <c r="Y50" s="108" t="n">
        <v>4.56</v>
      </c>
      <c r="Z50" s="108" t="n">
        <v>4.82</v>
      </c>
      <c r="AA50" s="108"/>
    </row>
    <row r="51" customFormat="false" ht="11.25" hidden="false" customHeight="true" outlineLevel="0" collapsed="false">
      <c r="A51" s="105" t="s">
        <v>105</v>
      </c>
      <c r="C51" s="109" t="n">
        <v>0.12</v>
      </c>
      <c r="D51" s="109" t="n">
        <v>0.14</v>
      </c>
      <c r="E51" s="109" t="n">
        <v>0.13</v>
      </c>
      <c r="F51" s="109" t="n">
        <v>0.13</v>
      </c>
      <c r="G51" s="109" t="n">
        <v>0.0799999999999996</v>
      </c>
      <c r="H51" s="109" t="n">
        <v>0.0800000000000001</v>
      </c>
      <c r="I51" s="109" t="n">
        <v>0.0800000000000001</v>
      </c>
      <c r="J51" s="109" t="n">
        <v>0.0699999999999998</v>
      </c>
      <c r="K51" s="109" t="n">
        <v>0.0699999999999998</v>
      </c>
      <c r="L51" s="109" t="n">
        <v>0.0699999999999998</v>
      </c>
      <c r="M51" s="109" t="n">
        <v>0.0699999999999998</v>
      </c>
      <c r="N51" s="109" t="n">
        <v>0.0899999999999999</v>
      </c>
      <c r="O51" s="109" t="n">
        <v>0.0800000000000001</v>
      </c>
      <c r="P51" s="109" t="n">
        <v>0.0600000000000005</v>
      </c>
      <c r="Q51" s="109" t="n">
        <v>0.0699999999999994</v>
      </c>
      <c r="R51" s="109" t="n">
        <v>0.0599999999999996</v>
      </c>
      <c r="S51" s="109" t="n">
        <v>0.0599999999999996</v>
      </c>
      <c r="T51" s="109" t="n">
        <v>0.0600000000000005</v>
      </c>
      <c r="U51" s="109" t="n">
        <v>0.0500000000000007</v>
      </c>
      <c r="V51" s="109" t="n">
        <v>0.0799999999999992</v>
      </c>
      <c r="W51" s="109" t="n">
        <v>0.0499999999999998</v>
      </c>
      <c r="X51" s="109" t="n">
        <v>0.0599999999999996</v>
      </c>
      <c r="Y51" s="109" t="n">
        <v>0.0500000000000007</v>
      </c>
      <c r="Z51" s="109" t="n">
        <v>0.0499999999999998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5.68</v>
      </c>
      <c r="D54" s="108" t="n">
        <v>5.68</v>
      </c>
      <c r="E54" s="108" t="n">
        <v>5.68</v>
      </c>
      <c r="F54" s="108" t="n">
        <v>5.68</v>
      </c>
      <c r="G54" s="108" t="n">
        <v>4.7633</v>
      </c>
      <c r="H54" s="108" t="n">
        <v>4.7633</v>
      </c>
      <c r="I54" s="108" t="n">
        <v>4.7633</v>
      </c>
      <c r="J54" s="108" t="n">
        <v>4.7633</v>
      </c>
      <c r="K54" s="108" t="n">
        <v>4.7633</v>
      </c>
      <c r="L54" s="108" t="n">
        <v>4.7633</v>
      </c>
      <c r="M54" s="108" t="n">
        <v>4.7633</v>
      </c>
      <c r="N54" s="108" t="n">
        <v>6.3883</v>
      </c>
      <c r="O54" s="108" t="n">
        <v>6.3883</v>
      </c>
      <c r="P54" s="108" t="n">
        <v>6.3883</v>
      </c>
      <c r="Q54" s="108" t="n">
        <v>6.3883</v>
      </c>
      <c r="R54" s="108" t="n">
        <v>6.3883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0</v>
      </c>
      <c r="D55" s="108" t="n">
        <v>0</v>
      </c>
      <c r="E55" s="108" t="n">
        <v>0</v>
      </c>
      <c r="F55" s="108" t="n">
        <v>0</v>
      </c>
      <c r="G55" s="108" t="n">
        <v>0</v>
      </c>
      <c r="H55" s="108" t="n">
        <v>0</v>
      </c>
      <c r="I55" s="108" t="n">
        <v>0</v>
      </c>
      <c r="J55" s="108" t="n">
        <v>0</v>
      </c>
      <c r="K55" s="108" t="n">
        <v>0</v>
      </c>
      <c r="L55" s="108" t="n">
        <v>0</v>
      </c>
      <c r="M55" s="108" t="n">
        <v>0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-1756983</v>
      </c>
      <c r="D58" s="106" t="n">
        <v>-1417241</v>
      </c>
      <c r="E58" s="106" t="n">
        <v>-1249816</v>
      </c>
      <c r="F58" s="106" t="n">
        <v>-1403014</v>
      </c>
      <c r="G58" s="106" t="n">
        <v>-873054</v>
      </c>
      <c r="H58" s="106" t="n">
        <v>-885869</v>
      </c>
      <c r="I58" s="106" t="n">
        <v>-913536</v>
      </c>
      <c r="J58" s="106" t="n">
        <v>-923857</v>
      </c>
      <c r="K58" s="106" t="n">
        <v>-900888</v>
      </c>
      <c r="L58" s="106" t="n">
        <v>-863421</v>
      </c>
      <c r="M58" s="106" t="n">
        <v>-872234</v>
      </c>
      <c r="N58" s="106" t="n">
        <v>-1228306</v>
      </c>
      <c r="O58" s="106" t="n">
        <v>-1155404</v>
      </c>
      <c r="P58" s="106" t="n">
        <v>-1082750</v>
      </c>
      <c r="Q58" s="106" t="n">
        <v>-1006568</v>
      </c>
      <c r="R58" s="106" t="n">
        <v>-1160222</v>
      </c>
      <c r="S58" s="106" t="n">
        <v>65476</v>
      </c>
      <c r="T58" s="106" t="n">
        <v>70901</v>
      </c>
      <c r="U58" s="106" t="n">
        <v>75185</v>
      </c>
      <c r="V58" s="106" t="n">
        <v>91524</v>
      </c>
      <c r="W58" s="106" t="n">
        <v>92809</v>
      </c>
      <c r="X58" s="106" t="n">
        <v>92749</v>
      </c>
      <c r="Y58" s="106" t="n">
        <v>105897</v>
      </c>
      <c r="Z58" s="106" t="n">
        <v>0</v>
      </c>
      <c r="AA58" s="106" t="n">
        <v>-17098622</v>
      </c>
    </row>
    <row r="59" customFormat="false" ht="11.25" hidden="false" customHeight="true" outlineLevel="0" collapsed="false">
      <c r="A59" s="105" t="s">
        <v>127</v>
      </c>
      <c r="C59" s="106" t="n">
        <v>3703444</v>
      </c>
      <c r="D59" s="106" t="n">
        <v>3330786</v>
      </c>
      <c r="E59" s="106" t="n">
        <v>2599892</v>
      </c>
      <c r="F59" s="106" t="n">
        <v>2538651</v>
      </c>
      <c r="G59" s="106" t="n">
        <v>1545321</v>
      </c>
      <c r="H59" s="106" t="n">
        <v>145493</v>
      </c>
      <c r="I59" s="106" t="n">
        <v>1387392</v>
      </c>
      <c r="J59" s="106" t="n">
        <v>1336692</v>
      </c>
      <c r="K59" s="106" t="n">
        <v>1254894</v>
      </c>
      <c r="L59" s="106" t="n">
        <v>1275803</v>
      </c>
      <c r="M59" s="106" t="n">
        <v>1366504</v>
      </c>
      <c r="N59" s="106" t="n">
        <v>1318871</v>
      </c>
      <c r="O59" s="106" t="n">
        <v>1198721</v>
      </c>
      <c r="P59" s="106" t="n">
        <v>248696</v>
      </c>
      <c r="Q59" s="106" t="n">
        <v>187095</v>
      </c>
      <c r="R59" s="106" t="n">
        <v>205224</v>
      </c>
      <c r="S59" s="106" t="n">
        <v>-79339</v>
      </c>
      <c r="T59" s="106" t="n">
        <v>-84166</v>
      </c>
      <c r="U59" s="106" t="n">
        <v>41569</v>
      </c>
      <c r="V59" s="106" t="n">
        <v>-15891</v>
      </c>
      <c r="W59" s="106" t="n">
        <v>10794</v>
      </c>
      <c r="X59" s="106" t="n">
        <v>32488</v>
      </c>
      <c r="Y59" s="106" t="n">
        <v>52641</v>
      </c>
      <c r="Z59" s="106" t="n">
        <v>116170</v>
      </c>
      <c r="AA59" s="106" t="n">
        <v>23717745</v>
      </c>
    </row>
    <row r="60" customFormat="false" ht="11.25" hidden="false" customHeight="true" outlineLevel="0" collapsed="false">
      <c r="A60" s="110" t="s">
        <v>109</v>
      </c>
      <c r="B60" s="111"/>
      <c r="C60" s="112" t="n">
        <v>1946461</v>
      </c>
      <c r="D60" s="112" t="n">
        <v>1913545</v>
      </c>
      <c r="E60" s="112" t="n">
        <v>1350076</v>
      </c>
      <c r="F60" s="112" t="n">
        <v>1135637</v>
      </c>
      <c r="G60" s="112" t="n">
        <v>672267</v>
      </c>
      <c r="H60" s="112" t="n">
        <v>-740376</v>
      </c>
      <c r="I60" s="112" t="n">
        <v>473856</v>
      </c>
      <c r="J60" s="112" t="n">
        <v>412835</v>
      </c>
      <c r="K60" s="112" t="n">
        <v>354006</v>
      </c>
      <c r="L60" s="112" t="n">
        <v>412382</v>
      </c>
      <c r="M60" s="112" t="n">
        <v>494270</v>
      </c>
      <c r="N60" s="112" t="n">
        <v>90565</v>
      </c>
      <c r="O60" s="112" t="n">
        <v>43317</v>
      </c>
      <c r="P60" s="112" t="n">
        <v>-834054</v>
      </c>
      <c r="Q60" s="112" t="n">
        <v>-819473</v>
      </c>
      <c r="R60" s="112" t="n">
        <v>-954998</v>
      </c>
      <c r="S60" s="112" t="n">
        <v>-13863</v>
      </c>
      <c r="T60" s="112" t="n">
        <v>-13265</v>
      </c>
      <c r="U60" s="112" t="n">
        <v>116754</v>
      </c>
      <c r="V60" s="112" t="n">
        <v>75633</v>
      </c>
      <c r="W60" s="112" t="n">
        <v>103603</v>
      </c>
      <c r="X60" s="112" t="n">
        <v>125237</v>
      </c>
      <c r="Y60" s="112" t="n">
        <v>158538</v>
      </c>
      <c r="Z60" s="112" t="n">
        <v>116170</v>
      </c>
      <c r="AA60" s="113" t="n">
        <v>6619123</v>
      </c>
    </row>
    <row r="61" customFormat="false" ht="11.25" hidden="false" customHeight="true" outlineLevel="0" collapsed="false">
      <c r="A61" s="105" t="s">
        <v>110</v>
      </c>
      <c r="C61" s="106" t="n">
        <v>1966672</v>
      </c>
      <c r="D61" s="106" t="n">
        <v>1939622</v>
      </c>
      <c r="E61" s="106" t="n">
        <v>1364707</v>
      </c>
      <c r="F61" s="106" t="n">
        <v>1140361</v>
      </c>
      <c r="G61" s="106" t="n">
        <v>691989</v>
      </c>
      <c r="H61" s="106" t="n">
        <v>-752011</v>
      </c>
      <c r="I61" s="106" t="n">
        <v>477552</v>
      </c>
      <c r="J61" s="106" t="n">
        <v>434906</v>
      </c>
      <c r="K61" s="106" t="n">
        <v>379472</v>
      </c>
      <c r="L61" s="106" t="n">
        <v>430744</v>
      </c>
      <c r="M61" s="106" t="n">
        <v>508846</v>
      </c>
      <c r="N61" s="106" t="n">
        <v>101020</v>
      </c>
      <c r="O61" s="106" t="n">
        <v>53937</v>
      </c>
      <c r="P61" s="106" t="n">
        <v>-825038</v>
      </c>
      <c r="Q61" s="106" t="n">
        <v>-814280</v>
      </c>
      <c r="R61" s="106" t="n">
        <v>-954366</v>
      </c>
      <c r="S61" s="106" t="n">
        <v>-10485</v>
      </c>
      <c r="T61" s="106" t="n">
        <v>-7312</v>
      </c>
      <c r="U61" s="106" t="n">
        <v>121824</v>
      </c>
      <c r="V61" s="106" t="n">
        <v>97837</v>
      </c>
      <c r="W61" s="106" t="n">
        <v>120654</v>
      </c>
      <c r="X61" s="106" t="n">
        <v>142775</v>
      </c>
      <c r="Y61" s="106" t="n">
        <v>170535</v>
      </c>
      <c r="Z61" s="106" t="n">
        <v>137155</v>
      </c>
      <c r="AA61" s="106" t="n">
        <v>6917116</v>
      </c>
    </row>
    <row r="62" customFormat="false" ht="11.25" hidden="false" customHeight="true" outlineLevel="0" collapsed="false">
      <c r="A62" s="105" t="s">
        <v>105</v>
      </c>
      <c r="C62" s="107" t="n">
        <v>-20211</v>
      </c>
      <c r="D62" s="107" t="n">
        <v>-26077</v>
      </c>
      <c r="E62" s="107" t="n">
        <v>-14631</v>
      </c>
      <c r="F62" s="107" t="n">
        <v>-4724</v>
      </c>
      <c r="G62" s="107" t="n">
        <v>-19722</v>
      </c>
      <c r="H62" s="107" t="n">
        <v>11635</v>
      </c>
      <c r="I62" s="107" t="n">
        <v>-3696</v>
      </c>
      <c r="J62" s="107" t="n">
        <v>-22071</v>
      </c>
      <c r="K62" s="107" t="n">
        <v>-25466</v>
      </c>
      <c r="L62" s="107" t="n">
        <v>-18362</v>
      </c>
      <c r="M62" s="107" t="n">
        <v>-14576</v>
      </c>
      <c r="N62" s="107" t="n">
        <v>-10455</v>
      </c>
      <c r="O62" s="107" t="n">
        <v>-10620</v>
      </c>
      <c r="P62" s="107" t="n">
        <v>-9016</v>
      </c>
      <c r="Q62" s="107" t="n">
        <v>-5193</v>
      </c>
      <c r="R62" s="107" t="n">
        <v>-632</v>
      </c>
      <c r="S62" s="107" t="n">
        <v>-3378</v>
      </c>
      <c r="T62" s="107" t="n">
        <v>-5953</v>
      </c>
      <c r="U62" s="107" t="n">
        <v>-5070</v>
      </c>
      <c r="V62" s="107" t="n">
        <v>-22204</v>
      </c>
      <c r="W62" s="107" t="n">
        <v>-17051</v>
      </c>
      <c r="X62" s="107" t="n">
        <v>-17538</v>
      </c>
      <c r="Y62" s="107" t="n">
        <v>-11997</v>
      </c>
      <c r="Z62" s="107" t="n">
        <v>-20985</v>
      </c>
      <c r="AA62" s="107" t="n">
        <v>-297993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30000</v>
      </c>
      <c r="D67" s="106" t="n">
        <v>30000</v>
      </c>
      <c r="E67" s="106" t="n">
        <v>20000</v>
      </c>
      <c r="F67" s="106" t="n">
        <v>20000</v>
      </c>
      <c r="G67" s="106" t="n">
        <v>20000</v>
      </c>
      <c r="H67" s="106" t="n">
        <v>20000</v>
      </c>
      <c r="I67" s="106" t="n">
        <v>20000</v>
      </c>
      <c r="J67" s="106" t="n">
        <v>20000</v>
      </c>
      <c r="K67" s="106" t="n">
        <v>20000</v>
      </c>
      <c r="L67" s="106" t="n">
        <v>20000</v>
      </c>
      <c r="M67" s="106" t="n">
        <v>20000</v>
      </c>
      <c r="N67" s="106" t="n">
        <v>5000</v>
      </c>
      <c r="O67" s="106" t="n">
        <v>5000</v>
      </c>
      <c r="P67" s="106" t="n">
        <v>5000</v>
      </c>
      <c r="Q67" s="106" t="n">
        <v>5000</v>
      </c>
      <c r="R67" s="106" t="n">
        <v>5000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265000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30000</v>
      </c>
      <c r="D69" s="107" t="n">
        <v>30000</v>
      </c>
      <c r="E69" s="107" t="n">
        <v>20000</v>
      </c>
      <c r="F69" s="107" t="n">
        <v>20000</v>
      </c>
      <c r="G69" s="107" t="n">
        <v>20000</v>
      </c>
      <c r="H69" s="107" t="n">
        <v>20000</v>
      </c>
      <c r="I69" s="107" t="n">
        <v>20000</v>
      </c>
      <c r="J69" s="107" t="n">
        <v>20000</v>
      </c>
      <c r="K69" s="107" t="n">
        <v>20000</v>
      </c>
      <c r="L69" s="107" t="n">
        <v>20000</v>
      </c>
      <c r="M69" s="107" t="n">
        <v>20000</v>
      </c>
      <c r="N69" s="107" t="n">
        <v>5000</v>
      </c>
      <c r="O69" s="107" t="n">
        <v>5000</v>
      </c>
      <c r="P69" s="107" t="n">
        <v>5000</v>
      </c>
      <c r="Q69" s="107" t="n">
        <v>5000</v>
      </c>
      <c r="R69" s="107" t="n">
        <v>5000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265000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-10000</v>
      </c>
      <c r="G72" s="106" t="n">
        <v>0</v>
      </c>
      <c r="H72" s="106" t="n">
        <v>15000</v>
      </c>
      <c r="I72" s="106" t="n">
        <v>15000</v>
      </c>
      <c r="J72" s="106" t="n">
        <v>35000</v>
      </c>
      <c r="K72" s="106" t="n">
        <v>35000</v>
      </c>
      <c r="L72" s="106" t="n">
        <v>35000</v>
      </c>
      <c r="M72" s="106" t="n">
        <v>35000</v>
      </c>
      <c r="N72" s="106" t="n">
        <v>20000</v>
      </c>
      <c r="O72" s="106" t="n">
        <v>20000</v>
      </c>
      <c r="P72" s="106" t="n">
        <v>20000</v>
      </c>
      <c r="Q72" s="106" t="n">
        <v>20000</v>
      </c>
      <c r="R72" s="106" t="n">
        <v>20000</v>
      </c>
      <c r="S72" s="106" t="n">
        <v>5000</v>
      </c>
      <c r="T72" s="106" t="n">
        <v>5000</v>
      </c>
      <c r="U72" s="106" t="n">
        <v>5000</v>
      </c>
      <c r="V72" s="106" t="n">
        <v>5000</v>
      </c>
      <c r="W72" s="106" t="n">
        <v>5000</v>
      </c>
      <c r="X72" s="106" t="n">
        <v>5000</v>
      </c>
      <c r="Y72" s="106" t="n">
        <v>5000</v>
      </c>
      <c r="Z72" s="106" t="n">
        <v>0</v>
      </c>
      <c r="AA72" s="106" t="n">
        <v>295000</v>
      </c>
    </row>
    <row r="74" customFormat="false" ht="11.25" hidden="false" customHeight="true" outlineLevel="0" collapsed="false">
      <c r="A74" s="110" t="s">
        <v>122</v>
      </c>
      <c r="B74" s="111"/>
      <c r="C74" s="112" t="n">
        <v>30000</v>
      </c>
      <c r="D74" s="112" t="n">
        <v>30000</v>
      </c>
      <c r="E74" s="112" t="n">
        <v>20000</v>
      </c>
      <c r="F74" s="112" t="n">
        <v>10000</v>
      </c>
      <c r="G74" s="112" t="n">
        <v>20000</v>
      </c>
      <c r="H74" s="112" t="n">
        <v>35000</v>
      </c>
      <c r="I74" s="112" t="n">
        <v>35000</v>
      </c>
      <c r="J74" s="112" t="n">
        <v>55000</v>
      </c>
      <c r="K74" s="112" t="n">
        <v>55000</v>
      </c>
      <c r="L74" s="112" t="n">
        <v>55000</v>
      </c>
      <c r="M74" s="112" t="n">
        <v>55000</v>
      </c>
      <c r="N74" s="112" t="n">
        <v>25000</v>
      </c>
      <c r="O74" s="112" t="n">
        <v>25000</v>
      </c>
      <c r="P74" s="112" t="n">
        <v>25000</v>
      </c>
      <c r="Q74" s="112" t="n">
        <v>25000</v>
      </c>
      <c r="R74" s="112" t="n">
        <v>25000</v>
      </c>
      <c r="S74" s="112" t="n">
        <v>5000</v>
      </c>
      <c r="T74" s="112" t="n">
        <v>5000</v>
      </c>
      <c r="U74" s="112" t="n">
        <v>5000</v>
      </c>
      <c r="V74" s="112" t="n">
        <v>5000</v>
      </c>
      <c r="W74" s="112" t="n">
        <v>5000</v>
      </c>
      <c r="X74" s="112" t="n">
        <v>5000</v>
      </c>
      <c r="Y74" s="112" t="n">
        <v>5000</v>
      </c>
      <c r="Z74" s="112" t="n">
        <v>0</v>
      </c>
      <c r="AA74" s="113" t="n">
        <v>560000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30000</v>
      </c>
      <c r="D77" s="106" t="n">
        <v>30000</v>
      </c>
      <c r="E77" s="106" t="n">
        <v>20000</v>
      </c>
      <c r="F77" s="106" t="n">
        <v>20000</v>
      </c>
      <c r="G77" s="106" t="n">
        <v>20000</v>
      </c>
      <c r="H77" s="106" t="n">
        <v>20000</v>
      </c>
      <c r="I77" s="106" t="n">
        <v>20000</v>
      </c>
      <c r="J77" s="106" t="n">
        <v>20000</v>
      </c>
      <c r="K77" s="106" t="n">
        <v>20000</v>
      </c>
      <c r="L77" s="106" t="n">
        <v>20000</v>
      </c>
      <c r="M77" s="106" t="n">
        <v>20000</v>
      </c>
      <c r="N77" s="106" t="n">
        <v>5000</v>
      </c>
      <c r="O77" s="106" t="n">
        <v>5000</v>
      </c>
      <c r="P77" s="106" t="n">
        <v>5000</v>
      </c>
      <c r="Q77" s="106" t="n">
        <v>5000</v>
      </c>
      <c r="R77" s="106" t="n">
        <v>5000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265000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-10000</v>
      </c>
      <c r="G79" s="106" t="n">
        <v>0</v>
      </c>
      <c r="H79" s="106" t="n">
        <v>15000</v>
      </c>
      <c r="I79" s="106" t="n">
        <v>15000</v>
      </c>
      <c r="J79" s="106" t="n">
        <v>35000</v>
      </c>
      <c r="K79" s="106" t="n">
        <v>35000</v>
      </c>
      <c r="L79" s="106" t="n">
        <v>35000</v>
      </c>
      <c r="M79" s="106" t="n">
        <v>35000</v>
      </c>
      <c r="N79" s="106" t="n">
        <v>20000</v>
      </c>
      <c r="O79" s="106" t="n">
        <v>20000</v>
      </c>
      <c r="P79" s="106" t="n">
        <v>20000</v>
      </c>
      <c r="Q79" s="106" t="n">
        <v>20000</v>
      </c>
      <c r="R79" s="106" t="n">
        <v>20000</v>
      </c>
      <c r="S79" s="106" t="n">
        <v>5000</v>
      </c>
      <c r="T79" s="106" t="n">
        <v>5000</v>
      </c>
      <c r="U79" s="106" t="n">
        <v>5000</v>
      </c>
      <c r="V79" s="106" t="n">
        <v>5000</v>
      </c>
      <c r="W79" s="106" t="n">
        <v>5000</v>
      </c>
      <c r="X79" s="106" t="n">
        <v>5000</v>
      </c>
      <c r="Y79" s="106" t="n">
        <v>5000</v>
      </c>
      <c r="Z79" s="106" t="n">
        <v>0</v>
      </c>
      <c r="AA79" s="106" t="n">
        <v>295000</v>
      </c>
    </row>
    <row r="80" customFormat="false" ht="11.25" hidden="false" customHeight="true" outlineLevel="0" collapsed="false">
      <c r="A80" s="105" t="s">
        <v>122</v>
      </c>
      <c r="C80" s="107" t="n">
        <v>30000</v>
      </c>
      <c r="D80" s="107" t="n">
        <v>30000</v>
      </c>
      <c r="E80" s="107" t="n">
        <v>20000</v>
      </c>
      <c r="F80" s="107" t="n">
        <v>10000</v>
      </c>
      <c r="G80" s="107" t="n">
        <v>20000</v>
      </c>
      <c r="H80" s="107" t="n">
        <v>35000</v>
      </c>
      <c r="I80" s="107" t="n">
        <v>35000</v>
      </c>
      <c r="J80" s="107" t="n">
        <v>55000</v>
      </c>
      <c r="K80" s="107" t="n">
        <v>55000</v>
      </c>
      <c r="L80" s="107" t="n">
        <v>55000</v>
      </c>
      <c r="M80" s="107" t="n">
        <v>55000</v>
      </c>
      <c r="N80" s="107" t="n">
        <v>25000</v>
      </c>
      <c r="O80" s="107" t="n">
        <v>25000</v>
      </c>
      <c r="P80" s="107" t="n">
        <v>25000</v>
      </c>
      <c r="Q80" s="107" t="n">
        <v>25000</v>
      </c>
      <c r="R80" s="107" t="n">
        <v>25000</v>
      </c>
      <c r="S80" s="107" t="n">
        <v>5000</v>
      </c>
      <c r="T80" s="107" t="n">
        <v>5000</v>
      </c>
      <c r="U80" s="107" t="n">
        <v>5000</v>
      </c>
      <c r="V80" s="107" t="n">
        <v>5000</v>
      </c>
      <c r="W80" s="107" t="n">
        <v>5000</v>
      </c>
      <c r="X80" s="107" t="n">
        <v>5000</v>
      </c>
      <c r="Y80" s="107" t="n">
        <v>5000</v>
      </c>
      <c r="Z80" s="107" t="n">
        <v>0</v>
      </c>
      <c r="AA80" s="107" t="n">
        <v>560000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0</v>
      </c>
      <c r="H85" s="106" t="n">
        <v>0</v>
      </c>
      <c r="I85" s="106" t="n">
        <v>0</v>
      </c>
      <c r="J85" s="106" t="n">
        <v>0</v>
      </c>
      <c r="K85" s="106" t="n">
        <v>0</v>
      </c>
      <c r="L85" s="106" t="n">
        <v>0</v>
      </c>
      <c r="M85" s="106" t="n">
        <v>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0</v>
      </c>
      <c r="H86" s="107" t="n">
        <v>0</v>
      </c>
      <c r="I86" s="107" t="n">
        <v>0</v>
      </c>
      <c r="J86" s="107" t="n">
        <v>0</v>
      </c>
      <c r="K86" s="107" t="n">
        <v>0</v>
      </c>
      <c r="L86" s="107" t="n">
        <v>0</v>
      </c>
      <c r="M86" s="107" t="n">
        <v>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2.03</v>
      </c>
      <c r="D89" s="108" t="n">
        <v>2.37</v>
      </c>
      <c r="E89" s="108" t="n">
        <v>2.42</v>
      </c>
      <c r="F89" s="108" t="n">
        <v>2.39</v>
      </c>
      <c r="G89" s="108" t="n">
        <v>2.27</v>
      </c>
      <c r="H89" s="108" t="n">
        <v>2.31</v>
      </c>
      <c r="I89" s="108" t="n">
        <v>2.36</v>
      </c>
      <c r="J89" s="108" t="n">
        <v>2.4</v>
      </c>
      <c r="K89" s="108" t="n">
        <v>2.44</v>
      </c>
      <c r="L89" s="108" t="n">
        <v>2.46</v>
      </c>
      <c r="M89" s="108" t="n">
        <v>2.5</v>
      </c>
      <c r="N89" s="108" t="n">
        <v>3</v>
      </c>
      <c r="O89" s="108" t="n">
        <v>3.2</v>
      </c>
      <c r="P89" s="108" t="n">
        <v>3.31</v>
      </c>
      <c r="Q89" s="108" t="n">
        <v>3.24</v>
      </c>
      <c r="R89" s="108" t="n">
        <v>3.15</v>
      </c>
      <c r="S89" s="108" t="n">
        <v>2.95</v>
      </c>
      <c r="T89" s="108" t="n">
        <v>2.96</v>
      </c>
      <c r="U89" s="108" t="n">
        <v>2.99</v>
      </c>
      <c r="V89" s="108" t="n">
        <v>3.04</v>
      </c>
      <c r="W89" s="108" t="n">
        <v>3.05</v>
      </c>
      <c r="X89" s="108" t="n">
        <v>3.06</v>
      </c>
      <c r="Y89" s="108" t="n">
        <v>3.1</v>
      </c>
      <c r="Z89" s="108" t="n">
        <v>3.52</v>
      </c>
      <c r="AA89" s="108"/>
    </row>
    <row r="90" customFormat="false" ht="11.25" hidden="false" customHeight="true" outlineLevel="0" collapsed="false">
      <c r="A90" s="105" t="s">
        <v>114</v>
      </c>
      <c r="C90" s="108" t="n">
        <v>1.99</v>
      </c>
      <c r="D90" s="108" t="n">
        <v>2.32</v>
      </c>
      <c r="E90" s="108" t="n">
        <v>2.38</v>
      </c>
      <c r="F90" s="108" t="n">
        <v>2.34</v>
      </c>
      <c r="G90" s="108" t="n">
        <v>2.22</v>
      </c>
      <c r="H90" s="108" t="n">
        <v>2.26</v>
      </c>
      <c r="I90" s="108" t="n">
        <v>2.31</v>
      </c>
      <c r="J90" s="108" t="n">
        <v>2.36</v>
      </c>
      <c r="K90" s="108" t="n">
        <v>2.4</v>
      </c>
      <c r="L90" s="108" t="n">
        <v>2.42</v>
      </c>
      <c r="M90" s="108" t="n">
        <v>2.46</v>
      </c>
      <c r="N90" s="108" t="n">
        <v>2.96</v>
      </c>
      <c r="O90" s="108" t="n">
        <v>3.16</v>
      </c>
      <c r="P90" s="108" t="n">
        <v>3.29</v>
      </c>
      <c r="Q90" s="108" t="n">
        <v>3.22</v>
      </c>
      <c r="R90" s="108" t="n">
        <v>3.13</v>
      </c>
      <c r="S90" s="108" t="n">
        <v>2.94</v>
      </c>
      <c r="T90" s="108" t="n">
        <v>2.95</v>
      </c>
      <c r="U90" s="108" t="n">
        <v>2.98</v>
      </c>
      <c r="V90" s="108" t="n">
        <v>3.02</v>
      </c>
      <c r="W90" s="108" t="n">
        <v>3.04</v>
      </c>
      <c r="X90" s="108" t="n">
        <v>3.05</v>
      </c>
      <c r="Y90" s="108" t="n">
        <v>3.09</v>
      </c>
      <c r="Z90" s="108" t="n">
        <v>3.48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0.0399999999999998</v>
      </c>
      <c r="D91" s="109" t="n">
        <v>0.0500000000000003</v>
      </c>
      <c r="E91" s="109" t="n">
        <v>0.04</v>
      </c>
      <c r="F91" s="109" t="n">
        <v>0.0500000000000003</v>
      </c>
      <c r="G91" s="109" t="n">
        <v>0.0499999999999998</v>
      </c>
      <c r="H91" s="109" t="n">
        <v>0.0500000000000003</v>
      </c>
      <c r="I91" s="109" t="n">
        <v>0.0499999999999998</v>
      </c>
      <c r="J91" s="109" t="n">
        <v>0.04</v>
      </c>
      <c r="K91" s="109" t="n">
        <v>0.04</v>
      </c>
      <c r="L91" s="109" t="n">
        <v>0.04</v>
      </c>
      <c r="M91" s="109" t="n">
        <v>0.04</v>
      </c>
      <c r="N91" s="109" t="n">
        <v>0.04</v>
      </c>
      <c r="O91" s="109" t="n">
        <v>0.04</v>
      </c>
      <c r="P91" s="109" t="n">
        <v>0.02</v>
      </c>
      <c r="Q91" s="109" t="n">
        <v>0.02</v>
      </c>
      <c r="R91" s="109" t="n">
        <v>0.02</v>
      </c>
      <c r="S91" s="109" t="n">
        <v>0.0100000000000002</v>
      </c>
      <c r="T91" s="109" t="n">
        <v>0.00999999999999979</v>
      </c>
      <c r="U91" s="109" t="n">
        <v>0.0100000000000002</v>
      </c>
      <c r="V91" s="109" t="n">
        <v>0.02</v>
      </c>
      <c r="W91" s="109" t="n">
        <v>0.00999999999999979</v>
      </c>
      <c r="X91" s="109" t="n">
        <v>0.0100000000000002</v>
      </c>
      <c r="Y91" s="109" t="n">
        <v>0.0100000000000002</v>
      </c>
      <c r="Z91" s="109" t="n">
        <v>0.04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4.0142</v>
      </c>
      <c r="D94" s="108" t="n">
        <v>4.0142</v>
      </c>
      <c r="E94" s="108" t="n">
        <v>4.2462</v>
      </c>
      <c r="F94" s="108" t="n">
        <v>4.2462</v>
      </c>
      <c r="G94" s="108" t="n">
        <v>3.6988</v>
      </c>
      <c r="H94" s="108" t="n">
        <v>3.6988</v>
      </c>
      <c r="I94" s="108" t="n">
        <v>3.6988</v>
      </c>
      <c r="J94" s="108" t="n">
        <v>3.6988</v>
      </c>
      <c r="K94" s="108" t="n">
        <v>3.6988</v>
      </c>
      <c r="L94" s="108" t="n">
        <v>3.6988</v>
      </c>
      <c r="M94" s="108" t="n">
        <v>3.6988</v>
      </c>
      <c r="N94" s="108" t="n">
        <v>4.58</v>
      </c>
      <c r="O94" s="108" t="n">
        <v>4.58</v>
      </c>
      <c r="P94" s="108" t="n">
        <v>4.58</v>
      </c>
      <c r="Q94" s="108" t="n">
        <v>4.58</v>
      </c>
      <c r="R94" s="108" t="n">
        <v>4.58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-1678279</v>
      </c>
      <c r="D98" s="106" t="n">
        <v>-1358263</v>
      </c>
      <c r="E98" s="106" t="n">
        <v>-867315</v>
      </c>
      <c r="F98" s="106" t="n">
        <v>-755169</v>
      </c>
      <c r="G98" s="106" t="n">
        <v>-1089790</v>
      </c>
      <c r="H98" s="106" t="n">
        <v>-1416557</v>
      </c>
      <c r="I98" s="106" t="n">
        <v>-1314928</v>
      </c>
      <c r="J98" s="106" t="n">
        <v>-1844856</v>
      </c>
      <c r="K98" s="106" t="n">
        <v>-1772332</v>
      </c>
      <c r="L98" s="106" t="n">
        <v>-1677395</v>
      </c>
      <c r="M98" s="106" t="n">
        <v>-1661485</v>
      </c>
      <c r="N98" s="106" t="n">
        <v>-1107617</v>
      </c>
      <c r="O98" s="106" t="n">
        <v>-990856</v>
      </c>
      <c r="P98" s="106" t="n">
        <v>-904542</v>
      </c>
      <c r="Q98" s="106" t="n">
        <v>-859535</v>
      </c>
      <c r="R98" s="106" t="n">
        <v>-1012674</v>
      </c>
      <c r="S98" s="106" t="n">
        <v>43684</v>
      </c>
      <c r="T98" s="106" t="n">
        <v>46325</v>
      </c>
      <c r="U98" s="106" t="n">
        <v>48731</v>
      </c>
      <c r="V98" s="106" t="n">
        <v>57161</v>
      </c>
      <c r="W98" s="106" t="n">
        <v>58270</v>
      </c>
      <c r="X98" s="106" t="n">
        <v>57444</v>
      </c>
      <c r="Y98" s="106" t="n">
        <v>64650</v>
      </c>
      <c r="Z98" s="106" t="n">
        <v>0</v>
      </c>
      <c r="AA98" s="106" t="n">
        <v>-19935328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-1678279</v>
      </c>
      <c r="D100" s="112" t="n">
        <v>-1358263</v>
      </c>
      <c r="E100" s="112" t="n">
        <v>-867315</v>
      </c>
      <c r="F100" s="112" t="n">
        <v>-755169</v>
      </c>
      <c r="G100" s="112" t="n">
        <v>-1089790</v>
      </c>
      <c r="H100" s="112" t="n">
        <v>-1416557</v>
      </c>
      <c r="I100" s="112" t="n">
        <v>-1314928</v>
      </c>
      <c r="J100" s="112" t="n">
        <v>-1844856</v>
      </c>
      <c r="K100" s="112" t="n">
        <v>-1772332</v>
      </c>
      <c r="L100" s="112" t="n">
        <v>-1677395</v>
      </c>
      <c r="M100" s="112" t="n">
        <v>-1661485</v>
      </c>
      <c r="N100" s="112" t="n">
        <v>-1107617</v>
      </c>
      <c r="O100" s="112" t="n">
        <v>-990856</v>
      </c>
      <c r="P100" s="112" t="n">
        <v>-904542</v>
      </c>
      <c r="Q100" s="112" t="n">
        <v>-859535</v>
      </c>
      <c r="R100" s="112" t="n">
        <v>-1012674</v>
      </c>
      <c r="S100" s="112" t="n">
        <v>43684</v>
      </c>
      <c r="T100" s="112" t="n">
        <v>46325</v>
      </c>
      <c r="U100" s="112" t="n">
        <v>48731</v>
      </c>
      <c r="V100" s="112" t="n">
        <v>57161</v>
      </c>
      <c r="W100" s="112" t="n">
        <v>58270</v>
      </c>
      <c r="X100" s="112" t="n">
        <v>57444</v>
      </c>
      <c r="Y100" s="112" t="n">
        <v>64650</v>
      </c>
      <c r="Z100" s="112" t="n">
        <v>0</v>
      </c>
      <c r="AA100" s="113" t="n">
        <v>-19935328</v>
      </c>
    </row>
    <row r="101" customFormat="false" ht="11.25" hidden="false" customHeight="true" outlineLevel="0" collapsed="false">
      <c r="A101" s="105" t="s">
        <v>110</v>
      </c>
      <c r="C101" s="106" t="n">
        <v>-1715243</v>
      </c>
      <c r="D101" s="106" t="n">
        <v>-1404399</v>
      </c>
      <c r="E101" s="106" t="n">
        <v>-889446</v>
      </c>
      <c r="F101" s="106" t="n">
        <v>-770426</v>
      </c>
      <c r="G101" s="106" t="n">
        <v>-1119259</v>
      </c>
      <c r="H101" s="106" t="n">
        <v>-1469731</v>
      </c>
      <c r="I101" s="106" t="n">
        <v>-1366222</v>
      </c>
      <c r="J101" s="106" t="n">
        <v>-1911261</v>
      </c>
      <c r="K101" s="106" t="n">
        <v>-1838522</v>
      </c>
      <c r="L101" s="106" t="n">
        <v>-1741238</v>
      </c>
      <c r="M101" s="106" t="n">
        <v>-1727237</v>
      </c>
      <c r="N101" s="106" t="n">
        <v>-1136397</v>
      </c>
      <c r="O101" s="106" t="n">
        <v>-1020477</v>
      </c>
      <c r="P101" s="106" t="n">
        <v>-919230</v>
      </c>
      <c r="Q101" s="106" t="n">
        <v>-872729</v>
      </c>
      <c r="R101" s="106" t="n">
        <v>-1027194</v>
      </c>
      <c r="S101" s="106" t="n">
        <v>42269</v>
      </c>
      <c r="T101" s="106" t="n">
        <v>44872</v>
      </c>
      <c r="U101" s="106" t="n">
        <v>47333</v>
      </c>
      <c r="V101" s="106" t="n">
        <v>54296</v>
      </c>
      <c r="W101" s="106" t="n">
        <v>56841</v>
      </c>
      <c r="X101" s="106" t="n">
        <v>56068</v>
      </c>
      <c r="Y101" s="106" t="n">
        <v>63236</v>
      </c>
      <c r="Z101" s="106" t="n">
        <v>0</v>
      </c>
      <c r="AA101" s="106" t="n">
        <v>-20564096</v>
      </c>
    </row>
    <row r="102" customFormat="false" ht="11.25" hidden="false" customHeight="true" outlineLevel="0" collapsed="false">
      <c r="A102" s="105" t="s">
        <v>105</v>
      </c>
      <c r="C102" s="107" t="n">
        <v>36964</v>
      </c>
      <c r="D102" s="107" t="n">
        <v>46136</v>
      </c>
      <c r="E102" s="107" t="n">
        <v>22131</v>
      </c>
      <c r="F102" s="107" t="n">
        <v>15257</v>
      </c>
      <c r="G102" s="107" t="n">
        <v>29469</v>
      </c>
      <c r="H102" s="107" t="n">
        <v>53174</v>
      </c>
      <c r="I102" s="107" t="n">
        <v>51294</v>
      </c>
      <c r="J102" s="107" t="n">
        <v>66405</v>
      </c>
      <c r="K102" s="107" t="n">
        <v>66190</v>
      </c>
      <c r="L102" s="107" t="n">
        <v>63843</v>
      </c>
      <c r="M102" s="107" t="n">
        <v>65752</v>
      </c>
      <c r="N102" s="107" t="n">
        <v>28780</v>
      </c>
      <c r="O102" s="107" t="n">
        <v>29621</v>
      </c>
      <c r="P102" s="107" t="n">
        <v>14688</v>
      </c>
      <c r="Q102" s="107" t="n">
        <v>13194</v>
      </c>
      <c r="R102" s="107" t="n">
        <v>14520</v>
      </c>
      <c r="S102" s="107" t="n">
        <v>1415</v>
      </c>
      <c r="T102" s="107" t="n">
        <v>1453</v>
      </c>
      <c r="U102" s="107" t="n">
        <v>1398</v>
      </c>
      <c r="V102" s="107" t="n">
        <v>2865</v>
      </c>
      <c r="W102" s="107" t="n">
        <v>1429</v>
      </c>
      <c r="X102" s="107" t="n">
        <v>1376</v>
      </c>
      <c r="Y102" s="107" t="n">
        <v>1414</v>
      </c>
      <c r="Z102" s="107" t="n">
        <v>0</v>
      </c>
      <c r="AA102" s="107" t="n">
        <v>628768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55000</v>
      </c>
      <c r="D107" s="106" t="n">
        <v>55000</v>
      </c>
      <c r="E107" s="106" t="n">
        <v>55000</v>
      </c>
      <c r="F107" s="106" t="n">
        <v>45000</v>
      </c>
      <c r="G107" s="106" t="n">
        <v>10000</v>
      </c>
      <c r="H107" s="106" t="n">
        <v>10000</v>
      </c>
      <c r="I107" s="106" t="n">
        <v>15000</v>
      </c>
      <c r="J107" s="106" t="n">
        <v>25000</v>
      </c>
      <c r="K107" s="106" t="n">
        <v>30000</v>
      </c>
      <c r="L107" s="106" t="n">
        <v>30000</v>
      </c>
      <c r="M107" s="106" t="n">
        <v>30000</v>
      </c>
      <c r="N107" s="106" t="n">
        <v>15000</v>
      </c>
      <c r="O107" s="106" t="n">
        <v>15000</v>
      </c>
      <c r="P107" s="106" t="n">
        <v>15000</v>
      </c>
      <c r="Q107" s="106" t="n">
        <v>15000</v>
      </c>
      <c r="R107" s="106" t="n">
        <v>15000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435000</v>
      </c>
    </row>
    <row r="108" customFormat="false" ht="11.25" hidden="false" customHeight="true" outlineLevel="0" collapsed="false">
      <c r="A108" s="105" t="s">
        <v>121</v>
      </c>
      <c r="C108" s="106" t="n">
        <v>-61451.621</v>
      </c>
      <c r="D108" s="106" t="n">
        <v>-46258.0403</v>
      </c>
      <c r="E108" s="106" t="n">
        <v>-52035.6907</v>
      </c>
      <c r="F108" s="106" t="n">
        <v>-14483.8526</v>
      </c>
      <c r="G108" s="106" t="n">
        <v>-9333.34</v>
      </c>
      <c r="H108" s="106" t="n">
        <v>-23935.4742</v>
      </c>
      <c r="I108" s="106" t="n">
        <v>-27999.9863</v>
      </c>
      <c r="J108" s="106" t="n">
        <v>-61612.9242</v>
      </c>
      <c r="K108" s="106" t="n">
        <v>-66903.2074</v>
      </c>
      <c r="L108" s="106" t="n">
        <v>-53999.996</v>
      </c>
      <c r="M108" s="106" t="n">
        <v>-44677.4119</v>
      </c>
      <c r="N108" s="106" t="n">
        <v>-33899.983</v>
      </c>
      <c r="O108" s="106" t="n">
        <v>-38741.9248</v>
      </c>
      <c r="P108" s="106" t="n">
        <v>-37322.5848</v>
      </c>
      <c r="Q108" s="106" t="n">
        <v>-32035.6793</v>
      </c>
      <c r="R108" s="106" t="n">
        <v>-22000.0287</v>
      </c>
      <c r="S108" s="106" t="n">
        <v>-29699.978</v>
      </c>
      <c r="T108" s="106" t="n">
        <v>-20451.5926</v>
      </c>
      <c r="U108" s="106" t="n">
        <v>-21400.023</v>
      </c>
      <c r="V108" s="106" t="n">
        <v>-47967.7806</v>
      </c>
      <c r="W108" s="106" t="n">
        <v>-56419.3645</v>
      </c>
      <c r="X108" s="106" t="n">
        <v>-49133.325</v>
      </c>
      <c r="Y108" s="106" t="n">
        <v>-37000.011</v>
      </c>
      <c r="Z108" s="106" t="n">
        <v>-32033.353</v>
      </c>
      <c r="AA108" s="106" t="n">
        <v>-920797.1729</v>
      </c>
    </row>
    <row r="109" customFormat="false" ht="11.25" hidden="false" customHeight="true" outlineLevel="0" collapsed="false">
      <c r="A109" s="105" t="s">
        <v>122</v>
      </c>
      <c r="C109" s="107" t="n">
        <v>-6451.621</v>
      </c>
      <c r="D109" s="107" t="n">
        <v>8741.9597</v>
      </c>
      <c r="E109" s="107" t="n">
        <v>2964.3093</v>
      </c>
      <c r="F109" s="107" t="n">
        <v>30516.1474</v>
      </c>
      <c r="G109" s="107" t="n">
        <v>666.66</v>
      </c>
      <c r="H109" s="107" t="n">
        <v>-13935.4742</v>
      </c>
      <c r="I109" s="107" t="n">
        <v>-12999.9863</v>
      </c>
      <c r="J109" s="107" t="n">
        <v>-36612.9242</v>
      </c>
      <c r="K109" s="107" t="n">
        <v>-36903.2074</v>
      </c>
      <c r="L109" s="107" t="n">
        <v>-23999.996</v>
      </c>
      <c r="M109" s="107" t="n">
        <v>-14677.4119</v>
      </c>
      <c r="N109" s="107" t="n">
        <v>-18899.983</v>
      </c>
      <c r="O109" s="107" t="n">
        <v>-23741.9248</v>
      </c>
      <c r="P109" s="107" t="n">
        <v>-22322.5848</v>
      </c>
      <c r="Q109" s="107" t="n">
        <v>-17035.6793</v>
      </c>
      <c r="R109" s="107" t="n">
        <v>-7000.0287</v>
      </c>
      <c r="S109" s="107" t="n">
        <v>-29699.978</v>
      </c>
      <c r="T109" s="107" t="n">
        <v>-20451.5926</v>
      </c>
      <c r="U109" s="107" t="n">
        <v>-21400.023</v>
      </c>
      <c r="V109" s="107" t="n">
        <v>-47967.7806</v>
      </c>
      <c r="W109" s="107" t="n">
        <v>-56419.3645</v>
      </c>
      <c r="X109" s="107" t="n">
        <v>-49133.325</v>
      </c>
      <c r="Y109" s="107" t="n">
        <v>-37000.011</v>
      </c>
      <c r="Z109" s="107" t="n">
        <v>-32033.353</v>
      </c>
      <c r="AA109" s="107" t="n">
        <v>-485797.1729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f aca="false">15000-25000</f>
        <v>-10000</v>
      </c>
      <c r="D112" s="106" t="n">
        <f aca="false">15000-25000</f>
        <v>-10000</v>
      </c>
      <c r="E112" s="106" t="n">
        <f aca="false">15000-25000</f>
        <v>-10000</v>
      </c>
      <c r="F112" s="106" t="n">
        <f aca="false">-15000-25000</f>
        <v>-40000</v>
      </c>
      <c r="G112" s="106" t="n">
        <v>-15000</v>
      </c>
      <c r="H112" s="106" t="n">
        <v>-15000</v>
      </c>
      <c r="I112" s="106" t="n">
        <v>0</v>
      </c>
      <c r="J112" s="106" t="n">
        <v>-5000</v>
      </c>
      <c r="K112" s="106" t="n">
        <v>-5000</v>
      </c>
      <c r="L112" s="106" t="n">
        <v>-5000</v>
      </c>
      <c r="M112" s="106" t="n">
        <v>-5000</v>
      </c>
      <c r="N112" s="106" t="n">
        <v>10000</v>
      </c>
      <c r="O112" s="106" t="n">
        <v>10000</v>
      </c>
      <c r="P112" s="106" t="n">
        <v>10000</v>
      </c>
      <c r="Q112" s="106" t="n">
        <v>5000</v>
      </c>
      <c r="R112" s="106" t="n">
        <v>5000</v>
      </c>
      <c r="S112" s="106" t="n">
        <v>5000</v>
      </c>
      <c r="T112" s="106" t="n">
        <v>5000</v>
      </c>
      <c r="U112" s="106" t="n">
        <v>5000</v>
      </c>
      <c r="V112" s="106" t="n">
        <v>5000</v>
      </c>
      <c r="W112" s="106" t="n">
        <v>5000</v>
      </c>
      <c r="X112" s="106" t="n">
        <v>5000</v>
      </c>
      <c r="Y112" s="106" t="n">
        <v>5000</v>
      </c>
      <c r="Z112" s="106" t="n">
        <v>0</v>
      </c>
      <c r="AA112" s="106" t="n">
        <v>55000</v>
      </c>
    </row>
    <row r="113" customFormat="false" ht="13.5" hidden="false" customHeight="true" outlineLevel="0" collapsed="false">
      <c r="C113" s="114"/>
      <c r="D113" s="114"/>
      <c r="E113" s="114"/>
      <c r="F113" s="114"/>
      <c r="G113" s="114"/>
    </row>
    <row r="114" customFormat="false" ht="11.25" hidden="false" customHeight="true" outlineLevel="0" collapsed="false">
      <c r="A114" s="110" t="s">
        <v>122</v>
      </c>
      <c r="B114" s="111"/>
      <c r="C114" s="112" t="n">
        <f aca="false">C109+C112</f>
        <v>-16451.621</v>
      </c>
      <c r="D114" s="112" t="n">
        <f aca="false">D109+D112</f>
        <v>-1258.0403</v>
      </c>
      <c r="E114" s="112" t="n">
        <f aca="false">E109+E112</f>
        <v>-7035.6907</v>
      </c>
      <c r="F114" s="112" t="n">
        <f aca="false">F109+F112</f>
        <v>-9483.8526</v>
      </c>
      <c r="G114" s="112" t="n">
        <v>-14333.34</v>
      </c>
      <c r="H114" s="112" t="n">
        <v>-28935.4742</v>
      </c>
      <c r="I114" s="112" t="n">
        <v>-12999.9863</v>
      </c>
      <c r="J114" s="112" t="n">
        <v>-41612.9242</v>
      </c>
      <c r="K114" s="112" t="n">
        <v>-41903.2074</v>
      </c>
      <c r="L114" s="112" t="n">
        <v>-28999.996</v>
      </c>
      <c r="M114" s="112" t="n">
        <v>-19677.4119</v>
      </c>
      <c r="N114" s="112" t="n">
        <v>-8899.983</v>
      </c>
      <c r="O114" s="112" t="n">
        <v>-13741.9248</v>
      </c>
      <c r="P114" s="112" t="n">
        <v>-12322.5848</v>
      </c>
      <c r="Q114" s="112" t="n">
        <v>-12035.6793</v>
      </c>
      <c r="R114" s="112" t="n">
        <v>-2000.0287</v>
      </c>
      <c r="S114" s="112" t="n">
        <v>-24699.978</v>
      </c>
      <c r="T114" s="112" t="n">
        <v>-15451.5926</v>
      </c>
      <c r="U114" s="112" t="n">
        <v>-16400.023</v>
      </c>
      <c r="V114" s="112" t="n">
        <v>-42967.7806</v>
      </c>
      <c r="W114" s="112" t="n">
        <v>-51419.3645</v>
      </c>
      <c r="X114" s="112" t="n">
        <v>-44133.325</v>
      </c>
      <c r="Y114" s="112" t="n">
        <v>-32000.011</v>
      </c>
      <c r="Z114" s="112" t="n">
        <v>-32033.353</v>
      </c>
      <c r="AA114" s="113" t="n">
        <v>-430797.1729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55000</v>
      </c>
      <c r="D117" s="106" t="n">
        <v>55000</v>
      </c>
      <c r="E117" s="106" t="n">
        <v>55000</v>
      </c>
      <c r="F117" s="106" t="n">
        <v>45000</v>
      </c>
      <c r="G117" s="106" t="n">
        <v>10000</v>
      </c>
      <c r="H117" s="106" t="n">
        <v>10000</v>
      </c>
      <c r="I117" s="106" t="n">
        <v>15000</v>
      </c>
      <c r="J117" s="106" t="n">
        <v>25000</v>
      </c>
      <c r="K117" s="106" t="n">
        <v>30000</v>
      </c>
      <c r="L117" s="106" t="n">
        <v>30000</v>
      </c>
      <c r="M117" s="106" t="n">
        <v>30000</v>
      </c>
      <c r="N117" s="106" t="n">
        <v>15000</v>
      </c>
      <c r="O117" s="106" t="n">
        <v>15000</v>
      </c>
      <c r="P117" s="106" t="n">
        <v>15000</v>
      </c>
      <c r="Q117" s="106" t="n">
        <v>15000</v>
      </c>
      <c r="R117" s="106" t="n">
        <v>15000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435000</v>
      </c>
    </row>
    <row r="118" customFormat="false" ht="11.25" hidden="false" customHeight="true" outlineLevel="0" collapsed="false">
      <c r="A118" s="105" t="s">
        <v>121</v>
      </c>
      <c r="C118" s="106" t="n">
        <v>-67806.4597</v>
      </c>
      <c r="D118" s="106" t="n">
        <v>-49419.3306</v>
      </c>
      <c r="E118" s="106" t="n">
        <v>-57249.9764</v>
      </c>
      <c r="F118" s="106" t="n">
        <v>-17806.4332</v>
      </c>
      <c r="G118" s="106" t="n">
        <v>-11033.34</v>
      </c>
      <c r="H118" s="106" t="n">
        <v>-25903.2161</v>
      </c>
      <c r="I118" s="106" t="n">
        <v>-28866.653</v>
      </c>
      <c r="J118" s="106" t="n">
        <v>-61645.1823</v>
      </c>
      <c r="K118" s="106" t="n">
        <v>-67451.5945</v>
      </c>
      <c r="L118" s="106" t="n">
        <v>-54533.3293</v>
      </c>
      <c r="M118" s="106" t="n">
        <v>-46129.0248</v>
      </c>
      <c r="N118" s="106" t="n">
        <v>-34633.3163</v>
      </c>
      <c r="O118" s="106" t="n">
        <v>-41903.2152</v>
      </c>
      <c r="P118" s="106" t="n">
        <v>-37709.6816</v>
      </c>
      <c r="Q118" s="106" t="n">
        <v>-32035.6793</v>
      </c>
      <c r="R118" s="106" t="n">
        <v>-22064.5448</v>
      </c>
      <c r="S118" s="106" t="n">
        <v>-30233.3113</v>
      </c>
      <c r="T118" s="106" t="n">
        <v>-21387.0765</v>
      </c>
      <c r="U118" s="106" t="n">
        <v>-22800.023</v>
      </c>
      <c r="V118" s="106" t="n">
        <v>-47709.7161</v>
      </c>
      <c r="W118" s="106" t="n">
        <v>-55129.0419</v>
      </c>
      <c r="X118" s="106" t="n">
        <v>-48533.325</v>
      </c>
      <c r="Y118" s="106" t="n">
        <v>-39290.3335</v>
      </c>
      <c r="Z118" s="106" t="n">
        <v>-34533.353</v>
      </c>
      <c r="AA118" s="106" t="n">
        <v>-955807.1574</v>
      </c>
    </row>
    <row r="119" customFormat="false" ht="11.25" hidden="false" customHeight="true" outlineLevel="0" collapsed="false">
      <c r="A119" s="105" t="s">
        <v>123</v>
      </c>
      <c r="C119" s="106" t="n">
        <f aca="false">15000-25000</f>
        <v>-10000</v>
      </c>
      <c r="D119" s="106" t="n">
        <f aca="false">15000-25000</f>
        <v>-10000</v>
      </c>
      <c r="E119" s="106" t="n">
        <f aca="false">15000-25000</f>
        <v>-10000</v>
      </c>
      <c r="F119" s="106" t="n">
        <f aca="false">-15000-25000</f>
        <v>-40000</v>
      </c>
      <c r="G119" s="106" t="n">
        <v>-15000</v>
      </c>
      <c r="H119" s="106" t="n">
        <v>-15000</v>
      </c>
      <c r="I119" s="106" t="n">
        <v>0</v>
      </c>
      <c r="J119" s="106" t="n">
        <v>-5000</v>
      </c>
      <c r="K119" s="106" t="n">
        <v>-5000</v>
      </c>
      <c r="L119" s="106" t="n">
        <v>-5000</v>
      </c>
      <c r="M119" s="106" t="n">
        <v>-5000</v>
      </c>
      <c r="N119" s="106" t="n">
        <v>10000</v>
      </c>
      <c r="O119" s="106" t="n">
        <v>10000</v>
      </c>
      <c r="P119" s="106" t="n">
        <v>10000</v>
      </c>
      <c r="Q119" s="106" t="n">
        <v>5000</v>
      </c>
      <c r="R119" s="106" t="n">
        <v>5000</v>
      </c>
      <c r="S119" s="106" t="n">
        <v>5000</v>
      </c>
      <c r="T119" s="106" t="n">
        <v>5000</v>
      </c>
      <c r="U119" s="106" t="n">
        <v>5000</v>
      </c>
      <c r="V119" s="106" t="n">
        <v>5000</v>
      </c>
      <c r="W119" s="106" t="n">
        <v>5000</v>
      </c>
      <c r="X119" s="106" t="n">
        <v>5000</v>
      </c>
      <c r="Y119" s="106" t="n">
        <v>5000</v>
      </c>
      <c r="Z119" s="106" t="n">
        <v>0</v>
      </c>
      <c r="AA119" s="106" t="n">
        <v>55000</v>
      </c>
    </row>
    <row r="120" customFormat="false" ht="11.25" hidden="false" customHeight="true" outlineLevel="0" collapsed="false">
      <c r="A120" s="105" t="s">
        <v>122</v>
      </c>
      <c r="C120" s="107" t="n">
        <f aca="false">SUM(C117:C119)</f>
        <v>-22806.4597</v>
      </c>
      <c r="D120" s="107" t="n">
        <f aca="false">SUM(D117:D119)</f>
        <v>-4419.3306</v>
      </c>
      <c r="E120" s="107" t="n">
        <f aca="false">SUM(E117:E119)</f>
        <v>-12249.9764</v>
      </c>
      <c r="F120" s="107" t="n">
        <f aca="false">SUM(F117:F119)</f>
        <v>-12806.4332</v>
      </c>
      <c r="G120" s="107" t="n">
        <v>-16033.34</v>
      </c>
      <c r="H120" s="107" t="n">
        <v>-30903.2161</v>
      </c>
      <c r="I120" s="107" t="n">
        <v>-13866.653</v>
      </c>
      <c r="J120" s="107" t="n">
        <v>-41645.1823</v>
      </c>
      <c r="K120" s="107" t="n">
        <v>-42451.5945</v>
      </c>
      <c r="L120" s="107" t="n">
        <v>-29533.3293</v>
      </c>
      <c r="M120" s="107" t="n">
        <v>-21129.0248</v>
      </c>
      <c r="N120" s="107" t="n">
        <v>-9633.3163</v>
      </c>
      <c r="O120" s="107" t="n">
        <v>-16903.2152</v>
      </c>
      <c r="P120" s="107" t="n">
        <v>-12709.6816</v>
      </c>
      <c r="Q120" s="107" t="n">
        <v>-12035.6793</v>
      </c>
      <c r="R120" s="107" t="n">
        <v>-2064.5448</v>
      </c>
      <c r="S120" s="107" t="n">
        <v>-25233.3113</v>
      </c>
      <c r="T120" s="107" t="n">
        <v>-16387.0765</v>
      </c>
      <c r="U120" s="107" t="n">
        <v>-17800.023</v>
      </c>
      <c r="V120" s="107" t="n">
        <v>-42709.7161</v>
      </c>
      <c r="W120" s="107" t="n">
        <v>-50129.0419</v>
      </c>
      <c r="X120" s="107" t="n">
        <v>-43533.325</v>
      </c>
      <c r="Y120" s="107" t="n">
        <v>-34290.3335</v>
      </c>
      <c r="Z120" s="107" t="n">
        <v>-34533.353</v>
      </c>
      <c r="AA120" s="107" t="n">
        <v>-465807.1574</v>
      </c>
    </row>
    <row r="121" customFormat="false" ht="13.5" hidden="false" customHeight="true" outlineLevel="0" collapsed="false">
      <c r="C121" s="114"/>
      <c r="D121" s="114"/>
      <c r="E121" s="114"/>
      <c r="F121" s="114"/>
      <c r="G121" s="114"/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6354.83870000001</v>
      </c>
      <c r="D124" s="106" t="n">
        <v>3161.2903</v>
      </c>
      <c r="E124" s="106" t="n">
        <v>5214.2857</v>
      </c>
      <c r="F124" s="106" t="n">
        <v>3322.5806</v>
      </c>
      <c r="G124" s="106" t="n">
        <v>1700</v>
      </c>
      <c r="H124" s="106" t="n">
        <v>1967.7419</v>
      </c>
      <c r="I124" s="106" t="n">
        <v>866.666699999998</v>
      </c>
      <c r="J124" s="106" t="n">
        <v>32.2580999999991</v>
      </c>
      <c r="K124" s="106" t="n">
        <v>548.387100000007</v>
      </c>
      <c r="L124" s="106" t="n">
        <v>533.333299999998</v>
      </c>
      <c r="M124" s="106" t="n">
        <v>1451.6129</v>
      </c>
      <c r="N124" s="106" t="n">
        <v>733.333299999998</v>
      </c>
      <c r="O124" s="106" t="n">
        <v>3161.2904</v>
      </c>
      <c r="P124" s="106" t="n">
        <v>387.096800000007</v>
      </c>
      <c r="Q124" s="106" t="n">
        <v>0</v>
      </c>
      <c r="R124" s="106" t="n">
        <v>64.5161000000007</v>
      </c>
      <c r="S124" s="106" t="n">
        <v>533.333300000002</v>
      </c>
      <c r="T124" s="106" t="n">
        <v>935.483899999999</v>
      </c>
      <c r="U124" s="106" t="n">
        <v>1400</v>
      </c>
      <c r="V124" s="106" t="n">
        <v>-258.0645</v>
      </c>
      <c r="W124" s="106" t="n">
        <v>-1290.32260000001</v>
      </c>
      <c r="X124" s="106" t="n">
        <v>-600</v>
      </c>
      <c r="Y124" s="106" t="n">
        <v>2290.3225</v>
      </c>
      <c r="Z124" s="106" t="n">
        <v>2500</v>
      </c>
      <c r="AA124" s="106" t="n">
        <v>35009.9844999998</v>
      </c>
    </row>
    <row r="125" customFormat="false" ht="11.25" hidden="false" customHeight="true" outlineLevel="0" collapsed="false">
      <c r="A125" s="105" t="s">
        <v>123</v>
      </c>
      <c r="C125" s="106" t="n">
        <v>0</v>
      </c>
      <c r="D125" s="106" t="n">
        <v>0</v>
      </c>
      <c r="E125" s="106" t="n">
        <v>0</v>
      </c>
      <c r="F125" s="106" t="n">
        <v>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0</v>
      </c>
    </row>
    <row r="126" customFormat="false" ht="11.25" hidden="false" customHeight="true" outlineLevel="0" collapsed="false">
      <c r="A126" s="105" t="s">
        <v>122</v>
      </c>
      <c r="C126" s="107" t="n">
        <v>6354.83870000001</v>
      </c>
      <c r="D126" s="107" t="n">
        <v>3161.2903</v>
      </c>
      <c r="E126" s="107" t="n">
        <v>5214.2857</v>
      </c>
      <c r="F126" s="107" t="n">
        <v>3322.5806</v>
      </c>
      <c r="G126" s="107" t="n">
        <v>1700</v>
      </c>
      <c r="H126" s="107" t="n">
        <v>1967.7419</v>
      </c>
      <c r="I126" s="107" t="n">
        <v>866.666699999998</v>
      </c>
      <c r="J126" s="107" t="n">
        <v>32.2580999999991</v>
      </c>
      <c r="K126" s="107" t="n">
        <v>548.387100000007</v>
      </c>
      <c r="L126" s="107" t="n">
        <v>533.333299999998</v>
      </c>
      <c r="M126" s="107" t="n">
        <v>1451.6129</v>
      </c>
      <c r="N126" s="107" t="n">
        <v>733.333299999998</v>
      </c>
      <c r="O126" s="107" t="n">
        <v>3161.2904</v>
      </c>
      <c r="P126" s="107" t="n">
        <v>387.096800000007</v>
      </c>
      <c r="Q126" s="107" t="n">
        <v>0</v>
      </c>
      <c r="R126" s="107" t="n">
        <v>64.5161000000007</v>
      </c>
      <c r="S126" s="107" t="n">
        <v>533.333300000002</v>
      </c>
      <c r="T126" s="107" t="n">
        <v>935.483899999999</v>
      </c>
      <c r="U126" s="107" t="n">
        <v>1400</v>
      </c>
      <c r="V126" s="107" t="n">
        <v>-258.0645</v>
      </c>
      <c r="W126" s="107" t="n">
        <v>-1290.32260000001</v>
      </c>
      <c r="X126" s="107" t="n">
        <v>-600</v>
      </c>
      <c r="Y126" s="107" t="n">
        <v>2290.3225</v>
      </c>
      <c r="Z126" s="107" t="n">
        <v>2500</v>
      </c>
      <c r="AA126" s="107" t="n">
        <v>35009.9844999998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2.447</v>
      </c>
      <c r="D129" s="108" t="n">
        <v>2.805</v>
      </c>
      <c r="E129" s="108" t="n">
        <v>2.608</v>
      </c>
      <c r="F129" s="108" t="n">
        <v>2.613</v>
      </c>
      <c r="G129" s="108" t="n">
        <v>2.498</v>
      </c>
      <c r="H129" s="108" t="n">
        <v>2.541</v>
      </c>
      <c r="I129" s="108" t="n">
        <v>2.586</v>
      </c>
      <c r="J129" s="108" t="n">
        <v>2.629</v>
      </c>
      <c r="K129" s="108" t="n">
        <v>2.672</v>
      </c>
      <c r="L129" s="108" t="n">
        <v>2.684</v>
      </c>
      <c r="M129" s="108" t="n">
        <v>2.724</v>
      </c>
      <c r="N129" s="108" t="n">
        <v>3.352</v>
      </c>
      <c r="O129" s="108" t="n">
        <v>3.55</v>
      </c>
      <c r="P129" s="108" t="n">
        <v>3.667</v>
      </c>
      <c r="Q129" s="108" t="n">
        <v>3.597</v>
      </c>
      <c r="R129" s="108" t="n">
        <v>3.507</v>
      </c>
      <c r="S129" s="108" t="n">
        <v>3.167</v>
      </c>
      <c r="T129" s="108" t="n">
        <v>3.177</v>
      </c>
      <c r="U129" s="108" t="n">
        <v>3.207</v>
      </c>
      <c r="V129" s="108" t="n">
        <v>3.262</v>
      </c>
      <c r="W129" s="108" t="n">
        <v>3.269</v>
      </c>
      <c r="X129" s="108" t="n">
        <v>3.277</v>
      </c>
      <c r="Y129" s="108" t="n">
        <v>3.319</v>
      </c>
      <c r="Z129" s="108" t="n">
        <v>3.857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2.386</v>
      </c>
      <c r="D130" s="108" t="n">
        <v>2.722</v>
      </c>
      <c r="E130" s="108" t="n">
        <v>2.53</v>
      </c>
      <c r="F130" s="108" t="n">
        <v>2.537</v>
      </c>
      <c r="G130" s="108" t="n">
        <v>2.449</v>
      </c>
      <c r="H130" s="108" t="n">
        <v>2.492</v>
      </c>
      <c r="I130" s="108" t="n">
        <v>2.542</v>
      </c>
      <c r="J130" s="108" t="n">
        <v>2.587</v>
      </c>
      <c r="K130" s="108" t="n">
        <v>2.632</v>
      </c>
      <c r="L130" s="108" t="n">
        <v>2.647</v>
      </c>
      <c r="M130" s="108" t="n">
        <v>2.687</v>
      </c>
      <c r="N130" s="108" t="n">
        <v>3.297</v>
      </c>
      <c r="O130" s="108" t="n">
        <v>3.497</v>
      </c>
      <c r="P130" s="108" t="n">
        <v>3.627</v>
      </c>
      <c r="Q130" s="108" t="n">
        <v>3.557</v>
      </c>
      <c r="R130" s="108" t="n">
        <v>3.467</v>
      </c>
      <c r="S130" s="108" t="n">
        <v>3.122</v>
      </c>
      <c r="T130" s="108" t="n">
        <v>3.132</v>
      </c>
      <c r="U130" s="108" t="n">
        <v>3.167</v>
      </c>
      <c r="V130" s="108" t="n">
        <v>3.202</v>
      </c>
      <c r="W130" s="108" t="n">
        <v>3.229</v>
      </c>
      <c r="X130" s="108" t="n">
        <v>3.237</v>
      </c>
      <c r="Y130" s="108" t="n">
        <v>3.279</v>
      </c>
      <c r="Z130" s="108" t="n">
        <v>3.824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0.0609999999999999</v>
      </c>
      <c r="D131" s="109" t="n">
        <v>0.0830000000000002</v>
      </c>
      <c r="E131" s="109" t="n">
        <v>0.0780000000000003</v>
      </c>
      <c r="F131" s="109" t="n">
        <v>0.0760000000000001</v>
      </c>
      <c r="G131" s="109" t="n">
        <v>0.0490000000000004</v>
      </c>
      <c r="H131" s="109" t="n">
        <v>0.0489999999999999</v>
      </c>
      <c r="I131" s="109" t="n">
        <v>0.044</v>
      </c>
      <c r="J131" s="109" t="n">
        <v>0.0419999999999998</v>
      </c>
      <c r="K131" s="109" t="n">
        <v>0.04</v>
      </c>
      <c r="L131" s="109" t="n">
        <v>0.0370000000000004</v>
      </c>
      <c r="M131" s="109" t="n">
        <v>0.0370000000000004</v>
      </c>
      <c r="N131" s="109" t="n">
        <v>0.0549999999999997</v>
      </c>
      <c r="O131" s="109" t="n">
        <v>0.0529999999999999</v>
      </c>
      <c r="P131" s="109" t="n">
        <v>0.04</v>
      </c>
      <c r="Q131" s="109" t="n">
        <v>0.04</v>
      </c>
      <c r="R131" s="109" t="n">
        <v>0.04</v>
      </c>
      <c r="S131" s="109" t="n">
        <v>0.0449999999999999</v>
      </c>
      <c r="T131" s="109" t="n">
        <v>0.0449999999999999</v>
      </c>
      <c r="U131" s="109" t="n">
        <v>0.04</v>
      </c>
      <c r="V131" s="109" t="n">
        <v>0.0600000000000001</v>
      </c>
      <c r="W131" s="109" t="n">
        <v>0.04</v>
      </c>
      <c r="X131" s="109" t="n">
        <v>0.04</v>
      </c>
      <c r="Y131" s="109" t="n">
        <v>0.04</v>
      </c>
      <c r="Z131" s="109" t="n">
        <v>0.0330000000000004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4.1567</v>
      </c>
      <c r="D134" s="108" t="n">
        <v>4.1567</v>
      </c>
      <c r="E134" s="108" t="n">
        <v>4.1567</v>
      </c>
      <c r="F134" s="108" t="n">
        <v>4.1567</v>
      </c>
      <c r="G134" s="108" t="n">
        <v>3.8712</v>
      </c>
      <c r="H134" s="108" t="n">
        <v>3.8712</v>
      </c>
      <c r="I134" s="108" t="n">
        <v>3.732</v>
      </c>
      <c r="J134" s="108" t="n">
        <v>3.732</v>
      </c>
      <c r="K134" s="108" t="n">
        <v>3.9483</v>
      </c>
      <c r="L134" s="108" t="n">
        <v>3.9483</v>
      </c>
      <c r="M134" s="108" t="n">
        <v>3.9483</v>
      </c>
      <c r="N134" s="108" t="n">
        <v>5.3633</v>
      </c>
      <c r="O134" s="108" t="n">
        <v>5.3633</v>
      </c>
      <c r="P134" s="108" t="n">
        <v>5.3633</v>
      </c>
      <c r="Q134" s="108" t="n">
        <v>5.3633</v>
      </c>
      <c r="R134" s="108" t="n">
        <v>5.3633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0</v>
      </c>
      <c r="D135" s="108" t="n">
        <v>0</v>
      </c>
      <c r="E135" s="108" t="n">
        <v>0</v>
      </c>
      <c r="F135" s="108" t="n">
        <v>3.1575</v>
      </c>
      <c r="G135" s="108" t="n">
        <v>3.1575</v>
      </c>
      <c r="H135" s="108" t="n">
        <v>3.1575</v>
      </c>
      <c r="I135" s="108" t="n">
        <v>3.1575</v>
      </c>
      <c r="J135" s="108" t="n">
        <v>0</v>
      </c>
      <c r="K135" s="108" t="n">
        <v>0</v>
      </c>
      <c r="L135" s="108" t="n">
        <v>0</v>
      </c>
      <c r="M135" s="108" t="n">
        <v>0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-3195300</v>
      </c>
      <c r="D138" s="106" t="n">
        <v>-2688140</v>
      </c>
      <c r="E138" s="115" t="n">
        <v>-2666460</v>
      </c>
      <c r="F138" s="115" t="n">
        <v>-2058256</v>
      </c>
      <c r="G138" s="115" t="n">
        <v>-452705</v>
      </c>
      <c r="H138" s="115" t="n">
        <v>-472846</v>
      </c>
      <c r="I138" s="115" t="n">
        <v>-844948</v>
      </c>
      <c r="J138" s="106" t="n">
        <v>-913762</v>
      </c>
      <c r="K138" s="106" t="n">
        <v>-1240519</v>
      </c>
      <c r="L138" s="106" t="n">
        <v>-1187746</v>
      </c>
      <c r="M138" s="106" t="n">
        <v>-1193197</v>
      </c>
      <c r="N138" s="106" t="n">
        <v>-2754954</v>
      </c>
      <c r="O138" s="106" t="n">
        <v>-2687131</v>
      </c>
      <c r="P138" s="106" t="n">
        <v>-2587153</v>
      </c>
      <c r="Q138" s="106" t="n">
        <v>-2225220</v>
      </c>
      <c r="R138" s="106" t="n">
        <v>-2503787</v>
      </c>
      <c r="S138" s="106" t="n">
        <v>40443</v>
      </c>
      <c r="T138" s="106" t="n">
        <v>42996</v>
      </c>
      <c r="U138" s="106" t="n">
        <v>45529</v>
      </c>
      <c r="V138" s="106" t="n">
        <v>54589</v>
      </c>
      <c r="W138" s="106" t="n">
        <v>55286</v>
      </c>
      <c r="X138" s="106" t="n">
        <v>54298</v>
      </c>
      <c r="Y138" s="106" t="n">
        <v>61699</v>
      </c>
      <c r="Z138" s="106" t="n">
        <v>0</v>
      </c>
      <c r="AA138" s="106" t="n">
        <v>-29317284</v>
      </c>
    </row>
    <row r="139" customFormat="false" ht="11.25" hidden="false" customHeight="true" outlineLevel="0" collapsed="false">
      <c r="A139" s="105" t="s">
        <v>127</v>
      </c>
      <c r="C139" s="106" t="n">
        <v>11862562</v>
      </c>
      <c r="D139" s="106" t="n">
        <v>11638232</v>
      </c>
      <c r="E139" s="106" t="n">
        <v>8979199</v>
      </c>
      <c r="F139" s="106" t="n">
        <v>1849367</v>
      </c>
      <c r="G139" s="106" t="n">
        <v>202991</v>
      </c>
      <c r="H139" s="106" t="n">
        <v>2180089</v>
      </c>
      <c r="I139" s="106" t="n">
        <v>2753046</v>
      </c>
      <c r="J139" s="106" t="n">
        <v>4425931</v>
      </c>
      <c r="K139" s="106" t="n">
        <v>4021415</v>
      </c>
      <c r="L139" s="106" t="n">
        <v>4569483</v>
      </c>
      <c r="M139" s="106" t="n">
        <v>4768318</v>
      </c>
      <c r="N139" s="106" t="n">
        <v>4677629</v>
      </c>
      <c r="O139" s="106" t="n">
        <v>4814673</v>
      </c>
      <c r="P139" s="106" t="n">
        <v>1852982</v>
      </c>
      <c r="Q139" s="106" t="n">
        <v>1251835</v>
      </c>
      <c r="R139" s="106" t="n">
        <v>1448491</v>
      </c>
      <c r="S139" s="106" t="n">
        <v>37248</v>
      </c>
      <c r="T139" s="106" t="n">
        <v>-43717</v>
      </c>
      <c r="U139" s="106" t="n">
        <v>-18532</v>
      </c>
      <c r="V139" s="106" t="n">
        <v>-94247</v>
      </c>
      <c r="W139" s="106" t="n">
        <v>-87393</v>
      </c>
      <c r="X139" s="106" t="n">
        <v>-27801</v>
      </c>
      <c r="Y139" s="106" t="n">
        <v>33830</v>
      </c>
      <c r="Z139" s="106" t="n">
        <v>1705022</v>
      </c>
      <c r="AA139" s="106" t="n">
        <v>72800653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8667262</v>
      </c>
      <c r="D140" s="112" t="n">
        <v>8950092</v>
      </c>
      <c r="E140" s="112" t="n">
        <v>6312739</v>
      </c>
      <c r="F140" s="112" t="n">
        <v>-208889</v>
      </c>
      <c r="G140" s="112" t="n">
        <v>-249714</v>
      </c>
      <c r="H140" s="112" t="n">
        <v>1707243</v>
      </c>
      <c r="I140" s="112" t="n">
        <v>1908098</v>
      </c>
      <c r="J140" s="112" t="n">
        <v>3512169</v>
      </c>
      <c r="K140" s="112" t="n">
        <v>2780896</v>
      </c>
      <c r="L140" s="112" t="n">
        <v>3381737</v>
      </c>
      <c r="M140" s="112" t="n">
        <v>3575121</v>
      </c>
      <c r="N140" s="112" t="n">
        <v>1922675</v>
      </c>
      <c r="O140" s="112" t="n">
        <v>2127542</v>
      </c>
      <c r="P140" s="112" t="n">
        <v>-734171</v>
      </c>
      <c r="Q140" s="112" t="n">
        <v>-973385</v>
      </c>
      <c r="R140" s="112" t="n">
        <v>-1055296</v>
      </c>
      <c r="S140" s="112" t="n">
        <v>77691</v>
      </c>
      <c r="T140" s="112" t="n">
        <v>-721</v>
      </c>
      <c r="U140" s="112" t="n">
        <v>26997</v>
      </c>
      <c r="V140" s="112" t="n">
        <v>-39658</v>
      </c>
      <c r="W140" s="112" t="n">
        <v>-32107</v>
      </c>
      <c r="X140" s="112" t="n">
        <v>26497</v>
      </c>
      <c r="Y140" s="112" t="n">
        <v>95529</v>
      </c>
      <c r="Z140" s="112" t="n">
        <v>1705022</v>
      </c>
      <c r="AA140" s="113" t="n">
        <v>43483369</v>
      </c>
    </row>
    <row r="141" customFormat="false" ht="11.25" hidden="false" customHeight="true" outlineLevel="0" collapsed="false">
      <c r="A141" s="105" t="s">
        <v>110</v>
      </c>
      <c r="C141" s="106" t="n">
        <v>8709416</v>
      </c>
      <c r="D141" s="106" t="n">
        <v>8960489</v>
      </c>
      <c r="E141" s="106" t="n">
        <v>6338627</v>
      </c>
      <c r="F141" s="106" t="n">
        <v>-179020</v>
      </c>
      <c r="G141" s="106" t="n">
        <v>-226448</v>
      </c>
      <c r="H141" s="106" t="n">
        <v>1753204</v>
      </c>
      <c r="I141" s="106" t="n">
        <v>1925831</v>
      </c>
      <c r="J141" s="106" t="n">
        <v>3564750</v>
      </c>
      <c r="K141" s="106" t="n">
        <v>2831836</v>
      </c>
      <c r="L141" s="106" t="n">
        <v>3413180</v>
      </c>
      <c r="M141" s="106" t="n">
        <v>3598170</v>
      </c>
      <c r="N141" s="106" t="n">
        <v>1937780</v>
      </c>
      <c r="O141" s="106" t="n">
        <v>2153943</v>
      </c>
      <c r="P141" s="106" t="n">
        <v>-719049</v>
      </c>
      <c r="Q141" s="106" t="n">
        <v>-960471</v>
      </c>
      <c r="R141" s="106" t="n">
        <v>-1052750</v>
      </c>
      <c r="S141" s="106" t="n">
        <v>109679</v>
      </c>
      <c r="T141" s="106" t="n">
        <v>20627</v>
      </c>
      <c r="U141" s="106" t="n">
        <v>46817</v>
      </c>
      <c r="V141" s="106" t="n">
        <v>33578</v>
      </c>
      <c r="W141" s="106" t="n">
        <v>24885</v>
      </c>
      <c r="X141" s="106" t="n">
        <v>74120</v>
      </c>
      <c r="Y141" s="106" t="n">
        <v>134064</v>
      </c>
      <c r="Z141" s="106" t="n">
        <v>1735589</v>
      </c>
      <c r="AA141" s="106" t="n">
        <v>44228847</v>
      </c>
    </row>
    <row r="142" customFormat="false" ht="11.25" hidden="false" customHeight="true" outlineLevel="0" collapsed="false">
      <c r="A142" s="105" t="s">
        <v>105</v>
      </c>
      <c r="C142" s="107" t="n">
        <v>-42154</v>
      </c>
      <c r="D142" s="107" t="n">
        <v>-10397</v>
      </c>
      <c r="E142" s="107" t="n">
        <v>-25888</v>
      </c>
      <c r="F142" s="107" t="n">
        <v>-29869</v>
      </c>
      <c r="G142" s="107" t="n">
        <v>-23266</v>
      </c>
      <c r="H142" s="107" t="n">
        <v>-45961</v>
      </c>
      <c r="I142" s="107" t="n">
        <v>-17733</v>
      </c>
      <c r="J142" s="107" t="n">
        <v>-52581</v>
      </c>
      <c r="K142" s="107" t="n">
        <v>-50940</v>
      </c>
      <c r="L142" s="107" t="n">
        <v>-31443</v>
      </c>
      <c r="M142" s="107" t="n">
        <v>-23049</v>
      </c>
      <c r="N142" s="107" t="n">
        <v>-15105</v>
      </c>
      <c r="O142" s="107" t="n">
        <v>-26401</v>
      </c>
      <c r="P142" s="107" t="n">
        <v>-15122</v>
      </c>
      <c r="Q142" s="107" t="n">
        <v>-12914</v>
      </c>
      <c r="R142" s="107" t="n">
        <v>-2546</v>
      </c>
      <c r="S142" s="107" t="n">
        <v>-31988</v>
      </c>
      <c r="T142" s="107" t="n">
        <v>-21348</v>
      </c>
      <c r="U142" s="107" t="n">
        <v>-19820</v>
      </c>
      <c r="V142" s="107" t="n">
        <v>-73236</v>
      </c>
      <c r="W142" s="107" t="n">
        <v>-56992</v>
      </c>
      <c r="X142" s="107" t="n">
        <v>-47623</v>
      </c>
      <c r="Y142" s="107" t="n">
        <v>-38535</v>
      </c>
      <c r="Z142" s="107" t="n">
        <v>-30567</v>
      </c>
      <c r="AA142" s="107" t="n">
        <v>-745478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B4" activeCellId="0" sqref="B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fals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130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0</v>
      </c>
      <c r="D10" s="106" t="n">
        <v>0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0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0</v>
      </c>
    </row>
    <row r="12" customFormat="false" ht="11.25" hidden="false" customHeight="true" outlineLevel="0" collapsed="false">
      <c r="A12" s="105" t="s">
        <v>105</v>
      </c>
      <c r="C12" s="107" t="n">
        <v>0</v>
      </c>
      <c r="D12" s="107" t="n">
        <v>0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2.64</v>
      </c>
      <c r="D15" s="108" t="n">
        <v>2.85</v>
      </c>
      <c r="E15" s="108" t="n">
        <v>2.9</v>
      </c>
      <c r="F15" s="108" t="n">
        <v>2.9</v>
      </c>
      <c r="G15" s="108" t="n">
        <v>2.88</v>
      </c>
      <c r="H15" s="108" t="n">
        <v>2.92</v>
      </c>
      <c r="I15" s="108" t="n">
        <v>2.97</v>
      </c>
      <c r="J15" s="108" t="n">
        <v>3.01</v>
      </c>
      <c r="K15" s="108" t="n">
        <v>3.05</v>
      </c>
      <c r="L15" s="108" t="n">
        <v>3.06</v>
      </c>
      <c r="M15" s="108" t="n">
        <v>3.1</v>
      </c>
      <c r="N15" s="108" t="n">
        <v>3.3</v>
      </c>
      <c r="O15" s="108" t="n">
        <v>3.5</v>
      </c>
      <c r="P15" s="108" t="n">
        <v>3.61</v>
      </c>
      <c r="Q15" s="108" t="n">
        <v>3.54</v>
      </c>
      <c r="R15" s="108" t="n">
        <v>3.45</v>
      </c>
      <c r="S15" s="108" t="n">
        <v>3.35</v>
      </c>
      <c r="T15" s="108" t="n">
        <v>3.36</v>
      </c>
      <c r="U15" s="108" t="n">
        <v>3.39</v>
      </c>
      <c r="V15" s="108" t="n">
        <v>3.44</v>
      </c>
      <c r="W15" s="108" t="n">
        <v>3.45</v>
      </c>
      <c r="X15" s="108" t="n">
        <v>3.46</v>
      </c>
      <c r="Y15" s="108" t="n">
        <v>3.5</v>
      </c>
      <c r="Z15" s="108" t="n">
        <v>3.66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2.55</v>
      </c>
      <c r="D16" s="108" t="n">
        <v>2.77</v>
      </c>
      <c r="E16" s="108" t="n">
        <v>2.83</v>
      </c>
      <c r="F16" s="108" t="n">
        <v>2.82</v>
      </c>
      <c r="G16" s="108" t="n">
        <v>2.81</v>
      </c>
      <c r="H16" s="108" t="n">
        <v>2.85</v>
      </c>
      <c r="I16" s="108" t="n">
        <v>2.9</v>
      </c>
      <c r="J16" s="108" t="n">
        <v>2.95</v>
      </c>
      <c r="K16" s="108" t="n">
        <v>2.99</v>
      </c>
      <c r="L16" s="108" t="n">
        <v>3.01</v>
      </c>
      <c r="M16" s="108" t="n">
        <v>3.05</v>
      </c>
      <c r="N16" s="108" t="n">
        <v>3.24</v>
      </c>
      <c r="O16" s="108" t="n">
        <v>3.44</v>
      </c>
      <c r="P16" s="108" t="n">
        <v>3.57</v>
      </c>
      <c r="Q16" s="108" t="n">
        <v>3.5</v>
      </c>
      <c r="R16" s="108" t="n">
        <v>3.41</v>
      </c>
      <c r="S16" s="108" t="n">
        <v>3.31</v>
      </c>
      <c r="T16" s="108" t="n">
        <v>3.32</v>
      </c>
      <c r="U16" s="108" t="n">
        <v>3.35</v>
      </c>
      <c r="V16" s="108" t="n">
        <v>3.39</v>
      </c>
      <c r="W16" s="108" t="n">
        <v>3.41</v>
      </c>
      <c r="X16" s="108" t="n">
        <v>3.42</v>
      </c>
      <c r="Y16" s="108" t="n">
        <v>3.46</v>
      </c>
      <c r="Z16" s="108" t="n">
        <v>3.62</v>
      </c>
      <c r="AA16" s="108"/>
    </row>
    <row r="17" customFormat="false" ht="11.25" hidden="false" customHeight="true" outlineLevel="0" collapsed="false">
      <c r="A17" s="105" t="s">
        <v>105</v>
      </c>
      <c r="C17" s="109" t="n">
        <v>0.0900000000000003</v>
      </c>
      <c r="D17" s="109" t="n">
        <v>0.0800000000000001</v>
      </c>
      <c r="E17" s="109" t="n">
        <v>0.0699999999999998</v>
      </c>
      <c r="F17" s="109" t="n">
        <v>0.0800000000000001</v>
      </c>
      <c r="G17" s="109" t="n">
        <v>0.0699999999999998</v>
      </c>
      <c r="H17" s="109" t="n">
        <v>0.0699999999999998</v>
      </c>
      <c r="I17" s="109" t="n">
        <v>0.0700000000000003</v>
      </c>
      <c r="J17" s="109" t="n">
        <v>0.0599999999999996</v>
      </c>
      <c r="K17" s="109" t="n">
        <v>0.0599999999999996</v>
      </c>
      <c r="L17" s="109" t="n">
        <v>0.0500000000000003</v>
      </c>
      <c r="M17" s="109" t="n">
        <v>0.0500000000000003</v>
      </c>
      <c r="N17" s="109" t="n">
        <v>0.0599999999999996</v>
      </c>
      <c r="O17" s="109" t="n">
        <v>0.0600000000000001</v>
      </c>
      <c r="P17" s="109" t="n">
        <v>0.04</v>
      </c>
      <c r="Q17" s="109" t="n">
        <v>0.04</v>
      </c>
      <c r="R17" s="109" t="n">
        <v>0.04</v>
      </c>
      <c r="S17" s="109" t="n">
        <v>0.04</v>
      </c>
      <c r="T17" s="109" t="n">
        <v>0.04</v>
      </c>
      <c r="U17" s="109" t="n">
        <v>0.04</v>
      </c>
      <c r="V17" s="109" t="n">
        <v>0.0499999999999998</v>
      </c>
      <c r="W17" s="109" t="n">
        <v>0.04</v>
      </c>
      <c r="X17" s="109" t="n">
        <v>0.04</v>
      </c>
      <c r="Y17" s="109" t="n">
        <v>0.04</v>
      </c>
      <c r="Z17" s="109" t="n">
        <v>0.04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-50571</v>
      </c>
      <c r="D20" s="106" t="n">
        <v>29112</v>
      </c>
      <c r="E20" s="115" t="n">
        <v>14881</v>
      </c>
      <c r="F20" s="106" t="n">
        <v>10388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3810</v>
      </c>
    </row>
    <row r="21" customFormat="false" ht="11.25" hidden="false" customHeight="true" outlineLevel="0" collapsed="false">
      <c r="A21" s="105" t="s">
        <v>110</v>
      </c>
      <c r="C21" s="106" t="n">
        <v>-50566</v>
      </c>
      <c r="D21" s="106" t="n">
        <v>29109</v>
      </c>
      <c r="E21" s="106" t="n">
        <v>14880</v>
      </c>
      <c r="F21" s="106" t="n">
        <v>10387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3810</v>
      </c>
    </row>
    <row r="22" customFormat="false" ht="11.25" hidden="false" customHeight="true" outlineLevel="0" collapsed="false">
      <c r="A22" s="105" t="s">
        <v>105</v>
      </c>
      <c r="C22" s="107" t="n">
        <v>-5</v>
      </c>
      <c r="D22" s="107" t="n">
        <v>3</v>
      </c>
      <c r="E22" s="107" t="n">
        <v>1</v>
      </c>
      <c r="F22" s="107" t="n">
        <v>1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0</v>
      </c>
      <c r="D27" s="106" t="n">
        <v>0</v>
      </c>
      <c r="E27" s="106" t="n">
        <v>0</v>
      </c>
      <c r="F27" s="106" t="n">
        <v>0</v>
      </c>
      <c r="G27" s="106" t="n">
        <v>0</v>
      </c>
      <c r="H27" s="106" t="n">
        <v>0</v>
      </c>
      <c r="I27" s="106" t="n">
        <v>0</v>
      </c>
      <c r="J27" s="106" t="n">
        <v>0</v>
      </c>
      <c r="K27" s="106" t="n">
        <v>0</v>
      </c>
      <c r="L27" s="106" t="n">
        <v>0</v>
      </c>
      <c r="M27" s="106" t="n">
        <v>0</v>
      </c>
      <c r="N27" s="106" t="n">
        <v>0</v>
      </c>
      <c r="O27" s="106" t="n">
        <v>0</v>
      </c>
      <c r="P27" s="106" t="n">
        <v>0</v>
      </c>
      <c r="Q27" s="106" t="n">
        <v>0</v>
      </c>
      <c r="R27" s="106" t="n">
        <v>0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0</v>
      </c>
    </row>
    <row r="28" customFormat="false" ht="11.25" hidden="false" customHeight="true" outlineLevel="0" collapsed="false">
      <c r="A28" s="105" t="s">
        <v>121</v>
      </c>
      <c r="C28" s="106" t="n">
        <v>0</v>
      </c>
      <c r="D28" s="106" t="n">
        <v>0</v>
      </c>
      <c r="E28" s="106" t="n">
        <v>0</v>
      </c>
      <c r="F28" s="106" t="n">
        <v>0</v>
      </c>
      <c r="G28" s="106" t="n">
        <v>0</v>
      </c>
      <c r="H28" s="106" t="n">
        <v>0</v>
      </c>
      <c r="I28" s="106" t="n">
        <v>0</v>
      </c>
      <c r="J28" s="106" t="n">
        <v>0</v>
      </c>
      <c r="K28" s="106" t="n">
        <v>0</v>
      </c>
      <c r="L28" s="106" t="n">
        <v>0</v>
      </c>
      <c r="M28" s="106" t="n">
        <v>0</v>
      </c>
      <c r="N28" s="106" t="n">
        <v>0</v>
      </c>
      <c r="O28" s="106" t="n">
        <v>0</v>
      </c>
      <c r="P28" s="106" t="n">
        <v>0</v>
      </c>
      <c r="Q28" s="106" t="n">
        <v>0</v>
      </c>
      <c r="R28" s="106" t="n">
        <v>0</v>
      </c>
      <c r="S28" s="106" t="n">
        <v>0</v>
      </c>
      <c r="T28" s="106" t="n">
        <v>0</v>
      </c>
      <c r="U28" s="106" t="n">
        <v>0</v>
      </c>
      <c r="V28" s="106" t="n">
        <v>0</v>
      </c>
      <c r="W28" s="106" t="n">
        <v>0</v>
      </c>
      <c r="X28" s="106" t="n">
        <v>0</v>
      </c>
      <c r="Y28" s="106" t="n">
        <v>0</v>
      </c>
      <c r="Z28" s="106" t="n">
        <v>0</v>
      </c>
      <c r="AA28" s="106" t="n">
        <v>0</v>
      </c>
    </row>
    <row r="29" customFormat="false" ht="11.25" hidden="false" customHeight="true" outlineLevel="0" collapsed="false">
      <c r="A29" s="105" t="s">
        <v>122</v>
      </c>
      <c r="C29" s="107" t="n">
        <v>0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 t="n">
        <v>0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0</v>
      </c>
      <c r="E32" s="106" t="n">
        <v>0</v>
      </c>
      <c r="F32" s="106" t="n">
        <v>0</v>
      </c>
      <c r="G32" s="106" t="n">
        <v>0</v>
      </c>
      <c r="H32" s="106" t="n">
        <v>0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0</v>
      </c>
      <c r="O32" s="106" t="n">
        <v>0</v>
      </c>
      <c r="P32" s="106" t="n">
        <v>0</v>
      </c>
      <c r="Q32" s="106" t="n">
        <v>0</v>
      </c>
      <c r="R32" s="106" t="n">
        <v>0</v>
      </c>
      <c r="S32" s="106" t="n">
        <v>0</v>
      </c>
      <c r="T32" s="106" t="n">
        <v>0</v>
      </c>
      <c r="U32" s="106" t="n">
        <v>0</v>
      </c>
      <c r="V32" s="106" t="n">
        <v>0</v>
      </c>
      <c r="W32" s="106" t="n">
        <v>0</v>
      </c>
      <c r="X32" s="106" t="n">
        <v>0</v>
      </c>
      <c r="Y32" s="106" t="n">
        <v>0</v>
      </c>
      <c r="Z32" s="106" t="n">
        <v>0</v>
      </c>
      <c r="AA32" s="106" t="n">
        <v>0</v>
      </c>
    </row>
    <row r="34" customFormat="false" ht="11.25" hidden="false" customHeight="true" outlineLevel="0" collapsed="false">
      <c r="A34" s="110" t="s">
        <v>122</v>
      </c>
      <c r="B34" s="111"/>
      <c r="C34" s="112" t="n">
        <v>0</v>
      </c>
      <c r="D34" s="112" t="n">
        <v>0</v>
      </c>
      <c r="E34" s="112" t="n">
        <v>0</v>
      </c>
      <c r="F34" s="112" t="n">
        <v>0</v>
      </c>
      <c r="G34" s="112" t="n">
        <v>0</v>
      </c>
      <c r="H34" s="112" t="n">
        <v>0</v>
      </c>
      <c r="I34" s="112" t="n">
        <v>0</v>
      </c>
      <c r="J34" s="112" t="n">
        <v>0</v>
      </c>
      <c r="K34" s="112" t="n">
        <v>0</v>
      </c>
      <c r="L34" s="112" t="n">
        <v>0</v>
      </c>
      <c r="M34" s="112" t="n">
        <v>0</v>
      </c>
      <c r="N34" s="112" t="n">
        <v>0</v>
      </c>
      <c r="O34" s="112" t="n">
        <v>0</v>
      </c>
      <c r="P34" s="112" t="n">
        <v>0</v>
      </c>
      <c r="Q34" s="112" t="n">
        <v>0</v>
      </c>
      <c r="R34" s="112" t="n">
        <v>0</v>
      </c>
      <c r="S34" s="112" t="n">
        <v>0</v>
      </c>
      <c r="T34" s="112" t="n">
        <v>0</v>
      </c>
      <c r="U34" s="112" t="n">
        <v>0</v>
      </c>
      <c r="V34" s="112" t="n">
        <v>0</v>
      </c>
      <c r="W34" s="112" t="n">
        <v>0</v>
      </c>
      <c r="X34" s="112" t="n">
        <v>0</v>
      </c>
      <c r="Y34" s="112" t="n">
        <v>0</v>
      </c>
      <c r="Z34" s="112" t="n">
        <v>0</v>
      </c>
      <c r="AA34" s="113" t="n">
        <v>0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0</v>
      </c>
      <c r="D37" s="106" t="n">
        <v>0</v>
      </c>
      <c r="E37" s="106" t="n">
        <v>0</v>
      </c>
      <c r="F37" s="106" t="n">
        <v>0</v>
      </c>
      <c r="G37" s="106" t="n">
        <v>0</v>
      </c>
      <c r="H37" s="106" t="n">
        <v>0</v>
      </c>
      <c r="I37" s="106" t="n">
        <v>0</v>
      </c>
      <c r="J37" s="106" t="n">
        <v>0</v>
      </c>
      <c r="K37" s="106" t="n">
        <v>0</v>
      </c>
      <c r="L37" s="106" t="n">
        <v>0</v>
      </c>
      <c r="M37" s="106" t="n">
        <v>0</v>
      </c>
      <c r="N37" s="106" t="n">
        <v>0</v>
      </c>
      <c r="O37" s="106" t="n">
        <v>0</v>
      </c>
      <c r="P37" s="106" t="n">
        <v>0</v>
      </c>
      <c r="Q37" s="106" t="n">
        <v>0</v>
      </c>
      <c r="R37" s="106" t="n">
        <v>0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0</v>
      </c>
    </row>
    <row r="38" customFormat="false" ht="11.25" hidden="false" customHeight="true" outlineLevel="0" collapsed="false">
      <c r="A38" s="105" t="s">
        <v>121</v>
      </c>
      <c r="C38" s="106" t="n">
        <v>0</v>
      </c>
      <c r="D38" s="106" t="n">
        <v>0</v>
      </c>
      <c r="E38" s="106" t="n">
        <v>0</v>
      </c>
      <c r="F38" s="106" t="n">
        <v>0</v>
      </c>
      <c r="G38" s="106" t="n">
        <v>0</v>
      </c>
      <c r="H38" s="106" t="n">
        <v>0</v>
      </c>
      <c r="I38" s="106" t="n">
        <v>0</v>
      </c>
      <c r="J38" s="106" t="n">
        <v>0</v>
      </c>
      <c r="K38" s="106" t="n">
        <v>0</v>
      </c>
      <c r="L38" s="106" t="n">
        <v>0</v>
      </c>
      <c r="M38" s="106" t="n">
        <v>0</v>
      </c>
      <c r="N38" s="106" t="n">
        <v>0</v>
      </c>
      <c r="O38" s="106" t="n">
        <v>0</v>
      </c>
      <c r="P38" s="106" t="n">
        <v>0</v>
      </c>
      <c r="Q38" s="106" t="n">
        <v>0</v>
      </c>
      <c r="R38" s="106" t="n">
        <v>0</v>
      </c>
      <c r="S38" s="106" t="n">
        <v>0</v>
      </c>
      <c r="T38" s="106" t="n">
        <v>0</v>
      </c>
      <c r="U38" s="106" t="n">
        <v>0</v>
      </c>
      <c r="V38" s="106" t="n">
        <v>0</v>
      </c>
      <c r="W38" s="106" t="n">
        <v>0</v>
      </c>
      <c r="X38" s="106" t="n">
        <v>0</v>
      </c>
      <c r="Y38" s="106" t="n">
        <v>0</v>
      </c>
      <c r="Z38" s="106" t="n">
        <v>0</v>
      </c>
      <c r="AA38" s="106" t="n">
        <v>0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0</v>
      </c>
      <c r="E39" s="106" t="n">
        <v>0</v>
      </c>
      <c r="F39" s="106" t="n">
        <v>0</v>
      </c>
      <c r="G39" s="106" t="n">
        <v>0</v>
      </c>
      <c r="H39" s="106" t="n">
        <v>0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0</v>
      </c>
      <c r="O39" s="106" t="n">
        <v>0</v>
      </c>
      <c r="P39" s="106" t="n">
        <v>0</v>
      </c>
      <c r="Q39" s="106" t="n">
        <v>0</v>
      </c>
      <c r="R39" s="106" t="n">
        <v>0</v>
      </c>
      <c r="S39" s="106" t="n">
        <v>0</v>
      </c>
      <c r="T39" s="106" t="n">
        <v>0</v>
      </c>
      <c r="U39" s="106" t="n">
        <v>0</v>
      </c>
      <c r="V39" s="106" t="n">
        <v>0</v>
      </c>
      <c r="W39" s="106" t="n">
        <v>0</v>
      </c>
      <c r="X39" s="106" t="n">
        <v>0</v>
      </c>
      <c r="Y39" s="106" t="n">
        <v>0</v>
      </c>
      <c r="Z39" s="106" t="n">
        <v>0</v>
      </c>
      <c r="AA39" s="106" t="n">
        <v>0</v>
      </c>
    </row>
    <row r="40" customFormat="false" ht="11.25" hidden="false" customHeight="true" outlineLevel="0" collapsed="false">
      <c r="A40" s="105" t="s">
        <v>122</v>
      </c>
      <c r="C40" s="107" t="n">
        <v>0</v>
      </c>
      <c r="D40" s="107" t="n">
        <v>0</v>
      </c>
      <c r="E40" s="107" t="n">
        <v>0</v>
      </c>
      <c r="F40" s="107" t="n">
        <v>0</v>
      </c>
      <c r="G40" s="107" t="n">
        <v>0</v>
      </c>
      <c r="H40" s="107" t="n">
        <v>0</v>
      </c>
      <c r="I40" s="107" t="n">
        <v>0</v>
      </c>
      <c r="J40" s="107" t="n">
        <v>0</v>
      </c>
      <c r="K40" s="107" t="n">
        <v>0</v>
      </c>
      <c r="L40" s="107" t="n">
        <v>0</v>
      </c>
      <c r="M40" s="107" t="n">
        <v>0</v>
      </c>
      <c r="N40" s="107" t="n">
        <v>0</v>
      </c>
      <c r="O40" s="107" t="n">
        <v>0</v>
      </c>
      <c r="P40" s="107" t="n">
        <v>0</v>
      </c>
      <c r="Q40" s="107" t="n">
        <v>0</v>
      </c>
      <c r="R40" s="107" t="n">
        <v>0</v>
      </c>
      <c r="S40" s="107" t="n">
        <v>0</v>
      </c>
      <c r="T40" s="107" t="n">
        <v>0</v>
      </c>
      <c r="U40" s="107" t="n">
        <v>0</v>
      </c>
      <c r="V40" s="107" t="n">
        <v>0</v>
      </c>
      <c r="W40" s="107" t="n">
        <v>0</v>
      </c>
      <c r="X40" s="107" t="n">
        <v>0</v>
      </c>
      <c r="Y40" s="107" t="n">
        <v>0</v>
      </c>
      <c r="Z40" s="107" t="n">
        <v>0</v>
      </c>
      <c r="AA40" s="107" t="n">
        <v>0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0</v>
      </c>
      <c r="D44" s="106" t="n">
        <v>0</v>
      </c>
      <c r="E44" s="106" t="n">
        <v>0</v>
      </c>
      <c r="F44" s="106" t="n">
        <v>0</v>
      </c>
      <c r="G44" s="106" t="n">
        <v>0</v>
      </c>
      <c r="H44" s="106" t="n">
        <v>0</v>
      </c>
      <c r="I44" s="106" t="n">
        <v>0</v>
      </c>
      <c r="J44" s="106" t="n">
        <v>0</v>
      </c>
      <c r="K44" s="106" t="n">
        <v>0</v>
      </c>
      <c r="L44" s="106" t="n">
        <v>0</v>
      </c>
      <c r="M44" s="106" t="n">
        <v>0</v>
      </c>
      <c r="N44" s="106" t="n">
        <v>0</v>
      </c>
      <c r="O44" s="106" t="n">
        <v>0</v>
      </c>
      <c r="P44" s="106" t="n">
        <v>0</v>
      </c>
      <c r="Q44" s="106" t="n">
        <v>0</v>
      </c>
      <c r="R44" s="106" t="n">
        <v>0</v>
      </c>
      <c r="S44" s="106" t="n">
        <v>0</v>
      </c>
      <c r="T44" s="106" t="n">
        <v>0</v>
      </c>
      <c r="U44" s="106" t="n">
        <v>0</v>
      </c>
      <c r="V44" s="106" t="n">
        <v>0</v>
      </c>
      <c r="W44" s="106" t="n">
        <v>0</v>
      </c>
      <c r="X44" s="106" t="n">
        <v>0</v>
      </c>
      <c r="Y44" s="106" t="n">
        <v>0</v>
      </c>
      <c r="Z44" s="106" t="n">
        <v>0</v>
      </c>
      <c r="AA44" s="106" t="n">
        <v>0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0</v>
      </c>
      <c r="D46" s="107" t="n">
        <v>0</v>
      </c>
      <c r="E46" s="107" t="n">
        <v>0</v>
      </c>
      <c r="F46" s="107" t="n">
        <v>0</v>
      </c>
      <c r="G46" s="107" t="n">
        <v>0</v>
      </c>
      <c r="H46" s="107" t="n">
        <v>0</v>
      </c>
      <c r="I46" s="107" t="n">
        <v>0</v>
      </c>
      <c r="J46" s="107" t="n">
        <v>0</v>
      </c>
      <c r="K46" s="107" t="n">
        <v>0</v>
      </c>
      <c r="L46" s="107" t="n">
        <v>0</v>
      </c>
      <c r="M46" s="107" t="n">
        <v>0</v>
      </c>
      <c r="N46" s="107" t="n">
        <v>0</v>
      </c>
      <c r="O46" s="107" t="n">
        <v>0</v>
      </c>
      <c r="P46" s="107" t="n">
        <v>0</v>
      </c>
      <c r="Q46" s="107" t="n">
        <v>0</v>
      </c>
      <c r="R46" s="107" t="n">
        <v>0</v>
      </c>
      <c r="S46" s="107" t="n">
        <v>0</v>
      </c>
      <c r="T46" s="107" t="n">
        <v>0</v>
      </c>
      <c r="U46" s="107" t="n">
        <v>0</v>
      </c>
      <c r="V46" s="107" t="n">
        <v>0</v>
      </c>
      <c r="W46" s="107" t="n">
        <v>0</v>
      </c>
      <c r="X46" s="107" t="n">
        <v>0</v>
      </c>
      <c r="Y46" s="107" t="n">
        <v>0</v>
      </c>
      <c r="Z46" s="107" t="n">
        <v>0</v>
      </c>
      <c r="AA46" s="107" t="n">
        <v>0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3.14</v>
      </c>
      <c r="D49" s="108" t="n">
        <v>3.6</v>
      </c>
      <c r="E49" s="108" t="n">
        <v>3.65</v>
      </c>
      <c r="F49" s="108" t="n">
        <v>3.61</v>
      </c>
      <c r="G49" s="108" t="n">
        <v>3.57</v>
      </c>
      <c r="H49" s="108" t="n">
        <v>3.64</v>
      </c>
      <c r="I49" s="108" t="n">
        <v>3.71</v>
      </c>
      <c r="J49" s="108" t="n">
        <v>3.77</v>
      </c>
      <c r="K49" s="108" t="n">
        <v>3.84</v>
      </c>
      <c r="L49" s="108" t="n">
        <v>3.86</v>
      </c>
      <c r="M49" s="108" t="n">
        <v>3.92</v>
      </c>
      <c r="N49" s="108" t="n">
        <v>4.31</v>
      </c>
      <c r="O49" s="108" t="n">
        <v>4.6</v>
      </c>
      <c r="P49" s="108" t="n">
        <v>4.78</v>
      </c>
      <c r="Q49" s="108" t="n">
        <v>4.68</v>
      </c>
      <c r="R49" s="108" t="n">
        <v>4.54</v>
      </c>
      <c r="S49" s="108" t="n">
        <v>4.38</v>
      </c>
      <c r="T49" s="108" t="n">
        <v>4.4</v>
      </c>
      <c r="U49" s="108" t="n">
        <v>4.44</v>
      </c>
      <c r="V49" s="108" t="n">
        <v>4.52</v>
      </c>
      <c r="W49" s="108" t="n">
        <v>4.53</v>
      </c>
      <c r="X49" s="108" t="n">
        <v>4.55</v>
      </c>
      <c r="Y49" s="108" t="n">
        <v>4.61</v>
      </c>
      <c r="Z49" s="108" t="n">
        <v>4.87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3.02</v>
      </c>
      <c r="D50" s="108" t="n">
        <v>3.46</v>
      </c>
      <c r="E50" s="108" t="n">
        <v>3.52</v>
      </c>
      <c r="F50" s="108" t="n">
        <v>3.48</v>
      </c>
      <c r="G50" s="108" t="n">
        <v>3.49</v>
      </c>
      <c r="H50" s="108" t="n">
        <v>3.56</v>
      </c>
      <c r="I50" s="108" t="n">
        <v>3.63</v>
      </c>
      <c r="J50" s="108" t="n">
        <v>3.7</v>
      </c>
      <c r="K50" s="108" t="n">
        <v>3.77</v>
      </c>
      <c r="L50" s="108" t="n">
        <v>3.79</v>
      </c>
      <c r="M50" s="108" t="n">
        <v>3.85</v>
      </c>
      <c r="N50" s="108" t="n">
        <v>4.22</v>
      </c>
      <c r="O50" s="108" t="n">
        <v>4.52</v>
      </c>
      <c r="P50" s="108" t="n">
        <v>4.72</v>
      </c>
      <c r="Q50" s="108" t="n">
        <v>4.61</v>
      </c>
      <c r="R50" s="108" t="n">
        <v>4.48</v>
      </c>
      <c r="S50" s="108" t="n">
        <v>4.32</v>
      </c>
      <c r="T50" s="108" t="n">
        <v>4.34</v>
      </c>
      <c r="U50" s="108" t="n">
        <v>4.39</v>
      </c>
      <c r="V50" s="108" t="n">
        <v>4.44</v>
      </c>
      <c r="W50" s="108" t="n">
        <v>4.48</v>
      </c>
      <c r="X50" s="108" t="n">
        <v>4.49</v>
      </c>
      <c r="Y50" s="108" t="n">
        <v>4.56</v>
      </c>
      <c r="Z50" s="108" t="n">
        <v>4.82</v>
      </c>
      <c r="AA50" s="108"/>
    </row>
    <row r="51" customFormat="false" ht="11.25" hidden="false" customHeight="true" outlineLevel="0" collapsed="false">
      <c r="A51" s="105" t="s">
        <v>105</v>
      </c>
      <c r="C51" s="109" t="n">
        <v>0.12</v>
      </c>
      <c r="D51" s="109" t="n">
        <v>0.14</v>
      </c>
      <c r="E51" s="109" t="n">
        <v>0.13</v>
      </c>
      <c r="F51" s="109" t="n">
        <v>0.13</v>
      </c>
      <c r="G51" s="109" t="n">
        <v>0.0799999999999996</v>
      </c>
      <c r="H51" s="109" t="n">
        <v>0.0800000000000001</v>
      </c>
      <c r="I51" s="109" t="n">
        <v>0.0800000000000001</v>
      </c>
      <c r="J51" s="109" t="n">
        <v>0.0699999999999998</v>
      </c>
      <c r="K51" s="109" t="n">
        <v>0.0699999999999998</v>
      </c>
      <c r="L51" s="109" t="n">
        <v>0.0699999999999998</v>
      </c>
      <c r="M51" s="109" t="n">
        <v>0.0699999999999998</v>
      </c>
      <c r="N51" s="109" t="n">
        <v>0.0899999999999999</v>
      </c>
      <c r="O51" s="109" t="n">
        <v>0.0800000000000001</v>
      </c>
      <c r="P51" s="109" t="n">
        <v>0.0600000000000005</v>
      </c>
      <c r="Q51" s="109" t="n">
        <v>0.0699999999999994</v>
      </c>
      <c r="R51" s="109" t="n">
        <v>0.0599999999999996</v>
      </c>
      <c r="S51" s="109" t="n">
        <v>0.0599999999999996</v>
      </c>
      <c r="T51" s="109" t="n">
        <v>0.0600000000000005</v>
      </c>
      <c r="U51" s="109" t="n">
        <v>0.0500000000000007</v>
      </c>
      <c r="V51" s="109" t="n">
        <v>0.0799999999999992</v>
      </c>
      <c r="W51" s="109" t="n">
        <v>0.0499999999999998</v>
      </c>
      <c r="X51" s="109" t="n">
        <v>0.0599999999999996</v>
      </c>
      <c r="Y51" s="109" t="n">
        <v>0.0500000000000007</v>
      </c>
      <c r="Z51" s="109" t="n">
        <v>0.0499999999999998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5.2062</v>
      </c>
      <c r="D54" s="108" t="n">
        <v>5.2586</v>
      </c>
      <c r="E54" s="108" t="n">
        <v>5.2586</v>
      </c>
      <c r="F54" s="108" t="n">
        <v>5.2586</v>
      </c>
      <c r="G54" s="108" t="n">
        <v>4.4022</v>
      </c>
      <c r="H54" s="108" t="n">
        <v>4.4022</v>
      </c>
      <c r="I54" s="108" t="n">
        <v>4.4022</v>
      </c>
      <c r="J54" s="108" t="n">
        <v>4.4022</v>
      </c>
      <c r="K54" s="108" t="n">
        <v>4.4022</v>
      </c>
      <c r="L54" s="108" t="n">
        <v>4.4022</v>
      </c>
      <c r="M54" s="108" t="n">
        <v>4.4022</v>
      </c>
      <c r="N54" s="108" t="n">
        <v>0</v>
      </c>
      <c r="O54" s="108" t="n">
        <v>0</v>
      </c>
      <c r="P54" s="108" t="n">
        <v>0</v>
      </c>
      <c r="Q54" s="108" t="n">
        <v>0</v>
      </c>
      <c r="R54" s="108" t="n">
        <v>0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5.2036</v>
      </c>
      <c r="D55" s="108" t="n">
        <v>5.2534</v>
      </c>
      <c r="E55" s="108" t="n">
        <v>5.2534</v>
      </c>
      <c r="F55" s="108" t="n">
        <v>5.2534</v>
      </c>
      <c r="G55" s="108" t="n">
        <v>4.3406</v>
      </c>
      <c r="H55" s="108" t="n">
        <v>4.3406</v>
      </c>
      <c r="I55" s="108" t="n">
        <v>4.3406</v>
      </c>
      <c r="J55" s="108" t="n">
        <v>4.3406</v>
      </c>
      <c r="K55" s="108" t="n">
        <v>4.3406</v>
      </c>
      <c r="L55" s="108" t="n">
        <v>4.3406</v>
      </c>
      <c r="M55" s="108" t="n">
        <v>4.3406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-10779</v>
      </c>
      <c r="D58" s="106" t="n">
        <v>-18979</v>
      </c>
      <c r="E58" s="106" t="n">
        <v>-17087</v>
      </c>
      <c r="F58" s="106" t="n">
        <v>-18865</v>
      </c>
      <c r="G58" s="106" t="n">
        <v>-51547</v>
      </c>
      <c r="H58" s="106" t="n">
        <v>-53095</v>
      </c>
      <c r="I58" s="106" t="n">
        <v>-51213</v>
      </c>
      <c r="J58" s="106" t="n">
        <v>-52751</v>
      </c>
      <c r="K58" s="106" t="n">
        <v>-52575</v>
      </c>
      <c r="L58" s="106" t="n">
        <v>-50709</v>
      </c>
      <c r="M58" s="106" t="n">
        <v>-52221</v>
      </c>
      <c r="N58" s="106" t="n">
        <v>0</v>
      </c>
      <c r="O58" s="106" t="n">
        <v>0</v>
      </c>
      <c r="P58" s="106" t="n">
        <v>0</v>
      </c>
      <c r="Q58" s="106" t="n">
        <v>0</v>
      </c>
      <c r="R58" s="106" t="n">
        <v>0</v>
      </c>
      <c r="S58" s="106" t="n">
        <v>0</v>
      </c>
      <c r="T58" s="106" t="n">
        <v>0</v>
      </c>
      <c r="U58" s="106" t="n">
        <v>0</v>
      </c>
      <c r="V58" s="106" t="n">
        <v>0</v>
      </c>
      <c r="W58" s="106" t="n">
        <v>0</v>
      </c>
      <c r="X58" s="106" t="n">
        <v>0</v>
      </c>
      <c r="Y58" s="106" t="n">
        <v>0</v>
      </c>
      <c r="Z58" s="106" t="n">
        <v>0</v>
      </c>
      <c r="AA58" s="106" t="n">
        <v>-429821</v>
      </c>
    </row>
    <row r="59" customFormat="false" ht="11.25" hidden="false" customHeight="true" outlineLevel="0" collapsed="false">
      <c r="A59" s="105" t="s">
        <v>127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n">
        <v>0</v>
      </c>
      <c r="H59" s="106" t="n">
        <v>0</v>
      </c>
      <c r="I59" s="106" t="n">
        <v>0</v>
      </c>
      <c r="J59" s="106" t="n">
        <v>0</v>
      </c>
      <c r="K59" s="106" t="n">
        <v>0</v>
      </c>
      <c r="L59" s="106" t="n">
        <v>0</v>
      </c>
      <c r="M59" s="106" t="n">
        <v>0</v>
      </c>
      <c r="N59" s="106" t="n">
        <v>0</v>
      </c>
      <c r="O59" s="106" t="n">
        <v>0</v>
      </c>
      <c r="P59" s="106" t="n">
        <v>0</v>
      </c>
      <c r="Q59" s="106" t="n">
        <v>0</v>
      </c>
      <c r="R59" s="106" t="n">
        <v>0</v>
      </c>
      <c r="S59" s="106" t="n">
        <v>0</v>
      </c>
      <c r="T59" s="106" t="n">
        <v>0</v>
      </c>
      <c r="U59" s="106" t="n">
        <v>0</v>
      </c>
      <c r="V59" s="106" t="n">
        <v>0</v>
      </c>
      <c r="W59" s="106" t="n">
        <v>0</v>
      </c>
      <c r="X59" s="106" t="n">
        <v>0</v>
      </c>
      <c r="Y59" s="106" t="n">
        <v>0</v>
      </c>
      <c r="Z59" s="106" t="n">
        <v>0</v>
      </c>
      <c r="AA59" s="106" t="n">
        <v>0</v>
      </c>
    </row>
    <row r="60" customFormat="false" ht="11.25" hidden="false" customHeight="true" outlineLevel="0" collapsed="false">
      <c r="A60" s="110" t="s">
        <v>109</v>
      </c>
      <c r="B60" s="111"/>
      <c r="C60" s="112" t="n">
        <v>-10779</v>
      </c>
      <c r="D60" s="112" t="n">
        <v>-18979</v>
      </c>
      <c r="E60" s="112" t="n">
        <v>-17087</v>
      </c>
      <c r="F60" s="112" t="n">
        <v>-18865</v>
      </c>
      <c r="G60" s="112" t="n">
        <v>-51547</v>
      </c>
      <c r="H60" s="112" t="n">
        <v>-53095</v>
      </c>
      <c r="I60" s="112" t="n">
        <v>-51213</v>
      </c>
      <c r="J60" s="112" t="n">
        <v>-52751</v>
      </c>
      <c r="K60" s="112" t="n">
        <v>-52575</v>
      </c>
      <c r="L60" s="112" t="n">
        <v>-50709</v>
      </c>
      <c r="M60" s="112" t="n">
        <v>-52221</v>
      </c>
      <c r="N60" s="112" t="n">
        <v>0</v>
      </c>
      <c r="O60" s="112" t="n">
        <v>0</v>
      </c>
      <c r="P60" s="112" t="n">
        <v>0</v>
      </c>
      <c r="Q60" s="112" t="n">
        <v>0</v>
      </c>
      <c r="R60" s="112" t="n">
        <v>0</v>
      </c>
      <c r="S60" s="112" t="n">
        <v>0</v>
      </c>
      <c r="T60" s="112" t="n">
        <v>0</v>
      </c>
      <c r="U60" s="112" t="n">
        <v>0</v>
      </c>
      <c r="V60" s="112" t="n">
        <v>0</v>
      </c>
      <c r="W60" s="112" t="n">
        <v>0</v>
      </c>
      <c r="X60" s="112" t="n">
        <v>0</v>
      </c>
      <c r="Y60" s="112" t="n">
        <v>0</v>
      </c>
      <c r="Z60" s="112" t="n">
        <v>0</v>
      </c>
      <c r="AA60" s="113" t="n">
        <v>-429821</v>
      </c>
    </row>
    <row r="61" customFormat="false" ht="11.25" hidden="false" customHeight="true" outlineLevel="0" collapsed="false">
      <c r="A61" s="105" t="s">
        <v>110</v>
      </c>
      <c r="C61" s="106" t="n">
        <v>-10778</v>
      </c>
      <c r="D61" s="106" t="n">
        <v>-18977</v>
      </c>
      <c r="E61" s="106" t="n">
        <v>-17085</v>
      </c>
      <c r="F61" s="106" t="n">
        <v>-18863</v>
      </c>
      <c r="G61" s="106" t="n">
        <v>-51542</v>
      </c>
      <c r="H61" s="106" t="n">
        <v>-53089</v>
      </c>
      <c r="I61" s="106" t="n">
        <v>-51208</v>
      </c>
      <c r="J61" s="106" t="n">
        <v>-52746</v>
      </c>
      <c r="K61" s="106" t="n">
        <v>-52570</v>
      </c>
      <c r="L61" s="106" t="n">
        <v>-50704</v>
      </c>
      <c r="M61" s="106" t="n">
        <v>-52216</v>
      </c>
      <c r="N61" s="106" t="n">
        <v>0</v>
      </c>
      <c r="O61" s="106" t="n">
        <v>0</v>
      </c>
      <c r="P61" s="106" t="n">
        <v>0</v>
      </c>
      <c r="Q61" s="106" t="n">
        <v>0</v>
      </c>
      <c r="R61" s="106" t="n">
        <v>0</v>
      </c>
      <c r="S61" s="106" t="n">
        <v>0</v>
      </c>
      <c r="T61" s="106" t="n">
        <v>0</v>
      </c>
      <c r="U61" s="106" t="n">
        <v>0</v>
      </c>
      <c r="V61" s="106" t="n">
        <v>0</v>
      </c>
      <c r="W61" s="106" t="n">
        <v>0</v>
      </c>
      <c r="X61" s="106" t="n">
        <v>0</v>
      </c>
      <c r="Y61" s="106" t="n">
        <v>0</v>
      </c>
      <c r="Z61" s="106" t="n">
        <v>0</v>
      </c>
      <c r="AA61" s="106" t="n">
        <v>-429778</v>
      </c>
    </row>
    <row r="62" customFormat="false" ht="11.25" hidden="false" customHeight="true" outlineLevel="0" collapsed="false">
      <c r="A62" s="105" t="s">
        <v>105</v>
      </c>
      <c r="C62" s="107" t="n">
        <v>-1</v>
      </c>
      <c r="D62" s="107" t="n">
        <v>-2</v>
      </c>
      <c r="E62" s="107" t="n">
        <v>-2</v>
      </c>
      <c r="F62" s="107" t="n">
        <v>-2</v>
      </c>
      <c r="G62" s="107" t="n">
        <v>-5</v>
      </c>
      <c r="H62" s="107" t="n">
        <v>-6</v>
      </c>
      <c r="I62" s="107" t="n">
        <v>-5</v>
      </c>
      <c r="J62" s="107" t="n">
        <v>-5</v>
      </c>
      <c r="K62" s="107" t="n">
        <v>-5</v>
      </c>
      <c r="L62" s="107" t="n">
        <v>-5</v>
      </c>
      <c r="M62" s="107" t="n">
        <v>-5</v>
      </c>
      <c r="N62" s="107" t="n">
        <v>0</v>
      </c>
      <c r="O62" s="107" t="n">
        <v>0</v>
      </c>
      <c r="P62" s="107" t="n">
        <v>0</v>
      </c>
      <c r="Q62" s="107" t="n">
        <v>0</v>
      </c>
      <c r="R62" s="107" t="n">
        <v>0</v>
      </c>
      <c r="S62" s="107" t="n">
        <v>0</v>
      </c>
      <c r="T62" s="107" t="n">
        <v>0</v>
      </c>
      <c r="U62" s="107" t="n">
        <v>0</v>
      </c>
      <c r="V62" s="107" t="n">
        <v>0</v>
      </c>
      <c r="W62" s="107" t="n">
        <v>0</v>
      </c>
      <c r="X62" s="107" t="n">
        <v>0</v>
      </c>
      <c r="Y62" s="107" t="n">
        <v>0</v>
      </c>
      <c r="Z62" s="107" t="n">
        <v>0</v>
      </c>
      <c r="AA62" s="107" t="n">
        <v>-43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0</v>
      </c>
      <c r="D67" s="106" t="n">
        <v>0</v>
      </c>
      <c r="E67" s="106" t="n">
        <v>0</v>
      </c>
      <c r="F67" s="106" t="n">
        <v>0</v>
      </c>
      <c r="G67" s="106" t="n">
        <v>0</v>
      </c>
      <c r="H67" s="106" t="n">
        <v>0</v>
      </c>
      <c r="I67" s="106" t="n">
        <v>0</v>
      </c>
      <c r="J67" s="106" t="n">
        <v>0</v>
      </c>
      <c r="K67" s="106" t="n">
        <v>0</v>
      </c>
      <c r="L67" s="106" t="n">
        <v>0</v>
      </c>
      <c r="M67" s="106" t="n">
        <v>0</v>
      </c>
      <c r="N67" s="106" t="n">
        <v>0</v>
      </c>
      <c r="O67" s="106" t="n">
        <v>0</v>
      </c>
      <c r="P67" s="106" t="n">
        <v>0</v>
      </c>
      <c r="Q67" s="106" t="n">
        <v>0</v>
      </c>
      <c r="R67" s="106" t="n">
        <v>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0</v>
      </c>
      <c r="D69" s="107" t="n">
        <v>0</v>
      </c>
      <c r="E69" s="107" t="n">
        <v>0</v>
      </c>
      <c r="F69" s="107" t="n">
        <v>0</v>
      </c>
      <c r="G69" s="107" t="n">
        <v>0</v>
      </c>
      <c r="H69" s="107" t="n">
        <v>0</v>
      </c>
      <c r="I69" s="107" t="n">
        <v>0</v>
      </c>
      <c r="J69" s="107" t="n">
        <v>0</v>
      </c>
      <c r="K69" s="107" t="n">
        <v>0</v>
      </c>
      <c r="L69" s="107" t="n">
        <v>0</v>
      </c>
      <c r="M69" s="107" t="n">
        <v>0</v>
      </c>
      <c r="N69" s="107" t="n">
        <v>0</v>
      </c>
      <c r="O69" s="107" t="n">
        <v>0</v>
      </c>
      <c r="P69" s="107" t="n">
        <v>0</v>
      </c>
      <c r="Q69" s="107" t="n">
        <v>0</v>
      </c>
      <c r="R69" s="107" t="n">
        <v>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0</v>
      </c>
      <c r="G72" s="106" t="n">
        <v>0</v>
      </c>
      <c r="H72" s="106" t="n">
        <v>0</v>
      </c>
      <c r="I72" s="106" t="n">
        <v>0</v>
      </c>
      <c r="J72" s="106" t="n">
        <v>0</v>
      </c>
      <c r="K72" s="106" t="n">
        <v>0</v>
      </c>
      <c r="L72" s="106" t="n">
        <v>0</v>
      </c>
      <c r="M72" s="106" t="n">
        <v>0</v>
      </c>
      <c r="N72" s="106" t="n">
        <v>0</v>
      </c>
      <c r="O72" s="106" t="n">
        <v>0</v>
      </c>
      <c r="P72" s="106" t="n">
        <v>0</v>
      </c>
      <c r="Q72" s="106" t="n">
        <v>0</v>
      </c>
      <c r="R72" s="106" t="n">
        <v>0</v>
      </c>
      <c r="S72" s="106" t="n">
        <v>0</v>
      </c>
      <c r="T72" s="106" t="n">
        <v>0</v>
      </c>
      <c r="U72" s="106" t="n">
        <v>0</v>
      </c>
      <c r="V72" s="106" t="n">
        <v>0</v>
      </c>
      <c r="W72" s="106" t="n">
        <v>0</v>
      </c>
      <c r="X72" s="106" t="n">
        <v>0</v>
      </c>
      <c r="Y72" s="106" t="n">
        <v>0</v>
      </c>
      <c r="Z72" s="106" t="n">
        <v>0</v>
      </c>
      <c r="AA72" s="106" t="n">
        <v>0</v>
      </c>
    </row>
    <row r="74" customFormat="false" ht="11.25" hidden="false" customHeight="true" outlineLevel="0" collapsed="false">
      <c r="A74" s="110" t="s">
        <v>122</v>
      </c>
      <c r="B74" s="111"/>
      <c r="C74" s="112" t="n">
        <v>0</v>
      </c>
      <c r="D74" s="112" t="n">
        <v>0</v>
      </c>
      <c r="E74" s="112" t="n">
        <v>0</v>
      </c>
      <c r="F74" s="112" t="n">
        <v>0</v>
      </c>
      <c r="G74" s="112" t="n">
        <v>0</v>
      </c>
      <c r="H74" s="112" t="n">
        <v>0</v>
      </c>
      <c r="I74" s="112" t="n">
        <v>0</v>
      </c>
      <c r="J74" s="112" t="n">
        <v>0</v>
      </c>
      <c r="K74" s="112" t="n">
        <v>0</v>
      </c>
      <c r="L74" s="112" t="n">
        <v>0</v>
      </c>
      <c r="M74" s="112" t="n">
        <v>0</v>
      </c>
      <c r="N74" s="112" t="n">
        <v>0</v>
      </c>
      <c r="O74" s="112" t="n">
        <v>0</v>
      </c>
      <c r="P74" s="112" t="n">
        <v>0</v>
      </c>
      <c r="Q74" s="112" t="n">
        <v>0</v>
      </c>
      <c r="R74" s="112" t="n">
        <v>0</v>
      </c>
      <c r="S74" s="112" t="n">
        <v>0</v>
      </c>
      <c r="T74" s="112" t="n">
        <v>0</v>
      </c>
      <c r="U74" s="112" t="n">
        <v>0</v>
      </c>
      <c r="V74" s="112" t="n">
        <v>0</v>
      </c>
      <c r="W74" s="112" t="n">
        <v>0</v>
      </c>
      <c r="X74" s="112" t="n">
        <v>0</v>
      </c>
      <c r="Y74" s="112" t="n">
        <v>0</v>
      </c>
      <c r="Z74" s="112" t="n">
        <v>0</v>
      </c>
      <c r="AA74" s="113" t="n">
        <v>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0</v>
      </c>
      <c r="D77" s="106" t="n">
        <v>0</v>
      </c>
      <c r="E77" s="106" t="n">
        <v>0</v>
      </c>
      <c r="F77" s="106" t="n">
        <v>0</v>
      </c>
      <c r="G77" s="106" t="n">
        <v>0</v>
      </c>
      <c r="H77" s="106" t="n">
        <v>0</v>
      </c>
      <c r="I77" s="106" t="n">
        <v>0</v>
      </c>
      <c r="J77" s="106" t="n">
        <v>0</v>
      </c>
      <c r="K77" s="106" t="n">
        <v>0</v>
      </c>
      <c r="L77" s="106" t="n">
        <v>0</v>
      </c>
      <c r="M77" s="106" t="n">
        <v>0</v>
      </c>
      <c r="N77" s="106" t="n">
        <v>0</v>
      </c>
      <c r="O77" s="106" t="n">
        <v>0</v>
      </c>
      <c r="P77" s="106" t="n">
        <v>0</v>
      </c>
      <c r="Q77" s="106" t="n">
        <v>0</v>
      </c>
      <c r="R77" s="106" t="n">
        <v>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0</v>
      </c>
      <c r="G79" s="106" t="n">
        <v>0</v>
      </c>
      <c r="H79" s="106" t="n">
        <v>0</v>
      </c>
      <c r="I79" s="106" t="n">
        <v>0</v>
      </c>
      <c r="J79" s="106" t="n">
        <v>0</v>
      </c>
      <c r="K79" s="106" t="n">
        <v>0</v>
      </c>
      <c r="L79" s="106" t="n">
        <v>0</v>
      </c>
      <c r="M79" s="106" t="n">
        <v>0</v>
      </c>
      <c r="N79" s="106" t="n">
        <v>0</v>
      </c>
      <c r="O79" s="106" t="n">
        <v>0</v>
      </c>
      <c r="P79" s="106" t="n">
        <v>0</v>
      </c>
      <c r="Q79" s="106" t="n">
        <v>0</v>
      </c>
      <c r="R79" s="106" t="n">
        <v>0</v>
      </c>
      <c r="S79" s="106" t="n">
        <v>0</v>
      </c>
      <c r="T79" s="106" t="n">
        <v>0</v>
      </c>
      <c r="U79" s="106" t="n">
        <v>0</v>
      </c>
      <c r="V79" s="106" t="n">
        <v>0</v>
      </c>
      <c r="W79" s="106" t="n">
        <v>0</v>
      </c>
      <c r="X79" s="106" t="n">
        <v>0</v>
      </c>
      <c r="Y79" s="106" t="n">
        <v>0</v>
      </c>
      <c r="Z79" s="106" t="n">
        <v>0</v>
      </c>
      <c r="AA79" s="106" t="n">
        <v>0</v>
      </c>
    </row>
    <row r="80" customFormat="false" ht="11.25" hidden="false" customHeight="true" outlineLevel="0" collapsed="false">
      <c r="A80" s="105" t="s">
        <v>122</v>
      </c>
      <c r="C80" s="107" t="n">
        <v>0</v>
      </c>
      <c r="D80" s="107" t="n">
        <v>0</v>
      </c>
      <c r="E80" s="107" t="n">
        <v>0</v>
      </c>
      <c r="F80" s="107" t="n">
        <v>0</v>
      </c>
      <c r="G80" s="107" t="n">
        <v>0</v>
      </c>
      <c r="H80" s="107" t="n">
        <v>0</v>
      </c>
      <c r="I80" s="107" t="n">
        <v>0</v>
      </c>
      <c r="J80" s="107" t="n">
        <v>0</v>
      </c>
      <c r="K80" s="107" t="n">
        <v>0</v>
      </c>
      <c r="L80" s="107" t="n">
        <v>0</v>
      </c>
      <c r="M80" s="107" t="n">
        <v>0</v>
      </c>
      <c r="N80" s="107" t="n">
        <v>0</v>
      </c>
      <c r="O80" s="107" t="n">
        <v>0</v>
      </c>
      <c r="P80" s="107" t="n">
        <v>0</v>
      </c>
      <c r="Q80" s="107" t="n">
        <v>0</v>
      </c>
      <c r="R80" s="107" t="n">
        <v>0</v>
      </c>
      <c r="S80" s="107" t="n">
        <v>0</v>
      </c>
      <c r="T80" s="107" t="n">
        <v>0</v>
      </c>
      <c r="U80" s="107" t="n">
        <v>0</v>
      </c>
      <c r="V80" s="107" t="n">
        <v>0</v>
      </c>
      <c r="W80" s="107" t="n">
        <v>0</v>
      </c>
      <c r="X80" s="107" t="n">
        <v>0</v>
      </c>
      <c r="Y80" s="107" t="n">
        <v>0</v>
      </c>
      <c r="Z80" s="107" t="n">
        <v>0</v>
      </c>
      <c r="AA80" s="107" t="n">
        <v>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0</v>
      </c>
      <c r="H85" s="106" t="n">
        <v>0</v>
      </c>
      <c r="I85" s="106" t="n">
        <v>0</v>
      </c>
      <c r="J85" s="106" t="n">
        <v>0</v>
      </c>
      <c r="K85" s="106" t="n">
        <v>0</v>
      </c>
      <c r="L85" s="106" t="n">
        <v>0</v>
      </c>
      <c r="M85" s="106" t="n">
        <v>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0</v>
      </c>
      <c r="H86" s="107" t="n">
        <v>0</v>
      </c>
      <c r="I86" s="107" t="n">
        <v>0</v>
      </c>
      <c r="J86" s="107" t="n">
        <v>0</v>
      </c>
      <c r="K86" s="107" t="n">
        <v>0</v>
      </c>
      <c r="L86" s="107" t="n">
        <v>0</v>
      </c>
      <c r="M86" s="107" t="n">
        <v>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2.03</v>
      </c>
      <c r="D89" s="108" t="n">
        <v>2.37</v>
      </c>
      <c r="E89" s="108" t="n">
        <v>2.42</v>
      </c>
      <c r="F89" s="108" t="n">
        <v>2.39</v>
      </c>
      <c r="G89" s="108" t="n">
        <v>2.27</v>
      </c>
      <c r="H89" s="108" t="n">
        <v>2.31</v>
      </c>
      <c r="I89" s="108" t="n">
        <v>2.36</v>
      </c>
      <c r="J89" s="108" t="n">
        <v>2.4</v>
      </c>
      <c r="K89" s="108" t="n">
        <v>2.44</v>
      </c>
      <c r="L89" s="108" t="n">
        <v>2.46</v>
      </c>
      <c r="M89" s="108" t="n">
        <v>2.5</v>
      </c>
      <c r="N89" s="108" t="n">
        <v>3</v>
      </c>
      <c r="O89" s="108" t="n">
        <v>3.2</v>
      </c>
      <c r="P89" s="108" t="n">
        <v>3.31</v>
      </c>
      <c r="Q89" s="108" t="n">
        <v>3.24</v>
      </c>
      <c r="R89" s="108" t="n">
        <v>3.15</v>
      </c>
      <c r="S89" s="108" t="n">
        <v>2.95</v>
      </c>
      <c r="T89" s="108" t="n">
        <v>2.96</v>
      </c>
      <c r="U89" s="108" t="n">
        <v>2.99</v>
      </c>
      <c r="V89" s="108" t="n">
        <v>3.04</v>
      </c>
      <c r="W89" s="108" t="n">
        <v>3.05</v>
      </c>
      <c r="X89" s="108" t="n">
        <v>3.06</v>
      </c>
      <c r="Y89" s="108" t="n">
        <v>3.1</v>
      </c>
      <c r="Z89" s="108" t="n">
        <v>3.52</v>
      </c>
      <c r="AA89" s="108"/>
    </row>
    <row r="90" customFormat="false" ht="11.25" hidden="false" customHeight="true" outlineLevel="0" collapsed="false">
      <c r="A90" s="105" t="s">
        <v>114</v>
      </c>
      <c r="C90" s="108" t="n">
        <v>1.99</v>
      </c>
      <c r="D90" s="108" t="n">
        <v>2.32</v>
      </c>
      <c r="E90" s="108" t="n">
        <v>2.38</v>
      </c>
      <c r="F90" s="108" t="n">
        <v>2.34</v>
      </c>
      <c r="G90" s="108" t="n">
        <v>2.22</v>
      </c>
      <c r="H90" s="108" t="n">
        <v>2.26</v>
      </c>
      <c r="I90" s="108" t="n">
        <v>2.31</v>
      </c>
      <c r="J90" s="108" t="n">
        <v>2.36</v>
      </c>
      <c r="K90" s="108" t="n">
        <v>2.4</v>
      </c>
      <c r="L90" s="108" t="n">
        <v>2.42</v>
      </c>
      <c r="M90" s="108" t="n">
        <v>2.46</v>
      </c>
      <c r="N90" s="108" t="n">
        <v>2.96</v>
      </c>
      <c r="O90" s="108" t="n">
        <v>3.16</v>
      </c>
      <c r="P90" s="108" t="n">
        <v>3.29</v>
      </c>
      <c r="Q90" s="108" t="n">
        <v>3.22</v>
      </c>
      <c r="R90" s="108" t="n">
        <v>3.13</v>
      </c>
      <c r="S90" s="108" t="n">
        <v>2.94</v>
      </c>
      <c r="T90" s="108" t="n">
        <v>2.95</v>
      </c>
      <c r="U90" s="108" t="n">
        <v>2.98</v>
      </c>
      <c r="V90" s="108" t="n">
        <v>3.02</v>
      </c>
      <c r="W90" s="108" t="n">
        <v>3.04</v>
      </c>
      <c r="X90" s="108" t="n">
        <v>3.05</v>
      </c>
      <c r="Y90" s="108" t="n">
        <v>3.09</v>
      </c>
      <c r="Z90" s="108" t="n">
        <v>3.48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0.0399999999999998</v>
      </c>
      <c r="D91" s="109" t="n">
        <v>0.0500000000000003</v>
      </c>
      <c r="E91" s="109" t="n">
        <v>0.04</v>
      </c>
      <c r="F91" s="109" t="n">
        <v>0.0500000000000003</v>
      </c>
      <c r="G91" s="109" t="n">
        <v>0.0499999999999998</v>
      </c>
      <c r="H91" s="109" t="n">
        <v>0.0500000000000003</v>
      </c>
      <c r="I91" s="109" t="n">
        <v>0.0499999999999998</v>
      </c>
      <c r="J91" s="109" t="n">
        <v>0.04</v>
      </c>
      <c r="K91" s="109" t="n">
        <v>0.04</v>
      </c>
      <c r="L91" s="109" t="n">
        <v>0.04</v>
      </c>
      <c r="M91" s="109" t="n">
        <v>0.04</v>
      </c>
      <c r="N91" s="109" t="n">
        <v>0.04</v>
      </c>
      <c r="O91" s="109" t="n">
        <v>0.04</v>
      </c>
      <c r="P91" s="109" t="n">
        <v>0.02</v>
      </c>
      <c r="Q91" s="109" t="n">
        <v>0.02</v>
      </c>
      <c r="R91" s="109" t="n">
        <v>0.02</v>
      </c>
      <c r="S91" s="109" t="n">
        <v>0.0100000000000002</v>
      </c>
      <c r="T91" s="109" t="n">
        <v>0.00999999999999979</v>
      </c>
      <c r="U91" s="109" t="n">
        <v>0.0100000000000002</v>
      </c>
      <c r="V91" s="109" t="n">
        <v>0.02</v>
      </c>
      <c r="W91" s="109" t="n">
        <v>0.00999999999999979</v>
      </c>
      <c r="X91" s="109" t="n">
        <v>0.0100000000000002</v>
      </c>
      <c r="Y91" s="109" t="n">
        <v>0.0100000000000002</v>
      </c>
      <c r="Z91" s="109" t="n">
        <v>0.04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0</v>
      </c>
      <c r="D94" s="108" t="n">
        <v>0</v>
      </c>
      <c r="E94" s="108" t="n">
        <v>0</v>
      </c>
      <c r="F94" s="108" t="n">
        <v>0</v>
      </c>
      <c r="G94" s="108" t="n">
        <v>0</v>
      </c>
      <c r="H94" s="108" t="n">
        <v>0</v>
      </c>
      <c r="I94" s="108" t="n">
        <v>0</v>
      </c>
      <c r="J94" s="108" t="n">
        <v>0</v>
      </c>
      <c r="K94" s="108" t="n">
        <v>0</v>
      </c>
      <c r="L94" s="108" t="n">
        <v>0</v>
      </c>
      <c r="M94" s="108" t="n">
        <v>0</v>
      </c>
      <c r="N94" s="108" t="n">
        <v>0</v>
      </c>
      <c r="O94" s="108" t="n">
        <v>0</v>
      </c>
      <c r="P94" s="108" t="n">
        <v>0</v>
      </c>
      <c r="Q94" s="108" t="n">
        <v>0</v>
      </c>
      <c r="R94" s="108" t="n">
        <v>0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0</v>
      </c>
      <c r="D98" s="106" t="n">
        <v>0</v>
      </c>
      <c r="E98" s="106" t="n">
        <v>0</v>
      </c>
      <c r="F98" s="106" t="n">
        <v>0</v>
      </c>
      <c r="G98" s="106" t="n">
        <v>0</v>
      </c>
      <c r="H98" s="106" t="n">
        <v>0</v>
      </c>
      <c r="I98" s="106" t="n">
        <v>0</v>
      </c>
      <c r="J98" s="106" t="n">
        <v>0</v>
      </c>
      <c r="K98" s="106" t="n">
        <v>0</v>
      </c>
      <c r="L98" s="106" t="n">
        <v>0</v>
      </c>
      <c r="M98" s="106" t="n">
        <v>0</v>
      </c>
      <c r="N98" s="106" t="n">
        <v>0</v>
      </c>
      <c r="O98" s="106" t="n">
        <v>0</v>
      </c>
      <c r="P98" s="106" t="n">
        <v>0</v>
      </c>
      <c r="Q98" s="106" t="n">
        <v>0</v>
      </c>
      <c r="R98" s="106" t="n">
        <v>0</v>
      </c>
      <c r="S98" s="106" t="n">
        <v>0</v>
      </c>
      <c r="T98" s="106" t="n">
        <v>0</v>
      </c>
      <c r="U98" s="106" t="n">
        <v>0</v>
      </c>
      <c r="V98" s="106" t="n">
        <v>0</v>
      </c>
      <c r="W98" s="106" t="n">
        <v>0</v>
      </c>
      <c r="X98" s="106" t="n">
        <v>0</v>
      </c>
      <c r="Y98" s="106" t="n">
        <v>0</v>
      </c>
      <c r="Z98" s="106" t="n">
        <v>0</v>
      </c>
      <c r="AA98" s="106" t="n">
        <v>0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0</v>
      </c>
      <c r="D100" s="112" t="n">
        <v>0</v>
      </c>
      <c r="E100" s="112" t="n">
        <v>0</v>
      </c>
      <c r="F100" s="112" t="n">
        <v>0</v>
      </c>
      <c r="G100" s="112" t="n">
        <v>0</v>
      </c>
      <c r="H100" s="112" t="n">
        <v>0</v>
      </c>
      <c r="I100" s="112" t="n">
        <v>0</v>
      </c>
      <c r="J100" s="112" t="n">
        <v>0</v>
      </c>
      <c r="K100" s="112" t="n">
        <v>0</v>
      </c>
      <c r="L100" s="112" t="n">
        <v>0</v>
      </c>
      <c r="M100" s="112" t="n">
        <v>0</v>
      </c>
      <c r="N100" s="112" t="n">
        <v>0</v>
      </c>
      <c r="O100" s="112" t="n">
        <v>0</v>
      </c>
      <c r="P100" s="112" t="n">
        <v>0</v>
      </c>
      <c r="Q100" s="112" t="n">
        <v>0</v>
      </c>
      <c r="R100" s="112" t="n">
        <v>0</v>
      </c>
      <c r="S100" s="112" t="n">
        <v>0</v>
      </c>
      <c r="T100" s="112" t="n">
        <v>0</v>
      </c>
      <c r="U100" s="112" t="n">
        <v>0</v>
      </c>
      <c r="V100" s="112" t="n">
        <v>0</v>
      </c>
      <c r="W100" s="112" t="n">
        <v>0</v>
      </c>
      <c r="X100" s="112" t="n">
        <v>0</v>
      </c>
      <c r="Y100" s="112" t="n">
        <v>0</v>
      </c>
      <c r="Z100" s="112" t="n">
        <v>0</v>
      </c>
      <c r="AA100" s="113" t="n">
        <v>0</v>
      </c>
    </row>
    <row r="101" customFormat="false" ht="11.25" hidden="false" customHeight="true" outlineLevel="0" collapsed="false">
      <c r="A101" s="105" t="s">
        <v>110</v>
      </c>
      <c r="C101" s="106" t="n">
        <v>0</v>
      </c>
      <c r="D101" s="106" t="n">
        <v>0</v>
      </c>
      <c r="E101" s="106" t="n">
        <v>0</v>
      </c>
      <c r="F101" s="106" t="n">
        <v>0</v>
      </c>
      <c r="G101" s="106" t="n">
        <v>0</v>
      </c>
      <c r="H101" s="106" t="n">
        <v>0</v>
      </c>
      <c r="I101" s="106" t="n">
        <v>0</v>
      </c>
      <c r="J101" s="106" t="n">
        <v>0</v>
      </c>
      <c r="K101" s="106" t="n">
        <v>0</v>
      </c>
      <c r="L101" s="106" t="n">
        <v>0</v>
      </c>
      <c r="M101" s="106" t="n">
        <v>0</v>
      </c>
      <c r="N101" s="106" t="n">
        <v>0</v>
      </c>
      <c r="O101" s="106" t="n">
        <v>0</v>
      </c>
      <c r="P101" s="106" t="n">
        <v>0</v>
      </c>
      <c r="Q101" s="106" t="n">
        <v>0</v>
      </c>
      <c r="R101" s="106" t="n">
        <v>0</v>
      </c>
      <c r="S101" s="106" t="n">
        <v>0</v>
      </c>
      <c r="T101" s="106" t="n">
        <v>0</v>
      </c>
      <c r="U101" s="106" t="n">
        <v>0</v>
      </c>
      <c r="V101" s="106" t="n">
        <v>0</v>
      </c>
      <c r="W101" s="106" t="n">
        <v>0</v>
      </c>
      <c r="X101" s="106" t="n">
        <v>0</v>
      </c>
      <c r="Y101" s="106" t="n">
        <v>0</v>
      </c>
      <c r="Z101" s="106" t="n">
        <v>0</v>
      </c>
      <c r="AA101" s="106" t="n">
        <v>0</v>
      </c>
    </row>
    <row r="102" customFormat="false" ht="11.25" hidden="false" customHeight="true" outlineLevel="0" collapsed="false">
      <c r="A102" s="105" t="s">
        <v>105</v>
      </c>
      <c r="C102" s="107" t="n">
        <v>0</v>
      </c>
      <c r="D102" s="107" t="n">
        <v>0</v>
      </c>
      <c r="E102" s="107" t="n">
        <v>0</v>
      </c>
      <c r="F102" s="107" t="n">
        <v>0</v>
      </c>
      <c r="G102" s="107" t="n">
        <v>0</v>
      </c>
      <c r="H102" s="107" t="n">
        <v>0</v>
      </c>
      <c r="I102" s="107" t="n">
        <v>0</v>
      </c>
      <c r="J102" s="107" t="n">
        <v>0</v>
      </c>
      <c r="K102" s="107" t="n">
        <v>0</v>
      </c>
      <c r="L102" s="107" t="n">
        <v>0</v>
      </c>
      <c r="M102" s="107" t="n">
        <v>0</v>
      </c>
      <c r="N102" s="107" t="n">
        <v>0</v>
      </c>
      <c r="O102" s="107" t="n">
        <v>0</v>
      </c>
      <c r="P102" s="107" t="n">
        <v>0</v>
      </c>
      <c r="Q102" s="107" t="n">
        <v>0</v>
      </c>
      <c r="R102" s="107" t="n">
        <v>0</v>
      </c>
      <c r="S102" s="107" t="n">
        <v>0</v>
      </c>
      <c r="T102" s="107" t="n">
        <v>0</v>
      </c>
      <c r="U102" s="107" t="n">
        <v>0</v>
      </c>
      <c r="V102" s="107" t="n">
        <v>0</v>
      </c>
      <c r="W102" s="107" t="n">
        <v>0</v>
      </c>
      <c r="X102" s="107" t="n">
        <v>0</v>
      </c>
      <c r="Y102" s="107" t="n">
        <v>0</v>
      </c>
      <c r="Z102" s="107" t="n">
        <v>0</v>
      </c>
      <c r="AA102" s="107" t="n">
        <v>0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0</v>
      </c>
      <c r="D107" s="106" t="n">
        <v>0</v>
      </c>
      <c r="E107" s="106" t="n">
        <v>0</v>
      </c>
      <c r="F107" s="106" t="n">
        <v>0</v>
      </c>
      <c r="G107" s="106" t="n">
        <v>0</v>
      </c>
      <c r="H107" s="106" t="n">
        <v>0</v>
      </c>
      <c r="I107" s="106" t="n">
        <v>0</v>
      </c>
      <c r="J107" s="106" t="n">
        <v>0</v>
      </c>
      <c r="K107" s="106" t="n">
        <v>0</v>
      </c>
      <c r="L107" s="106" t="n">
        <v>0</v>
      </c>
      <c r="M107" s="106" t="n">
        <v>0</v>
      </c>
      <c r="N107" s="106" t="n">
        <v>0</v>
      </c>
      <c r="O107" s="106" t="n">
        <v>0</v>
      </c>
      <c r="P107" s="106" t="n">
        <v>0</v>
      </c>
      <c r="Q107" s="106" t="n">
        <v>0</v>
      </c>
      <c r="R107" s="106" t="n">
        <v>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0</v>
      </c>
    </row>
    <row r="108" customFormat="false" ht="11.25" hidden="false" customHeight="true" outlineLevel="0" collapsed="false">
      <c r="A108" s="105" t="s">
        <v>121</v>
      </c>
      <c r="C108" s="106" t="n">
        <v>0</v>
      </c>
      <c r="D108" s="106" t="n">
        <v>0</v>
      </c>
      <c r="E108" s="106" t="n">
        <v>0</v>
      </c>
      <c r="F108" s="106" t="n">
        <v>0</v>
      </c>
      <c r="G108" s="106" t="n">
        <v>0</v>
      </c>
      <c r="H108" s="106" t="n">
        <v>0</v>
      </c>
      <c r="I108" s="106" t="n">
        <v>0</v>
      </c>
      <c r="J108" s="106" t="n">
        <v>0</v>
      </c>
      <c r="K108" s="106" t="n">
        <v>0</v>
      </c>
      <c r="L108" s="106" t="n">
        <v>0</v>
      </c>
      <c r="M108" s="106" t="n">
        <v>0</v>
      </c>
      <c r="N108" s="106" t="n">
        <v>0</v>
      </c>
      <c r="O108" s="106" t="n">
        <v>0</v>
      </c>
      <c r="P108" s="106" t="n">
        <v>0</v>
      </c>
      <c r="Q108" s="106" t="n">
        <v>0</v>
      </c>
      <c r="R108" s="106" t="n">
        <v>0</v>
      </c>
      <c r="S108" s="106" t="n">
        <v>0</v>
      </c>
      <c r="T108" s="106" t="n">
        <v>0</v>
      </c>
      <c r="U108" s="106" t="n">
        <v>0</v>
      </c>
      <c r="V108" s="106" t="n">
        <v>0</v>
      </c>
      <c r="W108" s="106" t="n">
        <v>0</v>
      </c>
      <c r="X108" s="106" t="n">
        <v>0</v>
      </c>
      <c r="Y108" s="106" t="n">
        <v>0</v>
      </c>
      <c r="Z108" s="106" t="n">
        <v>0</v>
      </c>
      <c r="AA108" s="106" t="n">
        <v>0</v>
      </c>
    </row>
    <row r="109" customFormat="false" ht="11.25" hidden="false" customHeight="true" outlineLevel="0" collapsed="false">
      <c r="A109" s="105" t="s">
        <v>122</v>
      </c>
      <c r="C109" s="107" t="n">
        <v>0</v>
      </c>
      <c r="D109" s="107" t="n">
        <v>0</v>
      </c>
      <c r="E109" s="107" t="n">
        <v>0</v>
      </c>
      <c r="F109" s="107" t="n">
        <v>0</v>
      </c>
      <c r="G109" s="107" t="n">
        <v>0</v>
      </c>
      <c r="H109" s="107" t="n">
        <v>0</v>
      </c>
      <c r="I109" s="107" t="n">
        <v>0</v>
      </c>
      <c r="J109" s="107" t="n">
        <v>0</v>
      </c>
      <c r="K109" s="107" t="n">
        <v>0</v>
      </c>
      <c r="L109" s="107" t="n">
        <v>0</v>
      </c>
      <c r="M109" s="107" t="n">
        <v>0</v>
      </c>
      <c r="N109" s="107" t="n">
        <v>0</v>
      </c>
      <c r="O109" s="107" t="n">
        <v>0</v>
      </c>
      <c r="P109" s="107" t="n">
        <v>0</v>
      </c>
      <c r="Q109" s="107" t="n">
        <v>0</v>
      </c>
      <c r="R109" s="107" t="n">
        <v>0</v>
      </c>
      <c r="S109" s="107" t="n">
        <v>0</v>
      </c>
      <c r="T109" s="107" t="n">
        <v>0</v>
      </c>
      <c r="U109" s="107" t="n">
        <v>0</v>
      </c>
      <c r="V109" s="107" t="n">
        <v>0</v>
      </c>
      <c r="W109" s="107" t="n">
        <v>0</v>
      </c>
      <c r="X109" s="107" t="n">
        <v>0</v>
      </c>
      <c r="Y109" s="107" t="n">
        <v>0</v>
      </c>
      <c r="Z109" s="107" t="n">
        <v>0</v>
      </c>
      <c r="AA109" s="107" t="n">
        <v>0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v>-5000</v>
      </c>
      <c r="D112" s="106" t="n">
        <v>-5000</v>
      </c>
      <c r="E112" s="106" t="n">
        <v>-5000</v>
      </c>
      <c r="F112" s="106" t="n">
        <v>-5000</v>
      </c>
      <c r="G112" s="106" t="n">
        <v>0</v>
      </c>
      <c r="H112" s="106" t="n">
        <v>0</v>
      </c>
      <c r="I112" s="106" t="n">
        <v>0</v>
      </c>
      <c r="J112" s="106" t="n">
        <v>0</v>
      </c>
      <c r="K112" s="106" t="n">
        <v>0</v>
      </c>
      <c r="L112" s="106" t="n">
        <v>0</v>
      </c>
      <c r="M112" s="106" t="n">
        <v>0</v>
      </c>
      <c r="N112" s="106" t="n">
        <v>0</v>
      </c>
      <c r="O112" s="106" t="n">
        <v>0</v>
      </c>
      <c r="P112" s="106" t="n">
        <v>0</v>
      </c>
      <c r="Q112" s="106" t="n">
        <v>0</v>
      </c>
      <c r="R112" s="106" t="n">
        <v>0</v>
      </c>
      <c r="S112" s="106" t="n">
        <v>0</v>
      </c>
      <c r="T112" s="106" t="n">
        <v>0</v>
      </c>
      <c r="U112" s="106" t="n">
        <v>0</v>
      </c>
      <c r="V112" s="106" t="n">
        <v>0</v>
      </c>
      <c r="W112" s="106" t="n">
        <v>0</v>
      </c>
      <c r="X112" s="106" t="n">
        <v>0</v>
      </c>
      <c r="Y112" s="106" t="n">
        <v>0</v>
      </c>
      <c r="Z112" s="106" t="n">
        <v>0</v>
      </c>
      <c r="AA112" s="106" t="n">
        <v>-20000</v>
      </c>
    </row>
    <row r="114" customFormat="false" ht="11.25" hidden="false" customHeight="true" outlineLevel="0" collapsed="false">
      <c r="A114" s="110" t="s">
        <v>122</v>
      </c>
      <c r="B114" s="111"/>
      <c r="C114" s="112" t="n">
        <v>-5000</v>
      </c>
      <c r="D114" s="112" t="n">
        <v>-5000</v>
      </c>
      <c r="E114" s="112" t="n">
        <v>-5000</v>
      </c>
      <c r="F114" s="112" t="n">
        <v>-5000</v>
      </c>
      <c r="G114" s="112" t="n">
        <v>0</v>
      </c>
      <c r="H114" s="112" t="n">
        <v>0</v>
      </c>
      <c r="I114" s="112" t="n">
        <v>0</v>
      </c>
      <c r="J114" s="112" t="n">
        <v>0</v>
      </c>
      <c r="K114" s="112" t="n">
        <v>0</v>
      </c>
      <c r="L114" s="112" t="n">
        <v>0</v>
      </c>
      <c r="M114" s="112" t="n">
        <v>0</v>
      </c>
      <c r="N114" s="112" t="n">
        <v>0</v>
      </c>
      <c r="O114" s="112" t="n">
        <v>0</v>
      </c>
      <c r="P114" s="112" t="n">
        <v>0</v>
      </c>
      <c r="Q114" s="112" t="n">
        <v>0</v>
      </c>
      <c r="R114" s="112" t="n">
        <v>0</v>
      </c>
      <c r="S114" s="112" t="n">
        <v>0</v>
      </c>
      <c r="T114" s="112" t="n">
        <v>0</v>
      </c>
      <c r="U114" s="112" t="n">
        <v>0</v>
      </c>
      <c r="V114" s="112" t="n">
        <v>0</v>
      </c>
      <c r="W114" s="112" t="n">
        <v>0</v>
      </c>
      <c r="X114" s="112" t="n">
        <v>0</v>
      </c>
      <c r="Y114" s="112" t="n">
        <v>0</v>
      </c>
      <c r="Z114" s="112" t="n">
        <v>0</v>
      </c>
      <c r="AA114" s="113" t="n">
        <v>-20000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0</v>
      </c>
      <c r="D117" s="106" t="n">
        <v>0</v>
      </c>
      <c r="E117" s="106" t="n">
        <v>0</v>
      </c>
      <c r="F117" s="106" t="n">
        <v>0</v>
      </c>
      <c r="G117" s="106" t="n">
        <v>0</v>
      </c>
      <c r="H117" s="106" t="n">
        <v>0</v>
      </c>
      <c r="I117" s="106" t="n">
        <v>0</v>
      </c>
      <c r="J117" s="106" t="n">
        <v>0</v>
      </c>
      <c r="K117" s="106" t="n">
        <v>0</v>
      </c>
      <c r="L117" s="106" t="n">
        <v>0</v>
      </c>
      <c r="M117" s="106" t="n">
        <v>0</v>
      </c>
      <c r="N117" s="106" t="n">
        <v>0</v>
      </c>
      <c r="O117" s="106" t="n">
        <v>0</v>
      </c>
      <c r="P117" s="106" t="n">
        <v>0</v>
      </c>
      <c r="Q117" s="106" t="n">
        <v>0</v>
      </c>
      <c r="R117" s="106" t="n">
        <v>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0</v>
      </c>
    </row>
    <row r="118" customFormat="false" ht="11.25" hidden="false" customHeight="true" outlineLevel="0" collapsed="false">
      <c r="A118" s="105" t="s">
        <v>121</v>
      </c>
      <c r="C118" s="106" t="n">
        <v>0</v>
      </c>
      <c r="D118" s="106" t="n">
        <v>0</v>
      </c>
      <c r="E118" s="106" t="n">
        <v>0</v>
      </c>
      <c r="F118" s="106" t="n">
        <v>0</v>
      </c>
      <c r="G118" s="106" t="n">
        <v>0</v>
      </c>
      <c r="H118" s="106" t="n">
        <v>0</v>
      </c>
      <c r="I118" s="106" t="n">
        <v>0</v>
      </c>
      <c r="J118" s="106" t="n">
        <v>0</v>
      </c>
      <c r="K118" s="106" t="n">
        <v>0</v>
      </c>
      <c r="L118" s="106" t="n">
        <v>0</v>
      </c>
      <c r="M118" s="106" t="n">
        <v>0</v>
      </c>
      <c r="N118" s="106" t="n">
        <v>0</v>
      </c>
      <c r="O118" s="106" t="n">
        <v>0</v>
      </c>
      <c r="P118" s="106" t="n">
        <v>0</v>
      </c>
      <c r="Q118" s="106" t="n">
        <v>0</v>
      </c>
      <c r="R118" s="106" t="n">
        <v>0</v>
      </c>
      <c r="S118" s="106" t="n">
        <v>0</v>
      </c>
      <c r="T118" s="106" t="n">
        <v>0</v>
      </c>
      <c r="U118" s="106" t="n">
        <v>0</v>
      </c>
      <c r="V118" s="106" t="n">
        <v>0</v>
      </c>
      <c r="W118" s="106" t="n">
        <v>0</v>
      </c>
      <c r="X118" s="106" t="n">
        <v>0</v>
      </c>
      <c r="Y118" s="106" t="n">
        <v>0</v>
      </c>
      <c r="Z118" s="106" t="n">
        <v>0</v>
      </c>
      <c r="AA118" s="106" t="n">
        <v>0</v>
      </c>
    </row>
    <row r="119" customFormat="false" ht="11.25" hidden="false" customHeight="true" outlineLevel="0" collapsed="false">
      <c r="A119" s="105" t="s">
        <v>123</v>
      </c>
      <c r="C119" s="106" t="n">
        <v>-5000</v>
      </c>
      <c r="D119" s="106" t="n">
        <v>-5000</v>
      </c>
      <c r="E119" s="106" t="n">
        <v>-5000</v>
      </c>
      <c r="F119" s="106" t="n">
        <v>-5000</v>
      </c>
      <c r="G119" s="106" t="n">
        <v>0</v>
      </c>
      <c r="H119" s="106" t="n">
        <v>0</v>
      </c>
      <c r="I119" s="106" t="n">
        <v>0</v>
      </c>
      <c r="J119" s="106" t="n">
        <v>0</v>
      </c>
      <c r="K119" s="106" t="n">
        <v>0</v>
      </c>
      <c r="L119" s="106" t="n">
        <v>0</v>
      </c>
      <c r="M119" s="106" t="n">
        <v>0</v>
      </c>
      <c r="N119" s="106" t="n">
        <v>0</v>
      </c>
      <c r="O119" s="106" t="n">
        <v>0</v>
      </c>
      <c r="P119" s="106" t="n">
        <v>0</v>
      </c>
      <c r="Q119" s="106" t="n">
        <v>0</v>
      </c>
      <c r="R119" s="106" t="n">
        <v>0</v>
      </c>
      <c r="S119" s="106" t="n">
        <v>0</v>
      </c>
      <c r="T119" s="106" t="n">
        <v>0</v>
      </c>
      <c r="U119" s="106" t="n">
        <v>0</v>
      </c>
      <c r="V119" s="106" t="n">
        <v>0</v>
      </c>
      <c r="W119" s="106" t="n">
        <v>0</v>
      </c>
      <c r="X119" s="106" t="n">
        <v>0</v>
      </c>
      <c r="Y119" s="106" t="n">
        <v>0</v>
      </c>
      <c r="Z119" s="106" t="n">
        <v>0</v>
      </c>
      <c r="AA119" s="106" t="n">
        <v>-20000</v>
      </c>
    </row>
    <row r="120" customFormat="false" ht="11.25" hidden="false" customHeight="true" outlineLevel="0" collapsed="false">
      <c r="A120" s="105" t="s">
        <v>122</v>
      </c>
      <c r="C120" s="107" t="n">
        <v>-5000</v>
      </c>
      <c r="D120" s="107" t="n">
        <v>-5000</v>
      </c>
      <c r="E120" s="107" t="n">
        <v>-5000</v>
      </c>
      <c r="F120" s="107" t="n">
        <v>-5000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-20000</v>
      </c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0</v>
      </c>
      <c r="D124" s="106" t="n">
        <v>0</v>
      </c>
      <c r="E124" s="106" t="n">
        <v>0</v>
      </c>
      <c r="F124" s="106" t="n">
        <v>0</v>
      </c>
      <c r="G124" s="106" t="n">
        <v>0</v>
      </c>
      <c r="H124" s="106" t="n">
        <v>0</v>
      </c>
      <c r="I124" s="106" t="n">
        <v>0</v>
      </c>
      <c r="J124" s="106" t="n">
        <v>0</v>
      </c>
      <c r="K124" s="106" t="n">
        <v>0</v>
      </c>
      <c r="L124" s="106" t="n">
        <v>0</v>
      </c>
      <c r="M124" s="106" t="n">
        <v>0</v>
      </c>
      <c r="N124" s="106" t="n">
        <v>0</v>
      </c>
      <c r="O124" s="106" t="n">
        <v>0</v>
      </c>
      <c r="P124" s="106" t="n">
        <v>0</v>
      </c>
      <c r="Q124" s="106" t="n">
        <v>0</v>
      </c>
      <c r="R124" s="106" t="n">
        <v>0</v>
      </c>
      <c r="S124" s="106" t="n">
        <v>0</v>
      </c>
      <c r="T124" s="106" t="n">
        <v>0</v>
      </c>
      <c r="U124" s="106" t="n">
        <v>0</v>
      </c>
      <c r="V124" s="106" t="n">
        <v>0</v>
      </c>
      <c r="W124" s="106" t="n">
        <v>0</v>
      </c>
      <c r="X124" s="106" t="n">
        <v>0</v>
      </c>
      <c r="Y124" s="106" t="n">
        <v>0</v>
      </c>
      <c r="Z124" s="106" t="n">
        <v>0</v>
      </c>
      <c r="AA124" s="106" t="n">
        <v>0</v>
      </c>
    </row>
    <row r="125" customFormat="false" ht="11.25" hidden="false" customHeight="true" outlineLevel="0" collapsed="false">
      <c r="A125" s="105" t="s">
        <v>123</v>
      </c>
      <c r="C125" s="106" t="n">
        <v>0</v>
      </c>
      <c r="D125" s="106" t="n">
        <v>0</v>
      </c>
      <c r="E125" s="106" t="n">
        <v>0</v>
      </c>
      <c r="F125" s="106" t="n">
        <v>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0</v>
      </c>
    </row>
    <row r="126" customFormat="false" ht="11.25" hidden="false" customHeight="true" outlineLevel="0" collapsed="false">
      <c r="A126" s="105" t="s">
        <v>122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2.447</v>
      </c>
      <c r="D129" s="108" t="n">
        <v>2.805</v>
      </c>
      <c r="E129" s="108" t="n">
        <v>2.608</v>
      </c>
      <c r="F129" s="108" t="n">
        <v>2.613</v>
      </c>
      <c r="G129" s="108" t="n">
        <v>2.498</v>
      </c>
      <c r="H129" s="108" t="n">
        <v>2.541</v>
      </c>
      <c r="I129" s="108" t="n">
        <v>2.586</v>
      </c>
      <c r="J129" s="108" t="n">
        <v>2.629</v>
      </c>
      <c r="K129" s="108" t="n">
        <v>2.672</v>
      </c>
      <c r="L129" s="108" t="n">
        <v>2.684</v>
      </c>
      <c r="M129" s="108" t="n">
        <v>2.724</v>
      </c>
      <c r="N129" s="108" t="n">
        <v>3.352</v>
      </c>
      <c r="O129" s="108" t="n">
        <v>3.55</v>
      </c>
      <c r="P129" s="108" t="n">
        <v>3.667</v>
      </c>
      <c r="Q129" s="108" t="n">
        <v>3.597</v>
      </c>
      <c r="R129" s="108" t="n">
        <v>3.507</v>
      </c>
      <c r="S129" s="108" t="n">
        <v>3.167</v>
      </c>
      <c r="T129" s="108" t="n">
        <v>3.177</v>
      </c>
      <c r="U129" s="108" t="n">
        <v>3.207</v>
      </c>
      <c r="V129" s="108" t="n">
        <v>3.262</v>
      </c>
      <c r="W129" s="108" t="n">
        <v>3.269</v>
      </c>
      <c r="X129" s="108" t="n">
        <v>3.277</v>
      </c>
      <c r="Y129" s="108" t="n">
        <v>3.319</v>
      </c>
      <c r="Z129" s="108" t="n">
        <v>3.857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2.386</v>
      </c>
      <c r="D130" s="108" t="n">
        <v>2.722</v>
      </c>
      <c r="E130" s="108" t="n">
        <v>2.53</v>
      </c>
      <c r="F130" s="108" t="n">
        <v>2.537</v>
      </c>
      <c r="G130" s="108" t="n">
        <v>2.449</v>
      </c>
      <c r="H130" s="108" t="n">
        <v>2.492</v>
      </c>
      <c r="I130" s="108" t="n">
        <v>2.542</v>
      </c>
      <c r="J130" s="108" t="n">
        <v>2.587</v>
      </c>
      <c r="K130" s="108" t="n">
        <v>2.632</v>
      </c>
      <c r="L130" s="108" t="n">
        <v>2.647</v>
      </c>
      <c r="M130" s="108" t="n">
        <v>2.687</v>
      </c>
      <c r="N130" s="108" t="n">
        <v>3.297</v>
      </c>
      <c r="O130" s="108" t="n">
        <v>3.497</v>
      </c>
      <c r="P130" s="108" t="n">
        <v>3.627</v>
      </c>
      <c r="Q130" s="108" t="n">
        <v>3.557</v>
      </c>
      <c r="R130" s="108" t="n">
        <v>3.467</v>
      </c>
      <c r="S130" s="108" t="n">
        <v>3.122</v>
      </c>
      <c r="T130" s="108" t="n">
        <v>3.132</v>
      </c>
      <c r="U130" s="108" t="n">
        <v>3.167</v>
      </c>
      <c r="V130" s="108" t="n">
        <v>3.202</v>
      </c>
      <c r="W130" s="108" t="n">
        <v>3.229</v>
      </c>
      <c r="X130" s="108" t="n">
        <v>3.237</v>
      </c>
      <c r="Y130" s="108" t="n">
        <v>3.279</v>
      </c>
      <c r="Z130" s="108" t="n">
        <v>3.824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0.0609999999999999</v>
      </c>
      <c r="D131" s="109" t="n">
        <v>0.0830000000000002</v>
      </c>
      <c r="E131" s="109" t="n">
        <v>0.0780000000000003</v>
      </c>
      <c r="F131" s="109" t="n">
        <v>0.0760000000000001</v>
      </c>
      <c r="G131" s="109" t="n">
        <v>0.0490000000000004</v>
      </c>
      <c r="H131" s="109" t="n">
        <v>0.0489999999999999</v>
      </c>
      <c r="I131" s="109" t="n">
        <v>0.044</v>
      </c>
      <c r="J131" s="109" t="n">
        <v>0.0419999999999998</v>
      </c>
      <c r="K131" s="109" t="n">
        <v>0.04</v>
      </c>
      <c r="L131" s="109" t="n">
        <v>0.0370000000000004</v>
      </c>
      <c r="M131" s="109" t="n">
        <v>0.0370000000000004</v>
      </c>
      <c r="N131" s="109" t="n">
        <v>0.0549999999999997</v>
      </c>
      <c r="O131" s="109" t="n">
        <v>0.0529999999999999</v>
      </c>
      <c r="P131" s="109" t="n">
        <v>0.04</v>
      </c>
      <c r="Q131" s="109" t="n">
        <v>0.04</v>
      </c>
      <c r="R131" s="109" t="n">
        <v>0.04</v>
      </c>
      <c r="S131" s="109" t="n">
        <v>0.0449999999999999</v>
      </c>
      <c r="T131" s="109" t="n">
        <v>0.0449999999999999</v>
      </c>
      <c r="U131" s="109" t="n">
        <v>0.04</v>
      </c>
      <c r="V131" s="109" t="n">
        <v>0.0600000000000001</v>
      </c>
      <c r="W131" s="109" t="n">
        <v>0.04</v>
      </c>
      <c r="X131" s="109" t="n">
        <v>0.04</v>
      </c>
      <c r="Y131" s="109" t="n">
        <v>0.04</v>
      </c>
      <c r="Z131" s="109" t="n">
        <v>0.0330000000000004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5.06</v>
      </c>
      <c r="D134" s="108" t="n">
        <v>5.06</v>
      </c>
      <c r="E134" s="108" t="n">
        <v>5.06</v>
      </c>
      <c r="F134" s="108" t="n">
        <v>5.06</v>
      </c>
      <c r="G134" s="108" t="n">
        <v>3.2256</v>
      </c>
      <c r="H134" s="108" t="n">
        <v>3.2256</v>
      </c>
      <c r="I134" s="108" t="n">
        <v>3.2256</v>
      </c>
      <c r="J134" s="108" t="n">
        <v>3.2256</v>
      </c>
      <c r="K134" s="108" t="n">
        <v>3.2256</v>
      </c>
      <c r="L134" s="108" t="n">
        <v>3.2256</v>
      </c>
      <c r="M134" s="108" t="n">
        <v>3.2256</v>
      </c>
      <c r="N134" s="108" t="n">
        <v>0</v>
      </c>
      <c r="O134" s="108" t="n">
        <v>0</v>
      </c>
      <c r="P134" s="108" t="n">
        <v>0</v>
      </c>
      <c r="Q134" s="108" t="n">
        <v>0</v>
      </c>
      <c r="R134" s="108" t="n">
        <v>0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4.8436</v>
      </c>
      <c r="D135" s="108" t="n">
        <v>4.8436</v>
      </c>
      <c r="E135" s="108" t="n">
        <v>4.8436</v>
      </c>
      <c r="F135" s="108" t="n">
        <v>4.8436</v>
      </c>
      <c r="G135" s="108" t="n">
        <v>3.2469</v>
      </c>
      <c r="H135" s="108" t="n">
        <v>3.2469</v>
      </c>
      <c r="I135" s="108" t="n">
        <v>3.2469</v>
      </c>
      <c r="J135" s="108" t="n">
        <v>3.2469</v>
      </c>
      <c r="K135" s="108" t="n">
        <v>3.2469</v>
      </c>
      <c r="L135" s="108" t="n">
        <v>3.2469</v>
      </c>
      <c r="M135" s="108" t="n">
        <v>3.2469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169770</v>
      </c>
      <c r="D138" s="106" t="n">
        <v>114005</v>
      </c>
      <c r="E138" s="115" t="n">
        <v>130003</v>
      </c>
      <c r="F138" s="115" t="n">
        <v>142768</v>
      </c>
      <c r="G138" s="115" t="n">
        <v>25146</v>
      </c>
      <c r="H138" s="115" t="n">
        <v>25901</v>
      </c>
      <c r="I138" s="115" t="n">
        <v>24983</v>
      </c>
      <c r="J138" s="106" t="n">
        <v>25733</v>
      </c>
      <c r="K138" s="106" t="n">
        <v>25648</v>
      </c>
      <c r="L138" s="106" t="n">
        <v>24737</v>
      </c>
      <c r="M138" s="106" t="n">
        <v>25475</v>
      </c>
      <c r="N138" s="106" t="n">
        <v>0</v>
      </c>
      <c r="O138" s="106" t="n">
        <v>0</v>
      </c>
      <c r="P138" s="106" t="n">
        <v>0</v>
      </c>
      <c r="Q138" s="106" t="n">
        <v>0</v>
      </c>
      <c r="R138" s="106" t="n">
        <v>0</v>
      </c>
      <c r="S138" s="106" t="n">
        <v>0</v>
      </c>
      <c r="T138" s="106" t="n">
        <v>0</v>
      </c>
      <c r="U138" s="106" t="n">
        <v>0</v>
      </c>
      <c r="V138" s="106" t="n">
        <v>0</v>
      </c>
      <c r="W138" s="106" t="n">
        <v>0</v>
      </c>
      <c r="X138" s="106" t="n">
        <v>0</v>
      </c>
      <c r="Y138" s="106" t="n">
        <v>0</v>
      </c>
      <c r="Z138" s="106" t="n">
        <v>0</v>
      </c>
      <c r="AA138" s="106" t="n">
        <v>734169</v>
      </c>
    </row>
    <row r="139" customFormat="false" ht="11.25" hidden="false" customHeight="true" outlineLevel="0" collapsed="false">
      <c r="A139" s="105" t="s">
        <v>127</v>
      </c>
      <c r="C139" s="106" t="n">
        <v>0</v>
      </c>
      <c r="D139" s="106" t="n">
        <v>0</v>
      </c>
      <c r="E139" s="106" t="n">
        <v>0</v>
      </c>
      <c r="F139" s="106" t="n">
        <v>0</v>
      </c>
      <c r="G139" s="106" t="n">
        <v>0</v>
      </c>
      <c r="H139" s="106" t="n">
        <v>0</v>
      </c>
      <c r="I139" s="106" t="n">
        <v>0</v>
      </c>
      <c r="J139" s="106" t="n">
        <v>0</v>
      </c>
      <c r="K139" s="106" t="n">
        <v>0</v>
      </c>
      <c r="L139" s="106" t="n">
        <v>0</v>
      </c>
      <c r="M139" s="106" t="n">
        <v>0</v>
      </c>
      <c r="N139" s="106" t="n">
        <v>0</v>
      </c>
      <c r="O139" s="106" t="n">
        <v>0</v>
      </c>
      <c r="P139" s="106" t="n">
        <v>0</v>
      </c>
      <c r="Q139" s="106" t="n">
        <v>0</v>
      </c>
      <c r="R139" s="106" t="n">
        <v>0</v>
      </c>
      <c r="S139" s="106" t="n">
        <v>0</v>
      </c>
      <c r="T139" s="106" t="n">
        <v>0</v>
      </c>
      <c r="U139" s="106" t="n">
        <v>0</v>
      </c>
      <c r="V139" s="106" t="n">
        <v>0</v>
      </c>
      <c r="W139" s="106" t="n">
        <v>0</v>
      </c>
      <c r="X139" s="106" t="n">
        <v>0</v>
      </c>
      <c r="Y139" s="106" t="n">
        <v>0</v>
      </c>
      <c r="Z139" s="106" t="n">
        <v>0</v>
      </c>
      <c r="AA139" s="106" t="n">
        <v>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169770</v>
      </c>
      <c r="D140" s="112" t="n">
        <v>114005</v>
      </c>
      <c r="E140" s="112" t="n">
        <v>130003</v>
      </c>
      <c r="F140" s="112" t="n">
        <v>142768</v>
      </c>
      <c r="G140" s="112" t="n">
        <v>25146</v>
      </c>
      <c r="H140" s="112" t="n">
        <v>25901</v>
      </c>
      <c r="I140" s="112" t="n">
        <v>24983</v>
      </c>
      <c r="J140" s="112" t="n">
        <v>25733</v>
      </c>
      <c r="K140" s="112" t="n">
        <v>25648</v>
      </c>
      <c r="L140" s="112" t="n">
        <v>24737</v>
      </c>
      <c r="M140" s="112" t="n">
        <v>25475</v>
      </c>
      <c r="N140" s="112" t="n">
        <v>0</v>
      </c>
      <c r="O140" s="112" t="n">
        <v>0</v>
      </c>
      <c r="P140" s="112" t="n">
        <v>0</v>
      </c>
      <c r="Q140" s="112" t="n">
        <v>0</v>
      </c>
      <c r="R140" s="112" t="n">
        <v>0</v>
      </c>
      <c r="S140" s="112" t="n">
        <v>0</v>
      </c>
      <c r="T140" s="112" t="n">
        <v>0</v>
      </c>
      <c r="U140" s="112" t="n">
        <v>0</v>
      </c>
      <c r="V140" s="112" t="n">
        <v>0</v>
      </c>
      <c r="W140" s="112" t="n">
        <v>0</v>
      </c>
      <c r="X140" s="112" t="n">
        <v>0</v>
      </c>
      <c r="Y140" s="112" t="n">
        <v>0</v>
      </c>
      <c r="Z140" s="112" t="n">
        <v>0</v>
      </c>
      <c r="AA140" s="113" t="n">
        <v>734169</v>
      </c>
    </row>
    <row r="141" customFormat="false" ht="11.25" hidden="false" customHeight="true" outlineLevel="0" collapsed="false">
      <c r="A141" s="105" t="s">
        <v>110</v>
      </c>
      <c r="C141" s="106" t="n">
        <v>179192</v>
      </c>
      <c r="D141" s="106" t="n">
        <v>126796</v>
      </c>
      <c r="E141" s="106" t="n">
        <v>140823</v>
      </c>
      <c r="F141" s="106" t="n">
        <v>154407</v>
      </c>
      <c r="G141" s="106" t="n">
        <v>25144</v>
      </c>
      <c r="H141" s="106" t="n">
        <v>25898</v>
      </c>
      <c r="I141" s="106" t="n">
        <v>24981</v>
      </c>
      <c r="J141" s="106" t="n">
        <v>25731</v>
      </c>
      <c r="K141" s="106" t="n">
        <v>25645</v>
      </c>
      <c r="L141" s="106" t="n">
        <v>24735</v>
      </c>
      <c r="M141" s="106" t="n">
        <v>25472</v>
      </c>
      <c r="N141" s="106" t="n">
        <v>0</v>
      </c>
      <c r="O141" s="106" t="n">
        <v>0</v>
      </c>
      <c r="P141" s="106" t="n">
        <v>0</v>
      </c>
      <c r="Q141" s="106" t="n">
        <v>0</v>
      </c>
      <c r="R141" s="106" t="n">
        <v>0</v>
      </c>
      <c r="S141" s="106" t="n">
        <v>0</v>
      </c>
      <c r="T141" s="106" t="n">
        <v>0</v>
      </c>
      <c r="U141" s="106" t="n">
        <v>0</v>
      </c>
      <c r="V141" s="106" t="n">
        <v>0</v>
      </c>
      <c r="W141" s="106" t="n">
        <v>0</v>
      </c>
      <c r="X141" s="106" t="n">
        <v>0</v>
      </c>
      <c r="Y141" s="106" t="n">
        <v>0</v>
      </c>
      <c r="Z141" s="106" t="n">
        <v>0</v>
      </c>
      <c r="AA141" s="106" t="n">
        <v>778824</v>
      </c>
    </row>
    <row r="142" customFormat="false" ht="11.25" hidden="false" customHeight="true" outlineLevel="0" collapsed="false">
      <c r="A142" s="105" t="s">
        <v>105</v>
      </c>
      <c r="C142" s="107" t="n">
        <v>-9422</v>
      </c>
      <c r="D142" s="107" t="n">
        <v>-12791</v>
      </c>
      <c r="E142" s="107" t="n">
        <v>-10820</v>
      </c>
      <c r="F142" s="107" t="n">
        <v>-11639</v>
      </c>
      <c r="G142" s="107" t="n">
        <v>2</v>
      </c>
      <c r="H142" s="107" t="n">
        <v>3</v>
      </c>
      <c r="I142" s="107" t="n">
        <v>2</v>
      </c>
      <c r="J142" s="107" t="n">
        <v>2</v>
      </c>
      <c r="K142" s="107" t="n">
        <v>3</v>
      </c>
      <c r="L142" s="107" t="n">
        <v>2</v>
      </c>
      <c r="M142" s="107" t="n">
        <v>3</v>
      </c>
      <c r="N142" s="107" t="n">
        <v>0</v>
      </c>
      <c r="O142" s="107" t="n">
        <v>0</v>
      </c>
      <c r="P142" s="107" t="n">
        <v>0</v>
      </c>
      <c r="Q142" s="107" t="n">
        <v>0</v>
      </c>
      <c r="R142" s="107" t="n">
        <v>0</v>
      </c>
      <c r="S142" s="107" t="n">
        <v>0</v>
      </c>
      <c r="T142" s="107" t="n">
        <v>0</v>
      </c>
      <c r="U142" s="107" t="n">
        <v>0</v>
      </c>
      <c r="V142" s="107" t="n">
        <v>0</v>
      </c>
      <c r="W142" s="107" t="n">
        <v>0</v>
      </c>
      <c r="X142" s="107" t="n">
        <v>0</v>
      </c>
      <c r="Y142" s="107" t="n">
        <v>0</v>
      </c>
      <c r="Z142" s="107" t="n">
        <v>0</v>
      </c>
      <c r="AA142" s="107" t="n">
        <v>-44655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2001-11-19T12:08:27Z</cp:lastPrinted>
  <cp:revision>0</cp:revision>
  <dc:subject/>
  <dc:title/>
</cp:coreProperties>
</file>