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<sst xmlns="http://schemas.openxmlformats.org/spreadsheetml/2006/main" count="23" uniqueCount="14">
  <si>
    <t xml:space="preserve"> </t>
  </si>
  <si>
    <t xml:space="preserve">Bay Gas Storage - Compression Analysis of fuel volumes</t>
  </si>
  <si>
    <t xml:space="preserve">Hp</t>
  </si>
  <si>
    <t xml:space="preserve">Btu/Hp*hr</t>
  </si>
  <si>
    <t xml:space="preserve">Efficiency</t>
  </si>
  <si>
    <t xml:space="preserve">Low Load Factor Analysis</t>
  </si>
  <si>
    <t xml:space="preserve">Load Factor</t>
  </si>
  <si>
    <t xml:space="preserve">Hp*hrs</t>
  </si>
  <si>
    <t xml:space="preserve">MMBtu Vol</t>
  </si>
  <si>
    <t xml:space="preserve">daily MMBtu</t>
  </si>
  <si>
    <t xml:space="preserve">Quarterly MMBtu's</t>
  </si>
  <si>
    <t xml:space="preserve">Semi-Annual MMBtu's</t>
  </si>
  <si>
    <t xml:space="preserve">Annual MMBtu's</t>
  </si>
  <si>
    <t xml:space="preserve">Max Load Factor Analysis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</si>
</sst>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0"/>
    <numFmt numFmtId="167" formatCode="_(* #,##0.00_);_(* \(#,##0.00\);_(* \-??_);_(@_)"/>
    <numFmt numFmtId="168" formatCode="_(* #,##0_);_(* \(#,##0\);_(* \-??_);_(@_)"/>
    <numFmt numFmtId="169" formatCode="0%"/>
    <numFmt numFmtId="170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2.85"/>
    <col collapsed="false" customWidth="tru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1.85"/>
    <col collapsed="false" customWidth="true" hidden="false" outlineLevel="0" max="6" min="6" style="0" width="10.71"/>
    <col collapsed="false" customWidth="true" hidden="false" outlineLevel="0" max="7" min="7" style="0" width="11.85"/>
    <col collapsed="false" customWidth="true" hidden="false" outlineLevel="0" max="8" min="8" style="0" width="11.13"/>
    <col collapsed="false" customWidth="true" hidden="false" outlineLevel="0" max="9" min="9" style="0" width="12.14"/>
    <col collapsed="false" customWidth="true" hidden="false" outlineLevel="0" max="10" min="10" style="0" width="10.99"/>
    <col collapsed="false" customWidth="true" hidden="false" outlineLevel="0" max="11" min="11" style="0" width="10.28"/>
    <col collapsed="false" customWidth="true" hidden="false" outlineLevel="0" max="12" min="12" style="0" width="12.56"/>
    <col collapsed="false" customWidth="true" hidden="false" outlineLevel="0" max="13" min="13" style="0" width="10.99"/>
    <col collapsed="false" customWidth="true" hidden="false" outlineLevel="0" max="14" min="14" style="0" width="12.14"/>
  </cols>
  <sheetData>
    <row r="2" customFormat="false" ht="12.75" hidden="false" customHeight="false" outlineLevel="0" collapsed="false">
      <c r="C2" s="0" t="s">
        <v>0</v>
      </c>
    </row>
    <row r="6" customFormat="false" ht="15.75" hidden="false" customHeight="false" outlineLevel="0" collapsed="false">
      <c r="A6" s="1" t="s">
        <v>1</v>
      </c>
    </row>
    <row r="8" customFormat="false" ht="12.75" hidden="false" customHeight="false" outlineLevel="0" collapsed="false">
      <c r="C8" s="2" t="n">
        <v>37286</v>
      </c>
      <c r="D8" s="2" t="n">
        <f aca="false">EOMONTH(C8,1)</f>
        <v>37315</v>
      </c>
      <c r="E8" s="2" t="n">
        <f aca="false">EOMONTH(D8,1)</f>
        <v>37346</v>
      </c>
      <c r="F8" s="2" t="n">
        <f aca="false">EOMONTH(E8,1)</f>
        <v>37376</v>
      </c>
      <c r="G8" s="2" t="n">
        <f aca="false">EOMONTH(F8,1)</f>
        <v>37407</v>
      </c>
      <c r="H8" s="2" t="n">
        <f aca="false">EOMONTH(G8,1)</f>
        <v>37437</v>
      </c>
      <c r="I8" s="2" t="n">
        <f aca="false">EOMONTH(H8,1)</f>
        <v>37468</v>
      </c>
      <c r="J8" s="2" t="n">
        <f aca="false">EOMONTH(I8,1)</f>
        <v>37499</v>
      </c>
      <c r="K8" s="2" t="n">
        <f aca="false">EOMONTH(J8,1)</f>
        <v>37529</v>
      </c>
      <c r="L8" s="2" t="n">
        <f aca="false">EOMONTH(K8,1)</f>
        <v>37560</v>
      </c>
      <c r="M8" s="2" t="n">
        <f aca="false">EOMONTH(L8,1)</f>
        <v>37590</v>
      </c>
      <c r="N8" s="2" t="n">
        <f aca="false">EOMONTH(M8,1)</f>
        <v>37621</v>
      </c>
    </row>
    <row r="9" customFormat="false" ht="12.75" hidden="false" customHeight="false" outlineLevel="0" collapsed="false">
      <c r="C9" s="3" t="n">
        <v>30</v>
      </c>
      <c r="D9" s="4" t="n">
        <f aca="false">D8-EOMONTH(D8,-1)</f>
        <v>28</v>
      </c>
      <c r="E9" s="4" t="n">
        <f aca="false">E8-EOMONTH(E8,-1)</f>
        <v>31</v>
      </c>
      <c r="F9" s="4" t="n">
        <f aca="false">F8-EOMONTH(F8,-1)</f>
        <v>30</v>
      </c>
      <c r="G9" s="4" t="n">
        <f aca="false">G8-EOMONTH(G8,-1)</f>
        <v>31</v>
      </c>
      <c r="H9" s="4" t="n">
        <f aca="false">H8-EOMONTH(H8,-1)</f>
        <v>30</v>
      </c>
      <c r="I9" s="4" t="n">
        <f aca="false">I8-EOMONTH(I8,-1)</f>
        <v>31</v>
      </c>
      <c r="J9" s="4" t="n">
        <f aca="false">J8-EOMONTH(J8,-1)</f>
        <v>31</v>
      </c>
      <c r="K9" s="4" t="n">
        <f aca="false">K8-EOMONTH(K8,-1)</f>
        <v>30</v>
      </c>
      <c r="L9" s="4" t="n">
        <f aca="false">L8-EOMONTH(L8,-1)</f>
        <v>31</v>
      </c>
      <c r="M9" s="4" t="n">
        <f aca="false">M8-EOMONTH(M8,-1)</f>
        <v>30</v>
      </c>
      <c r="N9" s="4" t="n">
        <f aca="false">N8-EOMONTH(N8,-1)</f>
        <v>31</v>
      </c>
    </row>
    <row r="10" customFormat="false" ht="12.75" hidden="false" customHeight="false" outlineLevel="0" collapsed="false">
      <c r="A10" s="5" t="s">
        <v>2</v>
      </c>
      <c r="B10" s="6" t="n">
        <v>13000</v>
      </c>
    </row>
    <row r="11" customFormat="false" ht="12.75" hidden="false" customHeight="false" outlineLevel="0" collapsed="false">
      <c r="A11" s="5" t="s">
        <v>3</v>
      </c>
      <c r="B11" s="5" t="n">
        <v>7521</v>
      </c>
    </row>
    <row r="12" customFormat="false" ht="12.75" hidden="false" customHeight="false" outlineLevel="0" collapsed="false">
      <c r="A12" s="5" t="s">
        <v>4</v>
      </c>
      <c r="B12" s="7" t="n">
        <v>0.9508</v>
      </c>
    </row>
    <row r="14" customFormat="false" ht="15.75" hidden="false" customHeight="false" outlineLevel="0" collapsed="false">
      <c r="A14" s="8" t="s">
        <v>5</v>
      </c>
    </row>
    <row r="15" customFormat="false" ht="12.75" hidden="false" customHeight="false" outlineLevel="0" collapsed="false">
      <c r="A15" s="9" t="s">
        <v>6</v>
      </c>
      <c r="B15" s="10" t="n">
        <v>0.2</v>
      </c>
      <c r="C15" s="10" t="n">
        <f aca="false">B15</f>
        <v>0.2</v>
      </c>
      <c r="D15" s="10" t="n">
        <f aca="false">C15</f>
        <v>0.2</v>
      </c>
      <c r="E15" s="10" t="n">
        <f aca="false">D15</f>
        <v>0.2</v>
      </c>
      <c r="F15" s="10" t="n">
        <f aca="false">E15</f>
        <v>0.2</v>
      </c>
      <c r="G15" s="10" t="n">
        <f aca="false">F15</f>
        <v>0.2</v>
      </c>
      <c r="H15" s="10" t="n">
        <f aca="false">G15</f>
        <v>0.2</v>
      </c>
      <c r="I15" s="10" t="n">
        <f aca="false">H15</f>
        <v>0.2</v>
      </c>
      <c r="J15" s="10" t="n">
        <f aca="false">I15</f>
        <v>0.2</v>
      </c>
      <c r="K15" s="10" t="n">
        <f aca="false">J15</f>
        <v>0.2</v>
      </c>
      <c r="L15" s="10" t="n">
        <f aca="false">K15</f>
        <v>0.2</v>
      </c>
      <c r="M15" s="10" t="n">
        <f aca="false">L15</f>
        <v>0.2</v>
      </c>
      <c r="N15" s="11" t="n">
        <f aca="false">M15</f>
        <v>0.2</v>
      </c>
    </row>
    <row r="16" customFormat="false" ht="12.75" hidden="false" customHeight="false" outlineLevel="0" collapsed="false">
      <c r="A16" s="12" t="s">
        <v>7</v>
      </c>
      <c r="B16" s="13" t="s">
        <v>0</v>
      </c>
      <c r="C16" s="13" t="n">
        <f aca="false">($B$10/$B$12)*C9*24*C15</f>
        <v>1968868.32141355</v>
      </c>
      <c r="D16" s="13" t="n">
        <f aca="false">($B$10/$B$12)*D9*24*D15</f>
        <v>1837610.43331931</v>
      </c>
      <c r="E16" s="13" t="n">
        <f aca="false">($B$10/$B$12)*E9*24*E15</f>
        <v>2034497.26546066</v>
      </c>
      <c r="F16" s="13" t="n">
        <f aca="false">($B$10/$B$12)*F9*24*F15</f>
        <v>1968868.32141355</v>
      </c>
      <c r="G16" s="13" t="n">
        <f aca="false">($B$10/$B$12)*G9*24*G15</f>
        <v>2034497.26546066</v>
      </c>
      <c r="H16" s="13" t="n">
        <f aca="false">($B$10/$B$12)*H9*24*H15</f>
        <v>1968868.32141355</v>
      </c>
      <c r="I16" s="13" t="n">
        <f aca="false">($B$10/$B$12)*I9*24*I15</f>
        <v>2034497.26546066</v>
      </c>
      <c r="J16" s="13" t="n">
        <f aca="false">($B$10/$B$12)*J9*24*J15</f>
        <v>2034497.26546066</v>
      </c>
      <c r="K16" s="13" t="n">
        <f aca="false">($B$10/$B$12)*K9*24*K15</f>
        <v>1968868.32141355</v>
      </c>
      <c r="L16" s="13" t="n">
        <f aca="false">($B$10/$B$12)*L9*24*L15</f>
        <v>2034497.26546066</v>
      </c>
      <c r="M16" s="13" t="n">
        <f aca="false">($B$10/$B$12)*M9*24*M15</f>
        <v>1968868.32141355</v>
      </c>
      <c r="N16" s="14" t="n">
        <f aca="false">($B$10/$B$12)*N9*24*N15</f>
        <v>2034497.26546066</v>
      </c>
    </row>
    <row r="17" customFormat="false" ht="12.75" hidden="false" customHeight="false" outlineLevel="0" collapsed="false">
      <c r="A17" s="12" t="s">
        <v>8</v>
      </c>
      <c r="B17" s="13"/>
      <c r="C17" s="13" t="n">
        <f aca="false">($B$11/1000000)*C16</f>
        <v>14807.8586453513</v>
      </c>
      <c r="D17" s="13" t="n">
        <f aca="false">($B$11/1000000)*D16</f>
        <v>13820.6680689945</v>
      </c>
      <c r="E17" s="13" t="n">
        <f aca="false">($B$11/1000000)*E16</f>
        <v>15301.4539335297</v>
      </c>
      <c r="F17" s="13" t="n">
        <f aca="false">($B$11/1000000)*F16</f>
        <v>14807.8586453513</v>
      </c>
      <c r="G17" s="13" t="n">
        <f aca="false">($B$11/1000000)*G16</f>
        <v>15301.4539335297</v>
      </c>
      <c r="H17" s="13" t="n">
        <f aca="false">($B$11/1000000)*H16</f>
        <v>14807.8586453513</v>
      </c>
      <c r="I17" s="13" t="n">
        <f aca="false">($B$11/1000000)*I16</f>
        <v>15301.4539335297</v>
      </c>
      <c r="J17" s="13" t="n">
        <f aca="false">($B$11/1000000)*J16</f>
        <v>15301.4539335297</v>
      </c>
      <c r="K17" s="13" t="n">
        <f aca="false">($B$11/1000000)*K16</f>
        <v>14807.8586453513</v>
      </c>
      <c r="L17" s="13" t="n">
        <f aca="false">($B$11/1000000)*L16</f>
        <v>15301.4539335297</v>
      </c>
      <c r="M17" s="13" t="n">
        <f aca="false">($B$11/1000000)*M16</f>
        <v>14807.8586453513</v>
      </c>
      <c r="N17" s="14" t="n">
        <f aca="false">($B$11/1000000)*N16</f>
        <v>15301.4539335297</v>
      </c>
    </row>
    <row r="18" customFormat="false" ht="12.75" hidden="false" customHeight="false" outlineLevel="0" collapsed="false">
      <c r="A18" s="15" t="s">
        <v>9</v>
      </c>
      <c r="B18" s="16"/>
      <c r="C18" s="16" t="n">
        <f aca="false">C17/C9</f>
        <v>493.595288178376</v>
      </c>
      <c r="D18" s="16" t="n">
        <f aca="false">D17/D9</f>
        <v>493.595288178376</v>
      </c>
      <c r="E18" s="16" t="n">
        <f aca="false">E17/E9</f>
        <v>493.595288178376</v>
      </c>
      <c r="F18" s="16" t="n">
        <f aca="false">F17/F9</f>
        <v>493.595288178376</v>
      </c>
      <c r="G18" s="16" t="n">
        <f aca="false">G17/G9</f>
        <v>493.595288178376</v>
      </c>
      <c r="H18" s="16" t="n">
        <f aca="false">H17/H9</f>
        <v>493.595288178376</v>
      </c>
      <c r="I18" s="16" t="n">
        <f aca="false">I17/I9</f>
        <v>493.595288178376</v>
      </c>
      <c r="J18" s="16" t="n">
        <f aca="false">J17/J9</f>
        <v>493.595288178376</v>
      </c>
      <c r="K18" s="16" t="n">
        <f aca="false">K17/K9</f>
        <v>493.595288178376</v>
      </c>
      <c r="L18" s="16" t="n">
        <f aca="false">L17/L9</f>
        <v>493.595288178376</v>
      </c>
      <c r="M18" s="16" t="n">
        <f aca="false">M17/M9</f>
        <v>493.595288178376</v>
      </c>
      <c r="N18" s="17" t="n">
        <f aca="false">N17/N9</f>
        <v>493.595288178376</v>
      </c>
    </row>
    <row r="19" customFormat="false" ht="12.75" hidden="false" customHeight="false" outlineLevel="0" collapsed="false">
      <c r="A19" s="1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customFormat="false" ht="12.75" hidden="false" customHeight="false" outlineLevel="0" collapsed="false">
      <c r="A20" s="19" t="s">
        <v>10</v>
      </c>
      <c r="B20" s="20"/>
      <c r="C20" s="20"/>
      <c r="D20" s="20"/>
      <c r="E20" s="21" t="n">
        <f aca="false">SUM(C17:E17)</f>
        <v>43929.9806478755</v>
      </c>
      <c r="F20" s="20"/>
      <c r="G20" s="20"/>
      <c r="H20" s="21" t="n">
        <f aca="false">SUM(F17:H17)</f>
        <v>44917.1712242322</v>
      </c>
      <c r="I20" s="20"/>
      <c r="J20" s="20"/>
      <c r="K20" s="21" t="n">
        <f aca="false">SUM(I17:K17)</f>
        <v>45410.7665124106</v>
      </c>
      <c r="L20" s="20"/>
      <c r="M20" s="20"/>
      <c r="N20" s="22" t="n">
        <f aca="false">SUM(L17:N17)</f>
        <v>45410.7665124106</v>
      </c>
    </row>
    <row r="21" customFormat="false" ht="12.75" hidden="false" customHeight="false" outlineLevel="0" collapsed="false">
      <c r="A21" s="23" t="s">
        <v>11</v>
      </c>
      <c r="B21" s="24"/>
      <c r="C21" s="24"/>
      <c r="D21" s="24"/>
      <c r="E21" s="24"/>
      <c r="F21" s="24"/>
      <c r="G21" s="24"/>
      <c r="H21" s="25" t="n">
        <f aca="false">E20+H20</f>
        <v>88847.1518721077</v>
      </c>
      <c r="I21" s="24"/>
      <c r="J21" s="24"/>
      <c r="K21" s="24"/>
      <c r="L21" s="24"/>
      <c r="M21" s="24"/>
      <c r="N21" s="26" t="n">
        <f aca="false">K20+N20</f>
        <v>90821.5330248212</v>
      </c>
    </row>
    <row r="22" customFormat="false" ht="12.75" hidden="false" customHeight="false" outlineLevel="0" collapsed="false">
      <c r="A22" s="27" t="s">
        <v>12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 t="n">
        <f aca="false">H21+N21</f>
        <v>179668.684896929</v>
      </c>
    </row>
    <row r="23" customFormat="false" ht="12.75" hidden="false" customHeight="false" outlineLevel="0" collapsed="false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5" customFormat="false" ht="12.7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</row>
    <row r="26" customFormat="false" ht="12.75" hidden="false" customHeight="false" outlineLevel="0" collapsed="false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</row>
    <row r="27" customFormat="false" ht="15.75" hidden="false" customHeight="false" outlineLevel="0" collapsed="false">
      <c r="A27" s="1" t="s">
        <v>13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customFormat="false" ht="12.75" hidden="false" customHeight="false" outlineLevel="0" collapsed="false">
      <c r="A28" s="9" t="s">
        <v>6</v>
      </c>
      <c r="B28" s="10" t="n">
        <v>1</v>
      </c>
      <c r="C28" s="10" t="n">
        <f aca="false">B28</f>
        <v>1</v>
      </c>
      <c r="D28" s="10" t="n">
        <f aca="false">C28</f>
        <v>1</v>
      </c>
      <c r="E28" s="10" t="n">
        <f aca="false">D28</f>
        <v>1</v>
      </c>
      <c r="F28" s="10" t="n">
        <f aca="false">E28</f>
        <v>1</v>
      </c>
      <c r="G28" s="10" t="n">
        <f aca="false">F28</f>
        <v>1</v>
      </c>
      <c r="H28" s="10" t="n">
        <f aca="false">G28</f>
        <v>1</v>
      </c>
      <c r="I28" s="10" t="n">
        <f aca="false">H28</f>
        <v>1</v>
      </c>
      <c r="J28" s="10" t="n">
        <f aca="false">I28</f>
        <v>1</v>
      </c>
      <c r="K28" s="10" t="n">
        <f aca="false">J28</f>
        <v>1</v>
      </c>
      <c r="L28" s="10" t="n">
        <f aca="false">K28</f>
        <v>1</v>
      </c>
      <c r="M28" s="10" t="n">
        <f aca="false">L28</f>
        <v>1</v>
      </c>
      <c r="N28" s="11" t="n">
        <f aca="false">M28</f>
        <v>1</v>
      </c>
    </row>
    <row r="29" customFormat="false" ht="12.75" hidden="false" customHeight="false" outlineLevel="0" collapsed="false">
      <c r="A29" s="12" t="s">
        <v>7</v>
      </c>
      <c r="B29" s="13" t="s">
        <v>0</v>
      </c>
      <c r="C29" s="13" t="n">
        <f aca="false">($B$10/$B$12)*C9*24*C28</f>
        <v>9844341.60706773</v>
      </c>
      <c r="D29" s="13" t="n">
        <f aca="false">($B$10/$B$12)*D9*24*D28</f>
        <v>9188052.16659655</v>
      </c>
      <c r="E29" s="13" t="n">
        <f aca="false">($B$10/$B$12)*E9*24*E28</f>
        <v>10172486.3273033</v>
      </c>
      <c r="F29" s="13" t="n">
        <f aca="false">($B$10/$B$12)*F9*24*F28</f>
        <v>9844341.60706773</v>
      </c>
      <c r="G29" s="13" t="n">
        <f aca="false">($B$10/$B$12)*G9*24*G28</f>
        <v>10172486.3273033</v>
      </c>
      <c r="H29" s="13" t="n">
        <f aca="false">($B$10/$B$12)*H9*24*H28</f>
        <v>9844341.60706773</v>
      </c>
      <c r="I29" s="13" t="n">
        <f aca="false">($B$10/$B$12)*I9*24*I28</f>
        <v>10172486.3273033</v>
      </c>
      <c r="J29" s="13" t="n">
        <f aca="false">($B$10/$B$12)*J9*24*J28</f>
        <v>10172486.3273033</v>
      </c>
      <c r="K29" s="13" t="n">
        <f aca="false">($B$10/$B$12)*K9*24*K28</f>
        <v>9844341.60706773</v>
      </c>
      <c r="L29" s="13" t="n">
        <f aca="false">($B$10/$B$12)*L9*24*L28</f>
        <v>10172486.3273033</v>
      </c>
      <c r="M29" s="13" t="n">
        <f aca="false">($B$10/$B$12)*M9*24*M28</f>
        <v>9844341.60706773</v>
      </c>
      <c r="N29" s="14" t="n">
        <f aca="false">($B$10/$B$12)*N9*24*N28</f>
        <v>10172486.3273033</v>
      </c>
    </row>
    <row r="30" customFormat="false" ht="12.75" hidden="false" customHeight="false" outlineLevel="0" collapsed="false">
      <c r="A30" s="12" t="s">
        <v>8</v>
      </c>
      <c r="B30" s="18"/>
      <c r="C30" s="13" t="n">
        <f aca="false">($B$11/1000000)*C29</f>
        <v>74039.2932267564</v>
      </c>
      <c r="D30" s="13" t="n">
        <f aca="false">($B$11/1000000)*D29</f>
        <v>69103.3403449727</v>
      </c>
      <c r="E30" s="13" t="n">
        <f aca="false">($B$11/1000000)*E29</f>
        <v>76507.2696676483</v>
      </c>
      <c r="F30" s="13" t="n">
        <f aca="false">($B$11/1000000)*F29</f>
        <v>74039.2932267564</v>
      </c>
      <c r="G30" s="13" t="n">
        <f aca="false">($B$11/1000000)*G29</f>
        <v>76507.2696676483</v>
      </c>
      <c r="H30" s="13" t="n">
        <f aca="false">($B$11/1000000)*H29</f>
        <v>74039.2932267564</v>
      </c>
      <c r="I30" s="13" t="n">
        <f aca="false">($B$11/1000000)*I29</f>
        <v>76507.2696676483</v>
      </c>
      <c r="J30" s="13" t="n">
        <f aca="false">($B$11/1000000)*J29</f>
        <v>76507.2696676483</v>
      </c>
      <c r="K30" s="13" t="n">
        <f aca="false">($B$11/1000000)*K29</f>
        <v>74039.2932267564</v>
      </c>
      <c r="L30" s="13" t="n">
        <f aca="false">($B$11/1000000)*L29</f>
        <v>76507.2696676483</v>
      </c>
      <c r="M30" s="13" t="n">
        <f aca="false">($B$11/1000000)*M29</f>
        <v>74039.2932267564</v>
      </c>
      <c r="N30" s="14" t="n">
        <f aca="false">($B$11/1000000)*N29</f>
        <v>76507.2696676483</v>
      </c>
    </row>
    <row r="31" customFormat="false" ht="12.75" hidden="false" customHeight="false" outlineLevel="0" collapsed="false">
      <c r="A31" s="15" t="s">
        <v>9</v>
      </c>
      <c r="B31" s="32"/>
      <c r="C31" s="33" t="n">
        <f aca="false">C30/C9</f>
        <v>2467.97644089188</v>
      </c>
      <c r="D31" s="33" t="n">
        <f aca="false">D30/D9</f>
        <v>2467.97644089188</v>
      </c>
      <c r="E31" s="33" t="n">
        <f aca="false">E30/E9</f>
        <v>2467.97644089188</v>
      </c>
      <c r="F31" s="33" t="n">
        <f aca="false">F30/F9</f>
        <v>2467.97644089188</v>
      </c>
      <c r="G31" s="33" t="n">
        <f aca="false">G30/G9</f>
        <v>2467.97644089188</v>
      </c>
      <c r="H31" s="33" t="n">
        <f aca="false">H30/H9</f>
        <v>2467.97644089188</v>
      </c>
      <c r="I31" s="33" t="n">
        <f aca="false">I30/I9</f>
        <v>2467.97644089188</v>
      </c>
      <c r="J31" s="33" t="n">
        <f aca="false">J30/J9</f>
        <v>2467.97644089188</v>
      </c>
      <c r="K31" s="33" t="n">
        <f aca="false">K30/K9</f>
        <v>2467.97644089188</v>
      </c>
      <c r="L31" s="33" t="n">
        <f aca="false">L30/L9</f>
        <v>2467.97644089188</v>
      </c>
      <c r="M31" s="33" t="n">
        <f aca="false">M30/M9</f>
        <v>2467.97644089188</v>
      </c>
      <c r="N31" s="34" t="n">
        <f aca="false">N30/N9</f>
        <v>2467.97644089188</v>
      </c>
    </row>
    <row r="32" customFormat="false" ht="12.75" hidden="false" customHeight="false" outlineLevel="0" collapsed="false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customFormat="false" ht="12.75" hidden="false" customHeight="false" outlineLevel="0" collapsed="false">
      <c r="A33" s="19" t="s">
        <v>10</v>
      </c>
      <c r="B33" s="20"/>
      <c r="C33" s="20"/>
      <c r="D33" s="20"/>
      <c r="E33" s="21" t="n">
        <f aca="false">SUM(C30:E30)</f>
        <v>219649.903239377</v>
      </c>
      <c r="F33" s="20"/>
      <c r="G33" s="20"/>
      <c r="H33" s="21" t="n">
        <f aca="false">SUM(F30:H30)</f>
        <v>224585.856121161</v>
      </c>
      <c r="I33" s="20"/>
      <c r="J33" s="20"/>
      <c r="K33" s="21" t="n">
        <f aca="false">SUM(I30:K30)</f>
        <v>227053.832562053</v>
      </c>
      <c r="L33" s="20"/>
      <c r="M33" s="20"/>
      <c r="N33" s="22" t="n">
        <f aca="false">SUM(L30:N30)</f>
        <v>227053.832562053</v>
      </c>
    </row>
    <row r="34" customFormat="false" ht="12.75" hidden="false" customHeight="false" outlineLevel="0" collapsed="false">
      <c r="A34" s="23" t="s">
        <v>11</v>
      </c>
      <c r="B34" s="24"/>
      <c r="C34" s="24"/>
      <c r="D34" s="24"/>
      <c r="E34" s="24"/>
      <c r="F34" s="24"/>
      <c r="G34" s="24"/>
      <c r="H34" s="25" t="n">
        <f aca="false">E33+H33</f>
        <v>444235.759360539</v>
      </c>
      <c r="I34" s="24"/>
      <c r="J34" s="24"/>
      <c r="K34" s="24"/>
      <c r="L34" s="24"/>
      <c r="M34" s="24"/>
      <c r="N34" s="26" t="n">
        <f aca="false">K33+N33</f>
        <v>454107.665124106</v>
      </c>
    </row>
    <row r="35" customFormat="false" ht="12.75" hidden="false" customHeight="false" outlineLevel="0" collapsed="false">
      <c r="A35" s="27" t="s">
        <v>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 t="n">
        <f aca="false">H34+N34</f>
        <v>898343.424484645</v>
      </c>
    </row>
    <row r="36" customFormat="false" ht="12.75" hidden="false" customHeight="false" outlineLevel="0" collapsed="false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2001-05-21T17:34:32Z</dcterms:created>
  <dc:creator>mknippa</dc:creator>
  <dc:description/>
  <dc:language>en-US</dc:language>
  <cp:lastModifiedBy>mknippa</cp:lastModifiedBy>
  <cp:lastPrinted>2001-05-23T12:33:57Z</cp:lastPrinted>
  <dcterms:modified xsi:type="dcterms:W3CDTF">2001-05-23T15:31:37Z</dcterms:modified>
  <cp:revision>0</cp:revision>
  <dc:subject/>
  <dc:title/>
</cp:coreProperties>
</file>