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te 19" sheetId="1" state="visible" r:id="rId3"/>
    <sheet name="Rate 21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<sst xmlns="http://schemas.openxmlformats.org/spreadsheetml/2006/main" count="62" uniqueCount="39">
  <si>
    <t xml:space="preserve">Transwestern Pipeline Company </t>
  </si>
  <si>
    <t xml:space="preserve">Gallup Electric Compressor</t>
  </si>
  <si>
    <t xml:space="preserve">Coincidental Peak Demand Rebate Calculation</t>
  </si>
  <si>
    <t xml:space="preserve">RATE 19</t>
  </si>
  <si>
    <t xml:space="preserve">2nd Quarter</t>
  </si>
  <si>
    <t xml:space="preserve">Service Month</t>
  </si>
  <si>
    <t xml:space="preserve">Calendar Month</t>
  </si>
  <si>
    <t xml:space="preserve">Rates</t>
  </si>
  <si>
    <t xml:space="preserve">Total</t>
  </si>
  <si>
    <t xml:space="preserve">HP</t>
  </si>
  <si>
    <t xml:space="preserve">Kw</t>
  </si>
  <si>
    <t xml:space="preserve">Demand Charges/10,000 Kw</t>
  </si>
  <si>
    <t xml:space="preserve">per Month</t>
  </si>
  <si>
    <t xml:space="preserve">Transmission Rate</t>
  </si>
  <si>
    <t xml:space="preserve">Distribution Rate</t>
  </si>
  <si>
    <t xml:space="preserve">Subtotal Kw Charge</t>
  </si>
  <si>
    <t xml:space="preserve">PUC Surcharge</t>
  </si>
  <si>
    <t xml:space="preserve">Subtotal before Gross Receipts Tax</t>
  </si>
  <si>
    <t xml:space="preserve">Gross Receipts Tax</t>
  </si>
  <si>
    <t xml:space="preserve">Total Demand Charge</t>
  </si>
  <si>
    <t xml:space="preserve">Demand Rebate</t>
  </si>
  <si>
    <t xml:space="preserve">Kwh</t>
  </si>
  <si>
    <t xml:space="preserve">Energy Charge Rate 19</t>
  </si>
  <si>
    <t xml:space="preserve">Energy Charge Rate 21</t>
  </si>
  <si>
    <t xml:space="preserve">Difference in Energy Charge</t>
  </si>
  <si>
    <t xml:space="preserve">Passthrough (Kwh) - Credit</t>
  </si>
  <si>
    <t xml:space="preserve">May </t>
  </si>
  <si>
    <t xml:space="preserve">June</t>
  </si>
  <si>
    <t xml:space="preserve">Subtotal Energy Charge</t>
  </si>
  <si>
    <t xml:space="preserve">Total Energy Charge</t>
  </si>
  <si>
    <t xml:space="preserve">Energy Payment</t>
  </si>
  <si>
    <t xml:space="preserve">Total Rebate</t>
  </si>
  <si>
    <t xml:space="preserve">Cumulative Total</t>
  </si>
  <si>
    <t xml:space="preserve">RATE 21</t>
  </si>
  <si>
    <t xml:space="preserve">3rd Quarter</t>
  </si>
  <si>
    <t xml:space="preserve">4th Quarter</t>
  </si>
  <si>
    <t xml:space="preserve">Kw - Generation</t>
  </si>
  <si>
    <t xml:space="preserve">Kw - Transmission</t>
  </si>
  <si>
    <t xml:space="preserve">Generation Rate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</si>
</sst>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#,##0"/>
    <numFmt numFmtId="167" formatCode="[$-409]mmm\-yy"/>
    <numFmt numFmtId="168" formatCode="_(* #,##0.00_);_(* \(#,##0.00\);_(* \-??_);_(@_)"/>
    <numFmt numFmtId="169" formatCode="[$-409]#,##0.00_);\(#,##0.00\)"/>
    <numFmt numFmtId="170" formatCode="\$#,##0_);&quot;($&quot;#,##0\)"/>
    <numFmt numFmtId="171" formatCode="\$#,##0.00_);&quot;($&quot;#,##0.00\)"/>
    <numFmt numFmtId="172" formatCode="\$#,##0.000_);&quot;($&quot;#,##0.000\)"/>
    <numFmt numFmtId="173" formatCode="0.0000%"/>
    <numFmt numFmtId="174" formatCode="\$#,##0.000000_);&quot;($&quot;#,##0.000000\)"/>
    <numFmt numFmtId="175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3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10.71"/>
    <col collapsed="false" customWidth="true" hidden="false" outlineLevel="0" max="6" min="6" style="0" width="12.14"/>
    <col collapsed="false" customWidth="true" hidden="false" outlineLevel="0" max="7" min="7" style="0" width="11.7"/>
    <col collapsed="false" customWidth="true" hidden="false" outlineLevel="0" max="8" min="8" style="0" width="12.85"/>
    <col collapsed="false" customWidth="true" hidden="false" outlineLevel="0" max="9" min="9" style="0" width="12.14"/>
  </cols>
  <sheetData>
    <row r="1" customFormat="false" ht="15.75" hidden="false" customHeight="false" outlineLevel="0" collapsed="false">
      <c r="A1" s="1" t="s">
        <v>0</v>
      </c>
      <c r="G1" s="2"/>
      <c r="H1" s="3"/>
      <c r="I1" s="4"/>
      <c r="J1" s="4"/>
    </row>
    <row r="2" customFormat="false" ht="15.75" hidden="false" customHeight="false" outlineLevel="0" collapsed="false">
      <c r="A2" s="1" t="s">
        <v>1</v>
      </c>
      <c r="G2" s="5"/>
      <c r="H2" s="2"/>
      <c r="I2" s="4"/>
      <c r="J2" s="4"/>
    </row>
    <row r="3" customFormat="false" ht="12.75" hidden="false" customHeight="false" outlineLevel="0" collapsed="false">
      <c r="A3" s="6" t="s">
        <v>2</v>
      </c>
    </row>
    <row r="4" customFormat="false" ht="13.5" hidden="false" customHeight="false" outlineLevel="0" collapsed="false"/>
    <row r="5" customFormat="false" ht="15.75" hidden="false" customHeight="false" outlineLevel="0" collapsed="false">
      <c r="A5" s="7" t="s">
        <v>3</v>
      </c>
      <c r="B5" s="8"/>
      <c r="C5" s="8"/>
      <c r="D5" s="8"/>
      <c r="E5" s="9"/>
      <c r="F5" s="10" t="s">
        <v>4</v>
      </c>
      <c r="G5" s="10"/>
      <c r="H5" s="9"/>
      <c r="I5" s="11"/>
    </row>
    <row r="6" customFormat="false" ht="12.75" hidden="false" customHeight="false" outlineLevel="0" collapsed="false">
      <c r="A6" s="12" t="s">
        <v>5</v>
      </c>
      <c r="B6" s="4"/>
      <c r="C6" s="4"/>
      <c r="D6" s="4"/>
      <c r="E6" s="13"/>
      <c r="F6" s="14" t="n">
        <v>36647</v>
      </c>
      <c r="G6" s="14" t="n">
        <v>36678</v>
      </c>
      <c r="H6" s="13"/>
      <c r="I6" s="15" t="s">
        <v>4</v>
      </c>
    </row>
    <row r="7" customFormat="false" ht="13.5" hidden="false" customHeight="false" outlineLevel="0" collapsed="false">
      <c r="A7" s="16" t="s">
        <v>6</v>
      </c>
      <c r="B7" s="17"/>
      <c r="C7" s="17"/>
      <c r="D7" s="17"/>
      <c r="E7" s="18" t="s">
        <v>7</v>
      </c>
      <c r="F7" s="19" t="n">
        <v>36708</v>
      </c>
      <c r="G7" s="19" t="n">
        <v>36739</v>
      </c>
      <c r="H7" s="20"/>
      <c r="I7" s="21" t="s">
        <v>8</v>
      </c>
    </row>
    <row r="8" customFormat="false" ht="12.75" hidden="false" customHeight="false" outlineLevel="0" collapsed="false">
      <c r="A8" s="22"/>
      <c r="B8" s="23"/>
      <c r="C8" s="23"/>
      <c r="D8" s="23"/>
      <c r="E8" s="24"/>
      <c r="F8" s="23"/>
      <c r="G8" s="23"/>
      <c r="H8" s="25"/>
      <c r="I8" s="26"/>
    </row>
    <row r="9" customFormat="false" ht="12.75" hidden="false" customHeight="false" outlineLevel="0" collapsed="false">
      <c r="A9" s="12" t="s">
        <v>9</v>
      </c>
      <c r="B9" s="4"/>
      <c r="C9" s="4"/>
      <c r="D9" s="4"/>
      <c r="E9" s="27"/>
      <c r="F9" s="28" t="n">
        <f aca="false">F10*0.951/0.7457</f>
        <v>10553.4601045997</v>
      </c>
      <c r="G9" s="28" t="n">
        <f aca="false">G10*0.951/0.7457</f>
        <v>11801.7352822851</v>
      </c>
      <c r="H9" s="29"/>
      <c r="I9" s="30" t="n">
        <f aca="false">SUM(F9:G9)</f>
        <v>22355.1953868848</v>
      </c>
    </row>
    <row r="10" customFormat="false" ht="12.75" hidden="false" customHeight="false" outlineLevel="0" collapsed="false">
      <c r="A10" s="12" t="s">
        <v>10</v>
      </c>
      <c r="B10" s="4"/>
      <c r="C10" s="4"/>
      <c r="D10" s="4"/>
      <c r="E10" s="27"/>
      <c r="F10" s="28" t="n">
        <v>8275.2</v>
      </c>
      <c r="G10" s="28" t="n">
        <v>9254</v>
      </c>
      <c r="H10" s="29"/>
      <c r="I10" s="30" t="n">
        <f aca="false">SUM(F10:G10)</f>
        <v>17529.2</v>
      </c>
    </row>
    <row r="11" customFormat="false" ht="12.75" hidden="false" customHeight="false" outlineLevel="0" collapsed="false">
      <c r="A11" s="31"/>
      <c r="B11" s="4"/>
      <c r="C11" s="4"/>
      <c r="D11" s="4"/>
      <c r="E11" s="13"/>
      <c r="F11" s="4"/>
      <c r="G11" s="4"/>
      <c r="H11" s="13"/>
      <c r="I11" s="32"/>
    </row>
    <row r="12" customFormat="false" ht="12.75" hidden="false" customHeight="false" outlineLevel="0" collapsed="false">
      <c r="A12" s="12" t="s">
        <v>11</v>
      </c>
      <c r="B12" s="4"/>
      <c r="C12" s="4"/>
      <c r="D12" s="4"/>
      <c r="E12" s="33"/>
      <c r="F12" s="34" t="n">
        <v>130721</v>
      </c>
      <c r="G12" s="34" t="n">
        <v>130721</v>
      </c>
      <c r="H12" s="35"/>
      <c r="I12" s="36" t="n">
        <f aca="false">SUM(F12:G12)</f>
        <v>261442</v>
      </c>
    </row>
    <row r="13" customFormat="false" ht="12.75" hidden="false" customHeight="false" outlineLevel="0" collapsed="false">
      <c r="A13" s="12" t="s">
        <v>12</v>
      </c>
      <c r="B13" s="4"/>
      <c r="C13" s="4"/>
      <c r="D13" s="4"/>
      <c r="E13" s="33"/>
      <c r="F13" s="34"/>
      <c r="G13" s="34"/>
      <c r="H13" s="35"/>
      <c r="I13" s="36"/>
    </row>
    <row r="14" customFormat="false" ht="12.75" hidden="false" customHeight="false" outlineLevel="0" collapsed="false">
      <c r="A14" s="12"/>
      <c r="B14" s="4"/>
      <c r="C14" s="4"/>
      <c r="D14" s="4"/>
      <c r="E14" s="33"/>
      <c r="F14" s="34"/>
      <c r="G14" s="34"/>
      <c r="H14" s="35"/>
      <c r="I14" s="36"/>
    </row>
    <row r="15" customFormat="false" ht="12.75" hidden="false" customHeight="false" outlineLevel="0" collapsed="false">
      <c r="A15" s="12" t="s">
        <v>13</v>
      </c>
      <c r="B15" s="4"/>
      <c r="C15" s="4"/>
      <c r="D15" s="4"/>
      <c r="E15" s="37" t="n">
        <v>3.11</v>
      </c>
      <c r="F15" s="34" t="n">
        <f aca="false">F10*E15</f>
        <v>25735.872</v>
      </c>
      <c r="G15" s="34" t="n">
        <f aca="false">G10*E15</f>
        <v>28779.94</v>
      </c>
      <c r="H15" s="35"/>
      <c r="I15" s="36" t="n">
        <f aca="false">SUM(F15:G15)</f>
        <v>54515.812</v>
      </c>
    </row>
    <row r="16" customFormat="false" ht="12.75" hidden="false" customHeight="false" outlineLevel="0" collapsed="false">
      <c r="A16" s="12" t="s">
        <v>14</v>
      </c>
      <c r="B16" s="4"/>
      <c r="C16" s="4"/>
      <c r="D16" s="4"/>
      <c r="E16" s="38" t="n">
        <v>0.5</v>
      </c>
      <c r="F16" s="39" t="n">
        <f aca="false">F10*E16</f>
        <v>4137.6</v>
      </c>
      <c r="G16" s="39" t="n">
        <f aca="false">G10*E16</f>
        <v>4627</v>
      </c>
      <c r="H16" s="40"/>
      <c r="I16" s="41" t="n">
        <f aca="false">SUM(F16:G16)</f>
        <v>8764.6</v>
      </c>
    </row>
    <row r="17" customFormat="false" ht="12.75" hidden="false" customHeight="false" outlineLevel="0" collapsed="false">
      <c r="A17" s="31"/>
      <c r="B17" s="42" t="s">
        <v>15</v>
      </c>
      <c r="C17" s="4"/>
      <c r="D17" s="4"/>
      <c r="E17" s="37" t="n">
        <f aca="false">SUM(E15:E16)</f>
        <v>3.61</v>
      </c>
      <c r="F17" s="34" t="n">
        <f aca="false">SUM(F15:F16)</f>
        <v>29873.472</v>
      </c>
      <c r="G17" s="34" t="n">
        <f aca="false">SUM(G15:G16)</f>
        <v>33406.94</v>
      </c>
      <c r="H17" s="35"/>
      <c r="I17" s="36" t="n">
        <f aca="false">SUM(F17:G17)</f>
        <v>63280.412</v>
      </c>
    </row>
    <row r="18" customFormat="false" ht="12.75" hidden="false" customHeight="false" outlineLevel="0" collapsed="false">
      <c r="A18" s="12"/>
      <c r="B18" s="4"/>
      <c r="C18" s="4"/>
      <c r="D18" s="4"/>
      <c r="E18" s="37"/>
      <c r="F18" s="34"/>
      <c r="G18" s="34"/>
      <c r="H18" s="35"/>
      <c r="I18" s="36"/>
    </row>
    <row r="19" customFormat="false" ht="12.75" hidden="false" customHeight="false" outlineLevel="0" collapsed="false">
      <c r="A19" s="12" t="s">
        <v>16</v>
      </c>
      <c r="B19" s="4"/>
      <c r="C19" s="4"/>
      <c r="D19" s="4"/>
      <c r="E19" s="43" t="n">
        <v>0.005</v>
      </c>
      <c r="F19" s="39" t="n">
        <f aca="false">F17*$E$19</f>
        <v>149.36736</v>
      </c>
      <c r="G19" s="39" t="n">
        <f aca="false">G17*$E$19</f>
        <v>167.0347</v>
      </c>
      <c r="H19" s="40"/>
      <c r="I19" s="41" t="n">
        <f aca="false">SUM(F19:G19)</f>
        <v>316.40206</v>
      </c>
    </row>
    <row r="20" customFormat="false" ht="12.75" hidden="false" customHeight="false" outlineLevel="0" collapsed="false">
      <c r="A20" s="31"/>
      <c r="B20" s="42" t="s">
        <v>17</v>
      </c>
      <c r="C20" s="4"/>
      <c r="D20" s="4"/>
      <c r="E20" s="27"/>
      <c r="F20" s="34" t="n">
        <f aca="false">SUM(F17:F19)</f>
        <v>30022.83936</v>
      </c>
      <c r="G20" s="34" t="n">
        <f aca="false">SUM(G17:G19)</f>
        <v>33573.9747</v>
      </c>
      <c r="H20" s="35"/>
      <c r="I20" s="36" t="n">
        <f aca="false">SUM(F20:G20)</f>
        <v>63596.81406</v>
      </c>
    </row>
    <row r="21" customFormat="false" ht="12.75" hidden="false" customHeight="false" outlineLevel="0" collapsed="false">
      <c r="A21" s="12"/>
      <c r="B21" s="4"/>
      <c r="C21" s="4"/>
      <c r="D21" s="4"/>
      <c r="E21" s="27"/>
      <c r="F21" s="34"/>
      <c r="G21" s="34"/>
      <c r="H21" s="35"/>
      <c r="I21" s="36"/>
    </row>
    <row r="22" customFormat="false" ht="12.75" hidden="false" customHeight="false" outlineLevel="0" collapsed="false">
      <c r="A22" s="12" t="s">
        <v>18</v>
      </c>
      <c r="B22" s="4"/>
      <c r="C22" s="4"/>
      <c r="D22" s="4"/>
      <c r="E22" s="44" t="n">
        <v>0.05875</v>
      </c>
      <c r="F22" s="39" t="n">
        <f aca="false">F20*$E$22</f>
        <v>1763.8418124</v>
      </c>
      <c r="G22" s="39" t="n">
        <f aca="false">G20*$E$22</f>
        <v>1972.471013625</v>
      </c>
      <c r="H22" s="45"/>
      <c r="I22" s="41" t="n">
        <f aca="false">SUM(F22:G22)</f>
        <v>3736.312826025</v>
      </c>
    </row>
    <row r="23" customFormat="false" ht="12.75" hidden="false" customHeight="false" outlineLevel="0" collapsed="false">
      <c r="A23" s="12"/>
      <c r="B23" s="42" t="s">
        <v>19</v>
      </c>
      <c r="C23" s="4"/>
      <c r="D23" s="4"/>
      <c r="E23" s="27"/>
      <c r="F23" s="46" t="n">
        <f aca="false">SUM(F20:F22)</f>
        <v>31786.6811724</v>
      </c>
      <c r="G23" s="46" t="n">
        <f aca="false">SUM(G20:G22)</f>
        <v>35546.445713625</v>
      </c>
      <c r="H23" s="47"/>
      <c r="I23" s="41" t="n">
        <f aca="false">SUM(F23:G23)</f>
        <v>67333.126886025</v>
      </c>
    </row>
    <row r="24" customFormat="false" ht="12.75" hidden="false" customHeight="false" outlineLevel="0" collapsed="false">
      <c r="A24" s="12"/>
      <c r="B24" s="4"/>
      <c r="C24" s="4"/>
      <c r="D24" s="4"/>
      <c r="E24" s="27"/>
      <c r="F24" s="48"/>
      <c r="G24" s="48"/>
      <c r="H24" s="47"/>
      <c r="I24" s="49"/>
    </row>
    <row r="25" customFormat="false" ht="12.75" hidden="false" customHeight="false" outlineLevel="0" collapsed="false">
      <c r="A25" s="50" t="s">
        <v>20</v>
      </c>
      <c r="B25" s="51"/>
      <c r="C25" s="51"/>
      <c r="D25" s="51"/>
      <c r="E25" s="52"/>
      <c r="F25" s="53" t="n">
        <f aca="false">F12-F23</f>
        <v>98934.3188276</v>
      </c>
      <c r="G25" s="53" t="n">
        <f aca="false">G12-G23</f>
        <v>95174.554286375</v>
      </c>
      <c r="H25" s="54"/>
      <c r="I25" s="55" t="n">
        <f aca="false">SUM(F25:H25)</f>
        <v>194108.873113975</v>
      </c>
    </row>
    <row r="26" customFormat="false" ht="12.75" hidden="false" customHeight="false" outlineLevel="0" collapsed="false">
      <c r="A26" s="12"/>
      <c r="B26" s="4"/>
      <c r="C26" s="4"/>
      <c r="D26" s="4"/>
      <c r="E26" s="27"/>
      <c r="F26" s="4"/>
      <c r="G26" s="4"/>
      <c r="H26" s="13"/>
      <c r="I26" s="49"/>
    </row>
    <row r="27" customFormat="false" ht="12.75" hidden="false" customHeight="false" outlineLevel="0" collapsed="false">
      <c r="A27" s="12" t="s">
        <v>21</v>
      </c>
      <c r="B27" s="4"/>
      <c r="C27" s="4"/>
      <c r="D27" s="4"/>
      <c r="E27" s="27"/>
      <c r="F27" s="5" t="n">
        <v>4231512</v>
      </c>
      <c r="G27" s="5" t="n">
        <v>5097423</v>
      </c>
      <c r="H27" s="13"/>
      <c r="I27" s="56" t="n">
        <f aca="false">SUM(F27:G27)</f>
        <v>9328935</v>
      </c>
    </row>
    <row r="28" customFormat="false" ht="12.75" hidden="false" customHeight="false" outlineLevel="0" collapsed="false">
      <c r="A28" s="12"/>
      <c r="B28" s="4"/>
      <c r="C28" s="4"/>
      <c r="D28" s="4"/>
      <c r="E28" s="37"/>
      <c r="F28" s="4"/>
      <c r="G28" s="4"/>
      <c r="H28" s="13"/>
      <c r="I28" s="49"/>
    </row>
    <row r="29" customFormat="false" ht="12.75" hidden="false" customHeight="false" outlineLevel="0" collapsed="false">
      <c r="A29" s="12" t="s">
        <v>22</v>
      </c>
      <c r="B29" s="4"/>
      <c r="C29" s="4"/>
      <c r="D29" s="4"/>
      <c r="E29" s="57" t="n">
        <v>0.033727</v>
      </c>
      <c r="F29" s="34" t="n">
        <f aca="false">F27*$E$29</f>
        <v>142716.205224</v>
      </c>
      <c r="G29" s="34" t="n">
        <f aca="false">G27*$E$29</f>
        <v>171920.785521</v>
      </c>
      <c r="H29" s="35"/>
      <c r="I29" s="36" t="n">
        <f aca="false">SUM(F29:G29)</f>
        <v>314636.990745</v>
      </c>
    </row>
    <row r="30" customFormat="false" ht="12.75" hidden="false" customHeight="false" outlineLevel="0" collapsed="false">
      <c r="A30" s="12" t="s">
        <v>23</v>
      </c>
      <c r="B30" s="4"/>
      <c r="C30" s="4"/>
      <c r="D30" s="4"/>
      <c r="E30" s="58" t="n">
        <v>0.01762</v>
      </c>
      <c r="F30" s="39" t="n">
        <f aca="false">F27*$E$30</f>
        <v>74559.24144</v>
      </c>
      <c r="G30" s="39" t="n">
        <f aca="false">G27*$E$30</f>
        <v>89816.59326</v>
      </c>
      <c r="H30" s="45"/>
      <c r="I30" s="41" t="n">
        <f aca="false">SUM(E30:H30)</f>
        <v>164375.85232</v>
      </c>
    </row>
    <row r="31" customFormat="false" ht="12.75" hidden="false" customHeight="false" outlineLevel="0" collapsed="false">
      <c r="A31" s="12"/>
      <c r="B31" s="42" t="s">
        <v>24</v>
      </c>
      <c r="C31" s="4"/>
      <c r="D31" s="4"/>
      <c r="E31" s="57" t="n">
        <f aca="false">E29-E30</f>
        <v>0.016107</v>
      </c>
      <c r="F31" s="34" t="n">
        <f aca="false">F27*$E$31</f>
        <v>68156.963784</v>
      </c>
      <c r="G31" s="34" t="n">
        <f aca="false">G27*$E$31</f>
        <v>82104.192261</v>
      </c>
      <c r="H31" s="59"/>
      <c r="I31" s="36" t="n">
        <f aca="false">SUM(E31:H31)</f>
        <v>150261.172152</v>
      </c>
    </row>
    <row r="32" customFormat="false" ht="12.75" hidden="false" customHeight="false" outlineLevel="0" collapsed="false">
      <c r="A32" s="12"/>
      <c r="B32" s="42"/>
      <c r="C32" s="4"/>
      <c r="D32" s="4"/>
      <c r="E32" s="57"/>
      <c r="F32" s="34"/>
      <c r="G32" s="34"/>
      <c r="H32" s="47"/>
      <c r="I32" s="36"/>
    </row>
    <row r="33" customFormat="false" ht="12.75" hidden="false" customHeight="false" outlineLevel="0" collapsed="false">
      <c r="A33" s="12" t="s">
        <v>25</v>
      </c>
      <c r="B33" s="42"/>
      <c r="C33" s="4"/>
      <c r="D33" s="60" t="s">
        <v>26</v>
      </c>
      <c r="E33" s="61" t="s">
        <v>27</v>
      </c>
      <c r="F33" s="34"/>
      <c r="G33" s="34"/>
      <c r="H33" s="47"/>
      <c r="I33" s="36"/>
    </row>
    <row r="34" customFormat="false" ht="12.75" hidden="false" customHeight="false" outlineLevel="0" collapsed="false">
      <c r="A34" s="12"/>
      <c r="B34" s="42"/>
      <c r="C34" s="4"/>
      <c r="D34" s="62" t="n">
        <f aca="false">-0.0072917435</f>
        <v>-0.0072917435</v>
      </c>
      <c r="E34" s="57" t="n">
        <f aca="false">-0.009473893</f>
        <v>-0.009473893</v>
      </c>
      <c r="F34" s="63" t="n">
        <f aca="false">F27*D34</f>
        <v>-30855.100121172</v>
      </c>
      <c r="G34" s="39" t="n">
        <f aca="false">G27*E34</f>
        <v>-48292.440077739</v>
      </c>
      <c r="H34" s="45"/>
      <c r="I34" s="41" t="n">
        <f aca="false">SUM(F34:G34)</f>
        <v>-79147.540198911</v>
      </c>
    </row>
    <row r="35" customFormat="false" ht="12.75" hidden="false" customHeight="false" outlineLevel="0" collapsed="false">
      <c r="A35" s="12"/>
      <c r="B35" s="42" t="s">
        <v>28</v>
      </c>
      <c r="C35" s="4"/>
      <c r="D35" s="4"/>
      <c r="E35" s="57"/>
      <c r="F35" s="34" t="n">
        <f aca="false">SUM(F31:F34)</f>
        <v>37301.863662828</v>
      </c>
      <c r="G35" s="34" t="n">
        <f aca="false">SUM(G31:G34)</f>
        <v>33811.752183261</v>
      </c>
      <c r="H35" s="47"/>
      <c r="I35" s="36" t="n">
        <f aca="false">SUM(F35:G35)</f>
        <v>71113.615846089</v>
      </c>
    </row>
    <row r="36" customFormat="false" ht="12.75" hidden="false" customHeight="false" outlineLevel="0" collapsed="false">
      <c r="C36" s="4"/>
      <c r="D36" s="4"/>
      <c r="E36" s="57"/>
      <c r="F36" s="34"/>
      <c r="G36" s="34"/>
      <c r="H36" s="64"/>
      <c r="I36" s="36"/>
    </row>
    <row r="37" customFormat="false" ht="12.75" hidden="false" customHeight="false" outlineLevel="0" collapsed="false">
      <c r="A37" s="12" t="s">
        <v>16</v>
      </c>
      <c r="B37" s="4"/>
      <c r="C37" s="4"/>
      <c r="D37" s="4"/>
      <c r="E37" s="65" t="n">
        <v>0.005</v>
      </c>
      <c r="F37" s="66" t="n">
        <f aca="false">F35*$E$37</f>
        <v>186.50931831414</v>
      </c>
      <c r="G37" s="66" t="n">
        <f aca="false">G35*$E$37</f>
        <v>169.058760916305</v>
      </c>
      <c r="H37" s="67"/>
      <c r="I37" s="68" t="n">
        <f aca="false">SUM(F37:G37)</f>
        <v>355.568079230445</v>
      </c>
      <c r="J37" s="4"/>
      <c r="K37" s="4"/>
    </row>
    <row r="38" customFormat="false" ht="12.75" hidden="false" customHeight="false" outlineLevel="0" collapsed="false">
      <c r="A38" s="31"/>
      <c r="B38" s="42" t="s">
        <v>17</v>
      </c>
      <c r="C38" s="4"/>
      <c r="D38" s="4"/>
      <c r="E38" s="27"/>
      <c r="F38" s="69" t="n">
        <f aca="false">SUM(F35:F37)</f>
        <v>37488.3729811421</v>
      </c>
      <c r="G38" s="69" t="n">
        <f aca="false">SUM(G35:G37)</f>
        <v>33980.8109441773</v>
      </c>
      <c r="H38" s="70"/>
      <c r="I38" s="71" t="n">
        <f aca="false">SUM(F38:G38)</f>
        <v>71469.1839253194</v>
      </c>
      <c r="J38" s="4"/>
      <c r="K38" s="4"/>
    </row>
    <row r="39" customFormat="false" ht="12.75" hidden="false" customHeight="false" outlineLevel="0" collapsed="false">
      <c r="A39" s="31"/>
      <c r="B39" s="4"/>
      <c r="C39" s="4"/>
      <c r="D39" s="4"/>
      <c r="E39" s="72"/>
      <c r="F39" s="4"/>
      <c r="G39" s="4"/>
      <c r="H39" s="13"/>
      <c r="I39" s="71"/>
      <c r="J39" s="4"/>
      <c r="K39" s="4"/>
    </row>
    <row r="40" customFormat="false" ht="12.75" hidden="false" customHeight="false" outlineLevel="0" collapsed="false">
      <c r="A40" s="12" t="s">
        <v>18</v>
      </c>
      <c r="B40" s="4"/>
      <c r="C40" s="4"/>
      <c r="D40" s="4"/>
      <c r="E40" s="44" t="n">
        <v>0.05875</v>
      </c>
      <c r="F40" s="66" t="n">
        <f aca="false">F38*$E$40</f>
        <v>2202.4419126421</v>
      </c>
      <c r="G40" s="66" t="n">
        <f aca="false">G38*$E$40</f>
        <v>1996.37264297042</v>
      </c>
      <c r="H40" s="67"/>
      <c r="I40" s="68" t="n">
        <f aca="false">SUM(F40:G40)</f>
        <v>4198.81455561252</v>
      </c>
      <c r="J40" s="4"/>
      <c r="K40" s="4"/>
    </row>
    <row r="41" customFormat="false" ht="12.75" hidden="false" customHeight="false" outlineLevel="0" collapsed="false">
      <c r="A41" s="12"/>
      <c r="B41" s="42" t="s">
        <v>29</v>
      </c>
      <c r="C41" s="4"/>
      <c r="D41" s="4"/>
      <c r="E41" s="27"/>
      <c r="F41" s="69" t="n">
        <f aca="false">SUM(F38:F40)</f>
        <v>39690.8148937842</v>
      </c>
      <c r="G41" s="69" t="n">
        <f aca="false">SUM(G38:G40)</f>
        <v>35977.1835871477</v>
      </c>
      <c r="H41" s="13"/>
      <c r="I41" s="71" t="n">
        <f aca="false">SUM(F41:G41)</f>
        <v>75667.998480932</v>
      </c>
      <c r="J41" s="4"/>
      <c r="K41" s="4"/>
    </row>
    <row r="42" customFormat="false" ht="12.75" hidden="false" customHeight="false" outlineLevel="0" collapsed="false">
      <c r="A42" s="31"/>
      <c r="B42" s="4"/>
      <c r="C42" s="4"/>
      <c r="D42" s="4"/>
      <c r="E42" s="13"/>
      <c r="F42" s="4"/>
      <c r="G42" s="4"/>
      <c r="H42" s="13"/>
      <c r="I42" s="71"/>
      <c r="J42" s="4"/>
      <c r="K42" s="4"/>
    </row>
    <row r="43" customFormat="false" ht="12.75" hidden="false" customHeight="false" outlineLevel="0" collapsed="false">
      <c r="A43" s="50" t="s">
        <v>30</v>
      </c>
      <c r="B43" s="51"/>
      <c r="C43" s="51"/>
      <c r="D43" s="51"/>
      <c r="E43" s="73"/>
      <c r="F43" s="74" t="n">
        <f aca="false">F41</f>
        <v>39690.8148937842</v>
      </c>
      <c r="G43" s="74" t="n">
        <f aca="false">G41</f>
        <v>35977.1835871477</v>
      </c>
      <c r="H43" s="52"/>
      <c r="I43" s="75" t="n">
        <f aca="false">SUM(F43:G43)</f>
        <v>75667.998480932</v>
      </c>
      <c r="J43" s="4"/>
      <c r="K43" s="4"/>
    </row>
    <row r="44" customFormat="false" ht="12.75" hidden="false" customHeight="false" outlineLevel="0" collapsed="false">
      <c r="A44" s="31"/>
      <c r="B44" s="4"/>
      <c r="C44" s="4"/>
      <c r="D44" s="4"/>
      <c r="E44" s="76"/>
      <c r="F44" s="4"/>
      <c r="G44" s="4"/>
      <c r="H44" s="13"/>
      <c r="I44" s="71"/>
      <c r="J44" s="4"/>
      <c r="K44" s="4"/>
    </row>
    <row r="45" customFormat="false" ht="13.5" hidden="false" customHeight="false" outlineLevel="0" collapsed="false">
      <c r="A45" s="77" t="s">
        <v>31</v>
      </c>
      <c r="B45" s="78"/>
      <c r="C45" s="78"/>
      <c r="D45" s="78"/>
      <c r="E45" s="79"/>
      <c r="F45" s="80" t="n">
        <f aca="false">F25-F43</f>
        <v>59243.5039338158</v>
      </c>
      <c r="G45" s="80" t="n">
        <f aca="false">G25-G43</f>
        <v>59197.3706992273</v>
      </c>
      <c r="H45" s="81"/>
      <c r="I45" s="82" t="n">
        <f aca="false">SUM(F45:G45)</f>
        <v>118440.874633043</v>
      </c>
      <c r="J45" s="4"/>
      <c r="K45" s="4"/>
    </row>
    <row r="46" customFormat="false" ht="14.25" hidden="false" customHeight="false" outlineLevel="0" collapsed="false">
      <c r="A46" s="83"/>
      <c r="B46" s="17"/>
      <c r="C46" s="17"/>
      <c r="D46" s="17"/>
      <c r="E46" s="20"/>
      <c r="F46" s="17"/>
      <c r="G46" s="17"/>
      <c r="H46" s="20"/>
      <c r="I46" s="84"/>
      <c r="J46" s="4"/>
      <c r="K46" s="4"/>
    </row>
    <row r="47" customFormat="false" ht="12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85"/>
      <c r="J47" s="4"/>
      <c r="K47" s="4"/>
    </row>
    <row r="48" customFormat="false" ht="12.75" hidden="false" customHeight="false" outlineLevel="0" collapsed="false">
      <c r="A48" s="42" t="s">
        <v>32</v>
      </c>
      <c r="B48" s="4"/>
      <c r="C48" s="4"/>
      <c r="D48" s="4"/>
      <c r="E48" s="4"/>
      <c r="F48" s="85" t="n">
        <f aca="false">F45</f>
        <v>59243.5039338158</v>
      </c>
      <c r="G48" s="85" t="n">
        <f aca="false">G45+F45</f>
        <v>118440.874633043</v>
      </c>
      <c r="H48" s="4"/>
      <c r="I48" s="85"/>
      <c r="J48" s="4"/>
      <c r="K48" s="4"/>
    </row>
    <row r="49" customFormat="false" ht="12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customFormat="false" ht="12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customFormat="false" ht="12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customFormat="false" ht="12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</sheetData>
  <mergeCells count="1">
    <mergeCell ref="F5: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K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  <col collapsed="false" customWidth="true" hidden="false" outlineLevel="0" max="8" min="5" style="0" width="11.7"/>
    <col collapsed="false" customWidth="true" hidden="false" outlineLevel="0" max="9" min="9" style="0" width="12.28"/>
    <col collapsed="false" customWidth="true" hidden="false" outlineLevel="0" max="11" min="11" style="0" width="11.7"/>
  </cols>
  <sheetData>
    <row r="1" customFormat="false" ht="15.75" hidden="false" customHeight="false" outlineLevel="0" collapsed="false">
      <c r="A1" s="1" t="s">
        <v>0</v>
      </c>
      <c r="G1" s="2"/>
      <c r="H1" s="2"/>
      <c r="I1" s="4"/>
      <c r="J1" s="4"/>
      <c r="K1" s="3"/>
    </row>
    <row r="2" customFormat="false" ht="15.75" hidden="false" customHeight="false" outlineLevel="0" collapsed="false">
      <c r="A2" s="1" t="s">
        <v>1</v>
      </c>
      <c r="G2" s="5"/>
      <c r="H2" s="5"/>
      <c r="I2" s="4"/>
      <c r="J2" s="4"/>
      <c r="K2" s="2"/>
    </row>
    <row r="3" customFormat="false" ht="12.75" hidden="false" customHeight="false" outlineLevel="0" collapsed="false">
      <c r="A3" s="6" t="s">
        <v>2</v>
      </c>
    </row>
    <row r="4" customFormat="false" ht="13.5" hidden="false" customHeight="false" outlineLevel="0" collapsed="false">
      <c r="G4" s="86"/>
    </row>
    <row r="5" customFormat="false" ht="15.75" hidden="false" customHeight="false" outlineLevel="0" collapsed="false">
      <c r="A5" s="7" t="s">
        <v>33</v>
      </c>
      <c r="B5" s="8"/>
      <c r="C5" s="8"/>
      <c r="D5" s="8"/>
      <c r="E5" s="9"/>
      <c r="F5" s="87" t="s">
        <v>34</v>
      </c>
      <c r="G5" s="87"/>
      <c r="H5" s="87"/>
      <c r="I5" s="11"/>
      <c r="K5" s="88" t="s">
        <v>35</v>
      </c>
    </row>
    <row r="6" customFormat="false" ht="12.75" hidden="false" customHeight="false" outlineLevel="0" collapsed="false">
      <c r="A6" s="12" t="s">
        <v>5</v>
      </c>
      <c r="B6" s="4"/>
      <c r="C6" s="4"/>
      <c r="D6" s="4"/>
      <c r="E6" s="13"/>
      <c r="F6" s="14" t="n">
        <v>36708</v>
      </c>
      <c r="G6" s="14" t="n">
        <v>36739</v>
      </c>
      <c r="H6" s="89" t="n">
        <v>36770</v>
      </c>
      <c r="I6" s="15" t="s">
        <v>34</v>
      </c>
      <c r="K6" s="90" t="n">
        <v>36800</v>
      </c>
    </row>
    <row r="7" customFormat="false" ht="13.5" hidden="false" customHeight="false" outlineLevel="0" collapsed="false">
      <c r="A7" s="16" t="s">
        <v>6</v>
      </c>
      <c r="B7" s="17"/>
      <c r="C7" s="17"/>
      <c r="D7" s="17"/>
      <c r="E7" s="18" t="s">
        <v>7</v>
      </c>
      <c r="F7" s="19" t="n">
        <v>36770</v>
      </c>
      <c r="G7" s="19" t="n">
        <v>36800</v>
      </c>
      <c r="H7" s="91" t="n">
        <v>36831</v>
      </c>
      <c r="I7" s="21" t="s">
        <v>8</v>
      </c>
      <c r="K7" s="92" t="n">
        <v>36861</v>
      </c>
    </row>
    <row r="8" customFormat="false" ht="12.75" hidden="false" customHeight="false" outlineLevel="0" collapsed="false">
      <c r="A8" s="22"/>
      <c r="B8" s="23"/>
      <c r="C8" s="23"/>
      <c r="D8" s="23"/>
      <c r="E8" s="24"/>
      <c r="F8" s="23"/>
      <c r="G8" s="23"/>
      <c r="H8" s="25"/>
      <c r="I8" s="26"/>
      <c r="K8" s="93"/>
    </row>
    <row r="9" customFormat="false" ht="12.75" hidden="false" customHeight="false" outlineLevel="0" collapsed="false">
      <c r="A9" s="12" t="s">
        <v>9</v>
      </c>
      <c r="B9" s="4"/>
      <c r="C9" s="4"/>
      <c r="D9" s="4"/>
      <c r="E9" s="27"/>
      <c r="F9" s="28" t="n">
        <f aca="false">SUM(F10:F11)*0.951/0.7457</f>
        <v>15622.0592731662</v>
      </c>
      <c r="G9" s="28" t="n">
        <f aca="false">SUM(G10:G11)*0.951/0.7457</f>
        <v>23360.1410754995</v>
      </c>
      <c r="H9" s="94" t="n">
        <f aca="false">SUM(H10:H11)*0.951/0.7457</f>
        <v>22367.6934424031</v>
      </c>
      <c r="I9" s="30" t="n">
        <f aca="false">SUM(F9:H9)</f>
        <v>61349.8937910688</v>
      </c>
      <c r="K9" s="95" t="n">
        <f aca="false">SUM(K10:K11)*0.951/0.7457</f>
        <v>18400.1984712351</v>
      </c>
    </row>
    <row r="10" customFormat="false" ht="12.75" hidden="false" customHeight="false" outlineLevel="0" collapsed="false">
      <c r="A10" s="12" t="s">
        <v>36</v>
      </c>
      <c r="B10" s="4"/>
      <c r="C10" s="4"/>
      <c r="D10" s="4"/>
      <c r="E10" s="27"/>
      <c r="F10" s="28" t="n">
        <v>4876.8</v>
      </c>
      <c r="G10" s="28" t="n">
        <v>8890</v>
      </c>
      <c r="H10" s="94" t="n">
        <v>8918</v>
      </c>
      <c r="I10" s="30" t="n">
        <f aca="false">SUM(F10:H10)</f>
        <v>22684.8</v>
      </c>
      <c r="K10" s="96" t="n">
        <v>6854</v>
      </c>
    </row>
    <row r="11" customFormat="false" ht="12.75" hidden="false" customHeight="false" outlineLevel="0" collapsed="false">
      <c r="A11" s="12" t="s">
        <v>37</v>
      </c>
      <c r="B11" s="4"/>
      <c r="C11" s="4"/>
      <c r="D11" s="4"/>
      <c r="E11" s="27"/>
      <c r="F11" s="28" t="n">
        <v>7372.8</v>
      </c>
      <c r="G11" s="28" t="n">
        <v>9427.2</v>
      </c>
      <c r="H11" s="94" t="n">
        <v>8621</v>
      </c>
      <c r="I11" s="30" t="n">
        <f aca="false">SUM(F11:H11)</f>
        <v>25421</v>
      </c>
      <c r="K11" s="96" t="n">
        <v>7574</v>
      </c>
    </row>
    <row r="12" customFormat="false" ht="12.75" hidden="false" customHeight="false" outlineLevel="0" collapsed="false">
      <c r="A12" s="31"/>
      <c r="B12" s="4"/>
      <c r="C12" s="4"/>
      <c r="D12" s="4"/>
      <c r="E12" s="13"/>
      <c r="F12" s="4"/>
      <c r="G12" s="4"/>
      <c r="H12" s="97"/>
      <c r="I12" s="30"/>
      <c r="K12" s="98"/>
    </row>
    <row r="13" customFormat="false" ht="12.75" hidden="false" customHeight="false" outlineLevel="0" collapsed="false">
      <c r="A13" s="12" t="s">
        <v>11</v>
      </c>
      <c r="B13" s="4"/>
      <c r="C13" s="4"/>
      <c r="D13" s="4"/>
      <c r="E13" s="33"/>
      <c r="F13" s="34" t="n">
        <v>130721</v>
      </c>
      <c r="G13" s="34" t="n">
        <v>130721</v>
      </c>
      <c r="H13" s="35" t="n">
        <v>130721</v>
      </c>
      <c r="I13" s="36" t="n">
        <f aca="false">SUM(F13:H13)</f>
        <v>392163</v>
      </c>
      <c r="K13" s="99" t="n">
        <v>130721</v>
      </c>
    </row>
    <row r="14" customFormat="false" ht="12.75" hidden="false" customHeight="false" outlineLevel="0" collapsed="false">
      <c r="A14" s="12" t="s">
        <v>12</v>
      </c>
      <c r="B14" s="4"/>
      <c r="C14" s="4"/>
      <c r="D14" s="4"/>
      <c r="E14" s="33"/>
      <c r="F14" s="34"/>
      <c r="G14" s="34"/>
      <c r="H14" s="35"/>
      <c r="I14" s="36"/>
      <c r="K14" s="99"/>
    </row>
    <row r="15" customFormat="false" ht="12.75" hidden="false" customHeight="false" outlineLevel="0" collapsed="false">
      <c r="A15" s="12"/>
      <c r="B15" s="4"/>
      <c r="C15" s="4"/>
      <c r="D15" s="4"/>
      <c r="E15" s="33"/>
      <c r="F15" s="34"/>
      <c r="G15" s="34"/>
      <c r="H15" s="35"/>
      <c r="I15" s="36"/>
      <c r="K15" s="99"/>
    </row>
    <row r="16" customFormat="false" ht="12.75" hidden="false" customHeight="false" outlineLevel="0" collapsed="false">
      <c r="A16" s="12" t="s">
        <v>38</v>
      </c>
      <c r="B16" s="4"/>
      <c r="C16" s="4"/>
      <c r="D16" s="69"/>
      <c r="E16" s="37" t="n">
        <v>8.86</v>
      </c>
      <c r="F16" s="34" t="n">
        <f aca="false">F10*$E$16</f>
        <v>43208.448</v>
      </c>
      <c r="G16" s="34" t="n">
        <f aca="false">G10*$E$16</f>
        <v>78765.4</v>
      </c>
      <c r="H16" s="35" t="n">
        <f aca="false">H10*$E$16</f>
        <v>79013.48</v>
      </c>
      <c r="I16" s="36" t="n">
        <f aca="false">SUM(F16:H16)</f>
        <v>200987.328</v>
      </c>
      <c r="K16" s="99" t="n">
        <f aca="false">K10*$E$16</f>
        <v>60726.44</v>
      </c>
    </row>
    <row r="17" customFormat="false" ht="12.75" hidden="false" customHeight="false" outlineLevel="0" collapsed="false">
      <c r="A17" s="12" t="s">
        <v>14</v>
      </c>
      <c r="B17" s="4"/>
      <c r="C17" s="4"/>
      <c r="D17" s="4"/>
      <c r="E17" s="38" t="n">
        <v>3.35</v>
      </c>
      <c r="F17" s="39" t="n">
        <f aca="false">F11*$E$17</f>
        <v>24698.88</v>
      </c>
      <c r="G17" s="39" t="n">
        <f aca="false">G11*$E$17</f>
        <v>31581.12</v>
      </c>
      <c r="H17" s="40" t="n">
        <f aca="false">H11*$E$17</f>
        <v>28880.35</v>
      </c>
      <c r="I17" s="36" t="n">
        <f aca="false">SUM(F17:H17)</f>
        <v>85160.35</v>
      </c>
      <c r="K17" s="100" t="n">
        <f aca="false">K11*$E$17</f>
        <v>25372.9</v>
      </c>
    </row>
    <row r="18" customFormat="false" ht="12.75" hidden="false" customHeight="false" outlineLevel="0" collapsed="false">
      <c r="A18" s="31"/>
      <c r="B18" s="42" t="s">
        <v>15</v>
      </c>
      <c r="C18" s="4"/>
      <c r="D18" s="4"/>
      <c r="E18" s="101" t="n">
        <f aca="false">SUM(E16:E17)</f>
        <v>12.21</v>
      </c>
      <c r="F18" s="34" t="n">
        <f aca="false">SUM(F16:F17)</f>
        <v>67907.328</v>
      </c>
      <c r="G18" s="34" t="n">
        <f aca="false">SUM(G16:G17)</f>
        <v>110346.52</v>
      </c>
      <c r="H18" s="35" t="n">
        <f aca="false">SUM(H16:H17)</f>
        <v>107893.83</v>
      </c>
      <c r="I18" s="36" t="n">
        <f aca="false">SUM(F18:H18)</f>
        <v>286147.678</v>
      </c>
      <c r="K18" s="102" t="n">
        <f aca="false">SUM(K16:K17)</f>
        <v>86099.34</v>
      </c>
    </row>
    <row r="19" customFormat="false" ht="12.75" hidden="false" customHeight="false" outlineLevel="0" collapsed="false">
      <c r="A19" s="12"/>
      <c r="B19" s="4"/>
      <c r="C19" s="4"/>
      <c r="D19" s="4"/>
      <c r="E19" s="37"/>
      <c r="F19" s="34"/>
      <c r="G19" s="34"/>
      <c r="H19" s="35"/>
      <c r="I19" s="36"/>
      <c r="K19" s="99"/>
    </row>
    <row r="20" customFormat="false" ht="12.75" hidden="false" customHeight="false" outlineLevel="0" collapsed="false">
      <c r="A20" s="12" t="s">
        <v>16</v>
      </c>
      <c r="B20" s="4"/>
      <c r="C20" s="4"/>
      <c r="D20" s="4"/>
      <c r="E20" s="43" t="n">
        <v>0.005</v>
      </c>
      <c r="F20" s="39" t="n">
        <f aca="false">F18*$E$20</f>
        <v>339.53664</v>
      </c>
      <c r="G20" s="39" t="n">
        <f aca="false">G18*$E$20</f>
        <v>551.7326</v>
      </c>
      <c r="H20" s="40" t="n">
        <f aca="false">H18*$E$20</f>
        <v>539.46915</v>
      </c>
      <c r="I20" s="41" t="n">
        <f aca="false">SUM(F20:H20)</f>
        <v>1430.73839</v>
      </c>
      <c r="K20" s="100" t="n">
        <f aca="false">E20*K18</f>
        <v>430.4967</v>
      </c>
    </row>
    <row r="21" customFormat="false" ht="12.75" hidden="false" customHeight="false" outlineLevel="0" collapsed="false">
      <c r="A21" s="31"/>
      <c r="B21" s="42" t="s">
        <v>17</v>
      </c>
      <c r="C21" s="4"/>
      <c r="D21" s="4"/>
      <c r="E21" s="27"/>
      <c r="F21" s="34" t="n">
        <f aca="false">SUM(F18:F20)</f>
        <v>68246.86464</v>
      </c>
      <c r="G21" s="34" t="n">
        <f aca="false">SUM(G18:G20)</f>
        <v>110898.2526</v>
      </c>
      <c r="H21" s="35" t="n">
        <f aca="false">SUM(H18:H20)</f>
        <v>108433.29915</v>
      </c>
      <c r="I21" s="36" t="n">
        <f aca="false">SUM(F21:H21)</f>
        <v>287578.41639</v>
      </c>
      <c r="K21" s="99" t="n">
        <f aca="false">SUM(K18:K20)</f>
        <v>86529.8367</v>
      </c>
    </row>
    <row r="22" customFormat="false" ht="12.75" hidden="false" customHeight="false" outlineLevel="0" collapsed="false">
      <c r="A22" s="12"/>
      <c r="B22" s="4"/>
      <c r="C22" s="4"/>
      <c r="D22" s="4"/>
      <c r="E22" s="27"/>
      <c r="F22" s="34"/>
      <c r="G22" s="34"/>
      <c r="H22" s="35"/>
      <c r="I22" s="36"/>
      <c r="K22" s="99"/>
    </row>
    <row r="23" customFormat="false" ht="12.75" hidden="false" customHeight="false" outlineLevel="0" collapsed="false">
      <c r="A23" s="12" t="s">
        <v>18</v>
      </c>
      <c r="B23" s="4"/>
      <c r="C23" s="4"/>
      <c r="D23" s="4"/>
      <c r="E23" s="44" t="n">
        <v>0.05875</v>
      </c>
      <c r="F23" s="39" t="n">
        <f aca="false">F21*$E$23</f>
        <v>4009.5032976</v>
      </c>
      <c r="G23" s="39" t="n">
        <f aca="false">G21*$E$23</f>
        <v>6515.27234025</v>
      </c>
      <c r="H23" s="40" t="n">
        <f aca="false">H21*$E$23</f>
        <v>6370.4563250625</v>
      </c>
      <c r="I23" s="41" t="n">
        <f aca="false">SUM(F23:H23)</f>
        <v>16895.2319629125</v>
      </c>
      <c r="K23" s="100" t="n">
        <f aca="false">E23*K21</f>
        <v>5083.627906125</v>
      </c>
    </row>
    <row r="24" customFormat="false" ht="12.75" hidden="false" customHeight="false" outlineLevel="0" collapsed="false">
      <c r="A24" s="12"/>
      <c r="B24" s="42" t="s">
        <v>19</v>
      </c>
      <c r="C24" s="4"/>
      <c r="D24" s="4"/>
      <c r="E24" s="27"/>
      <c r="F24" s="46" t="n">
        <f aca="false">SUM(F21:F23)</f>
        <v>72256.3679376</v>
      </c>
      <c r="G24" s="46" t="n">
        <f aca="false">SUM(G21:G23)</f>
        <v>117413.52494025</v>
      </c>
      <c r="H24" s="103" t="n">
        <f aca="false">SUM(H21:H23)</f>
        <v>114803.755475063</v>
      </c>
      <c r="I24" s="36" t="n">
        <f aca="false">SUM(F24:H24)</f>
        <v>304473.648352913</v>
      </c>
      <c r="K24" s="99" t="n">
        <f aca="false">SUM(K21:K23)</f>
        <v>91613.464606125</v>
      </c>
    </row>
    <row r="25" customFormat="false" ht="12.75" hidden="false" customHeight="false" outlineLevel="0" collapsed="false">
      <c r="A25" s="12"/>
      <c r="B25" s="4"/>
      <c r="C25" s="4"/>
      <c r="D25" s="4"/>
      <c r="E25" s="37"/>
      <c r="F25" s="48"/>
      <c r="G25" s="48"/>
      <c r="H25" s="45"/>
      <c r="I25" s="36"/>
      <c r="K25" s="104"/>
    </row>
    <row r="26" customFormat="false" ht="13.5" hidden="false" customHeight="false" outlineLevel="0" collapsed="false">
      <c r="A26" s="77" t="s">
        <v>31</v>
      </c>
      <c r="B26" s="105"/>
      <c r="C26" s="105"/>
      <c r="D26" s="105"/>
      <c r="E26" s="79"/>
      <c r="F26" s="106" t="n">
        <f aca="false">F13-F24</f>
        <v>58464.6320624</v>
      </c>
      <c r="G26" s="106" t="n">
        <f aca="false">G13-G24</f>
        <v>13307.47505975</v>
      </c>
      <c r="H26" s="106" t="n">
        <f aca="false">H13-H24</f>
        <v>15917.2445249375</v>
      </c>
      <c r="I26" s="107" t="n">
        <f aca="false">SUM(F26:H26)</f>
        <v>87689.3516470875</v>
      </c>
      <c r="K26" s="108" t="n">
        <f aca="false">K13-K24</f>
        <v>39107.535393875</v>
      </c>
    </row>
    <row r="27" customFormat="false" ht="14.25" hidden="false" customHeight="false" outlineLevel="0" collapsed="false">
      <c r="A27" s="16"/>
      <c r="B27" s="17"/>
      <c r="C27" s="17"/>
      <c r="D27" s="17"/>
      <c r="E27" s="109"/>
      <c r="F27" s="17"/>
      <c r="G27" s="17"/>
      <c r="H27" s="20"/>
      <c r="I27" s="110"/>
      <c r="K27" s="111"/>
    </row>
    <row r="28" customFormat="false" ht="12.75" hidden="false" customHeight="false" outlineLevel="0" collapsed="false">
      <c r="A28" s="42"/>
      <c r="B28" s="4"/>
      <c r="C28" s="4"/>
      <c r="D28" s="4"/>
      <c r="E28" s="62"/>
      <c r="F28" s="34"/>
      <c r="G28" s="34"/>
      <c r="H28" s="34"/>
      <c r="I28" s="112"/>
      <c r="J28" s="4"/>
      <c r="K28" s="48"/>
    </row>
    <row r="29" customFormat="false" ht="12.75" hidden="false" customHeight="false" outlineLevel="0" collapsed="false">
      <c r="A29" s="42" t="s">
        <v>32</v>
      </c>
      <c r="B29" s="4"/>
      <c r="C29" s="4"/>
      <c r="D29" s="4"/>
      <c r="E29" s="62"/>
      <c r="F29" s="112" t="n">
        <f aca="false">F26</f>
        <v>58464.6320624</v>
      </c>
      <c r="G29" s="112" t="n">
        <f aca="false">F29+G26</f>
        <v>71772.10712215</v>
      </c>
      <c r="H29" s="112" t="n">
        <f aca="false">G29+H26</f>
        <v>87689.3516470875</v>
      </c>
      <c r="I29" s="112"/>
      <c r="J29" s="4"/>
      <c r="K29" s="112" t="n">
        <f aca="false">K26</f>
        <v>39107.535393875</v>
      </c>
    </row>
    <row r="30" customFormat="false" ht="12.75" hidden="false" customHeight="false" outlineLevel="0" collapsed="false">
      <c r="A30" s="42"/>
      <c r="B30" s="42"/>
      <c r="C30" s="4"/>
      <c r="D30" s="4"/>
      <c r="E30" s="62"/>
      <c r="F30" s="34"/>
      <c r="G30" s="34"/>
      <c r="H30" s="34"/>
      <c r="I30" s="112"/>
      <c r="J30" s="4"/>
      <c r="K30" s="48"/>
    </row>
    <row r="31" customFormat="false" ht="12.75" hidden="false" customHeight="false" outlineLevel="0" collapsed="false">
      <c r="A31" s="4"/>
      <c r="B31" s="4"/>
      <c r="C31" s="4"/>
      <c r="D31" s="4"/>
      <c r="E31" s="113"/>
      <c r="F31" s="4"/>
      <c r="G31" s="69"/>
      <c r="H31" s="69"/>
      <c r="I31" s="4"/>
      <c r="J31" s="4"/>
      <c r="K31" s="4"/>
    </row>
    <row r="32" customFormat="false" ht="12.75" hidden="false" customHeight="false" outlineLevel="0" collapsed="false">
      <c r="A32" s="42"/>
      <c r="B32" s="4"/>
      <c r="C32" s="4"/>
      <c r="D32" s="4"/>
      <c r="E32" s="114"/>
      <c r="F32" s="69"/>
      <c r="G32" s="69"/>
      <c r="H32" s="69"/>
      <c r="I32" s="85"/>
      <c r="J32" s="4"/>
      <c r="K32" s="69"/>
    </row>
    <row r="33" customFormat="false" ht="12.75" hidden="false" customHeight="false" outlineLevel="0" collapsed="false">
      <c r="A33" s="4"/>
      <c r="B33" s="42"/>
      <c r="C33" s="4"/>
      <c r="D33" s="4"/>
      <c r="E33" s="42"/>
      <c r="F33" s="69"/>
      <c r="G33" s="69"/>
      <c r="H33" s="69"/>
      <c r="I33" s="85"/>
      <c r="J33" s="4"/>
      <c r="K33" s="69"/>
    </row>
    <row r="34" customFormat="false" ht="12.75" hidden="false" customHeight="false" outlineLevel="0" collapsed="false">
      <c r="A34" s="4"/>
      <c r="B34" s="4"/>
      <c r="C34" s="4"/>
      <c r="D34" s="4"/>
      <c r="E34" s="113"/>
      <c r="F34" s="4"/>
      <c r="G34" s="4"/>
      <c r="H34" s="4"/>
      <c r="I34" s="85"/>
      <c r="J34" s="4"/>
      <c r="K34" s="4"/>
    </row>
    <row r="35" customFormat="false" ht="12.75" hidden="false" customHeight="false" outlineLevel="0" collapsed="false">
      <c r="A35" s="42"/>
      <c r="B35" s="4"/>
      <c r="C35" s="4"/>
      <c r="D35" s="4"/>
      <c r="E35" s="115"/>
      <c r="F35" s="69"/>
      <c r="G35" s="69"/>
      <c r="H35" s="69"/>
      <c r="I35" s="85"/>
      <c r="J35" s="4"/>
      <c r="K35" s="4"/>
    </row>
    <row r="36" customFormat="false" ht="12.75" hidden="false" customHeight="false" outlineLevel="0" collapsed="false">
      <c r="A36" s="42"/>
      <c r="B36" s="42"/>
      <c r="C36" s="4"/>
      <c r="D36" s="4"/>
      <c r="E36" s="42"/>
      <c r="F36" s="69"/>
      <c r="G36" s="69"/>
      <c r="H36" s="69"/>
      <c r="I36" s="85"/>
      <c r="J36" s="4"/>
      <c r="K36" s="4"/>
    </row>
    <row r="37" customFormat="false" ht="12.7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85"/>
      <c r="J37" s="4"/>
      <c r="K37" s="4"/>
    </row>
    <row r="38" customFormat="false" ht="12.75" hidden="false" customHeight="false" outlineLevel="0" collapsed="false">
      <c r="A38" s="42"/>
      <c r="B38" s="4"/>
      <c r="C38" s="4"/>
      <c r="D38" s="4"/>
      <c r="E38" s="4"/>
      <c r="F38" s="85"/>
      <c r="G38" s="85"/>
      <c r="H38" s="85"/>
      <c r="I38" s="85"/>
      <c r="J38" s="4"/>
      <c r="K38" s="42"/>
    </row>
    <row r="39" customFormat="false" ht="12.7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85"/>
      <c r="J39" s="4"/>
      <c r="K39" s="4"/>
    </row>
    <row r="40" customFormat="false" ht="12.75" hidden="false" customHeight="false" outlineLevel="0" collapsed="false">
      <c r="A40" s="42"/>
      <c r="B40" s="42"/>
      <c r="C40" s="42"/>
      <c r="D40" s="42"/>
      <c r="E40" s="42"/>
      <c r="F40" s="85"/>
      <c r="G40" s="85"/>
      <c r="H40" s="85"/>
      <c r="I40" s="85"/>
      <c r="J40" s="4"/>
      <c r="K40" s="42"/>
    </row>
    <row r="41" customFormat="false" ht="12.7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85"/>
      <c r="J41" s="4"/>
      <c r="K41" s="4"/>
    </row>
    <row r="42" customFormat="false" ht="12.75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85"/>
      <c r="J42" s="4"/>
      <c r="K42" s="4"/>
    </row>
    <row r="43" customFormat="false" ht="12.75" hidden="false" customHeight="false" outlineLevel="0" collapsed="false">
      <c r="A43" s="4"/>
      <c r="B43" s="4"/>
      <c r="C43" s="4"/>
      <c r="D43" s="4"/>
      <c r="E43" s="4"/>
      <c r="F43" s="4"/>
      <c r="G43" s="4"/>
      <c r="H43" s="4"/>
      <c r="I43" s="85"/>
      <c r="J43" s="4"/>
      <c r="K43" s="4"/>
    </row>
    <row r="44" customFormat="false" ht="12.75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customFormat="false" ht="12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customFormat="false" ht="12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customFormat="false" ht="12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customFormat="false" ht="12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customFormat="false" ht="12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customFormat="false" ht="12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customFormat="false" ht="12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customFormat="false" ht="12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</sheetData>
  <mergeCells count="1">
    <mergeCell ref="F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2000-11-28T20:07:31Z</dcterms:created>
  <dc:creator>mtefel</dc:creator>
  <dc:description/>
  <dc:language>en-US</dc:language>
  <cp:lastModifiedBy>mtefel</cp:lastModifiedBy>
  <cp:lastPrinted>2000-12-14T16:58:29Z</cp:lastPrinted>
  <cp:revision>0</cp:revision>
  <dc:subject/>
  <dc:title/>
</cp:coreProperties>
</file>