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umes" sheetId="1" state="visible" r:id="rId3"/>
    <sheet name="analysis" sheetId="2" state="visible" r:id="rId4"/>
    <sheet name="storag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<sst xmlns="http://schemas.openxmlformats.org/spreadsheetml/2006/main" count="120" uniqueCount="88">
  <si>
    <t xml:space="preserve">Fuel Requirements 2001</t>
  </si>
  <si>
    <t xml:space="preserve">Total</t>
  </si>
  <si>
    <t xml:space="preserve">Days per month</t>
  </si>
  <si>
    <t xml:space="preserve">Months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</si>
  <si>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</si>
  <si>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</si>
  <si>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</si>
  <si>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</si>
  <si>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</si>
  <si>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</si>
  <si>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</si>
  <si>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</si>
  <si>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</si>
  <si>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</si>
  <si>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</si>
  <si>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</si>
  <si>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 MMBtu required</t>
  </si>
  <si>
    <t xml:space="preserve">Total MMBtu required (actual)</t>
  </si>
  <si>
    <t xml:space="preserve">Total gas/oil MMBtu required</t>
  </si>
  <si>
    <t xml:space="preserve">Total gas/oil MMBtu  (actual)</t>
  </si>
  <si>
    <r>
      <rPr>
        <b val="true"/>
        <sz val="10"/>
        <color rgb="FFFF0000"/>
        <rFont val="Arial"/>
        <family val="2"/>
      </rPr>
      <t xml:space="preserve">Oil Minimums</t>
    </r>
    <r>
      <rPr>
        <sz val="10"/>
        <color rgb="FFFF0000"/>
        <rFont val="Arial"/>
        <family val="2"/>
      </rPr>
      <t xml:space="preserve"> (MMBtu per month)</t>
    </r>
  </si>
  <si>
    <r>
      <rPr>
        <b val="true"/>
        <sz val="10"/>
        <color rgb="FFFF0000"/>
        <rFont val="Arial"/>
        <family val="2"/>
      </rPr>
      <t xml:space="preserve">Gas Minimums </t>
    </r>
    <r>
      <rPr>
        <sz val="10"/>
        <color rgb="FFFF0000"/>
        <rFont val="Arial"/>
        <family val="2"/>
      </rPr>
      <t xml:space="preserve">(MMBtu per month)</t>
    </r>
  </si>
  <si>
    <t xml:space="preserve">Estimated Natural Gas Req.ts (Monthly)</t>
  </si>
  <si>
    <t xml:space="preserve">Estimated Fuel Oil Req.ts (Monthly)</t>
  </si>
  <si>
    <t xml:space="preserve">Notes</t>
  </si>
  <si>
    <t xml:space="preserve">Comments</t>
  </si>
  <si>
    <t xml:space="preserve">Boiler #1, 3, and 5</t>
  </si>
  <si>
    <t xml:space="preserve">Oil premium for boilers # 1, #3,and #5</t>
  </si>
  <si>
    <t xml:space="preserve">GSP prefers to burn gas unless fuel oil prices becomes 5% less than gas prices.</t>
  </si>
  <si>
    <t xml:space="preserve">Boiler #2</t>
  </si>
  <si>
    <t xml:space="preserve">Oct. '01  - May '02 minimum fuel oil (Gals/day) </t>
  </si>
  <si>
    <t xml:space="preserve">June '01  - Sept. '02 minimum fuel oil (Gals/month) </t>
  </si>
  <si>
    <t xml:space="preserve">Boiler #4 - Solid Fuel Boiler</t>
  </si>
  <si>
    <t xml:space="preserve">June '01 - May '02 gas reqts. (MMBtu/day)</t>
  </si>
  <si>
    <t xml:space="preserve">Oil premium (GSP's preference to burn gas)</t>
  </si>
  <si>
    <t xml:space="preserve">GSP prefers to burn gas unless fuel oil prices becomes 15% less than gas prices.</t>
  </si>
  <si>
    <t xml:space="preserve">Direct Fired Air Heater</t>
  </si>
  <si>
    <t xml:space="preserve">Fuel requirments (MMBtu/day)</t>
  </si>
  <si>
    <t xml:space="preserve">Fiber Burning Facility</t>
  </si>
  <si>
    <t xml:space="preserve">Forecasted to provide 10% of GSP's energy needs</t>
  </si>
  <si>
    <t xml:space="preserve">Represents the difference between Total MMBtu req'd and Total gas/oil MMBtu req'd </t>
  </si>
  <si>
    <r>
      <rPr>
        <sz val="10"/>
        <rFont val="Arial"/>
        <family val="0"/>
      </rPr>
      <t xml:space="preserve">Onsite storage capacity </t>
    </r>
    <r>
      <rPr>
        <sz val="10"/>
        <color rgb="FF0000FF"/>
        <rFont val="Arial"/>
        <family val="2"/>
      </rPr>
      <t xml:space="preserve">(Gallons)</t>
    </r>
  </si>
  <si>
    <t xml:space="preserve"> </t>
  </si>
  <si>
    <t xml:space="preserve"># of unloading stations</t>
  </si>
  <si>
    <t xml:space="preserve">Hours of delivery</t>
  </si>
  <si>
    <t xml:space="preserve">24/7</t>
  </si>
  <si>
    <t xml:space="preserve">Minimum burn duration (days)</t>
  </si>
  <si>
    <t xml:space="preserve">Minimum notification to swap gas to oil (days)</t>
  </si>
  <si>
    <t xml:space="preserve">Conversions: 6.28 Bbls./MMBtu; 42 Gals./Bbl.</t>
  </si>
  <si>
    <r>
      <rPr>
        <b val="true"/>
        <sz val="10"/>
        <rFont val="Arial"/>
        <family val="2"/>
      </rPr>
      <t xml:space="preserve">PSEG contact person:</t>
    </r>
    <r>
      <rPr>
        <sz val="10"/>
        <rFont val="Arial"/>
        <family val="0"/>
      </rPr>
      <t xml:space="preserve"> Todd McCabe</t>
    </r>
  </si>
  <si>
    <t xml:space="preserve">                                   Phone #  973-365-2808 </t>
  </si>
  <si>
    <r>
      <rPr>
        <b val="true"/>
        <sz val="10"/>
        <rFont val="Arial"/>
        <family val="2"/>
      </rPr>
      <t xml:space="preserve">GSP Legal Counsel:</t>
    </r>
    <r>
      <rPr>
        <sz val="10"/>
        <rFont val="Arial"/>
        <family val="0"/>
      </rPr>
      <t xml:space="preserve"> Peter del Vecchio x39875</t>
    </r>
  </si>
  <si>
    <t xml:space="preserve">                                Harry Collins x39875</t>
  </si>
  <si>
    <t xml:space="preserve">RFP Receipients:</t>
  </si>
  <si>
    <t xml:space="preserve">ENA (Right to beat)</t>
  </si>
  <si>
    <t xml:space="preserve">EES</t>
  </si>
  <si>
    <t xml:space="preserve">TXU: </t>
  </si>
  <si>
    <t xml:space="preserve">Hess</t>
  </si>
  <si>
    <t xml:space="preserve">1 Barrel = </t>
  </si>
  <si>
    <t xml:space="preserve">gallons</t>
  </si>
  <si>
    <t xml:space="preserve">1 barrel #6 oil = </t>
  </si>
  <si>
    <t xml:space="preserve">MMBtu</t>
  </si>
  <si>
    <t xml:space="preserve">Boiler</t>
  </si>
  <si>
    <t xml:space="preserve">Monthly Volumes</t>
  </si>
  <si>
    <t xml:space="preserve">Subtotal</t>
  </si>
  <si>
    <t xml:space="preserve">Total Gas / oil</t>
  </si>
  <si>
    <t xml:space="preserve">So, Total Boliers #1, 3, &amp; 5</t>
  </si>
  <si>
    <t xml:space="preserve">ANALYSIS</t>
  </si>
  <si>
    <t xml:space="preserve">Curve as of 04/26/2001</t>
  </si>
  <si>
    <t xml:space="preserve">Curve as of 05/10/2001</t>
  </si>
  <si>
    <t xml:space="preserve">Fixed O&amp;M</t>
  </si>
  <si>
    <t xml:space="preserve">Boilers # 1, 3, 5</t>
  </si>
  <si>
    <t xml:space="preserve">Boiler #4</t>
  </si>
  <si>
    <t xml:space="preserve">CURRENT MARKET</t>
  </si>
  <si>
    <t xml:space="preserve">   Gas Prices @ TETCO M3</t>
  </si>
  <si>
    <t xml:space="preserve">   Gas Transportation on LDC</t>
  </si>
  <si>
    <t xml:space="preserve">   Total Gas Prices (@ Burnertip)</t>
  </si>
  <si>
    <t xml:space="preserve">   HESS fuel oil proposal</t>
  </si>
  <si>
    <t xml:space="preserve">   Fuel # 6 .3% implied curve</t>
  </si>
  <si>
    <t xml:space="preserve">   Fuel Oil Transportation</t>
  </si>
  <si>
    <t xml:space="preserve">   Total Fuel Oil Prices (@ Burnertip)</t>
  </si>
  <si>
    <t xml:space="preserve">   Spread (Gas - HESS fuel oil proposal)</t>
  </si>
  <si>
    <t xml:space="preserve">   Annual Volume</t>
  </si>
  <si>
    <t xml:space="preserve">TOTAL O&amp;M</t>
  </si>
  <si>
    <t xml:space="preserve">BREAKEVEN ANALYSIS</t>
  </si>
  <si>
    <t xml:space="preserve">   Breakeven %</t>
  </si>
  <si>
    <t xml:space="preserve">   Strike</t>
  </si>
  <si>
    <t xml:space="preserve">O&amp;M DIFFERENCE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</si>
</sst>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#,##0"/>
    <numFmt numFmtId="169" formatCode="\$#,##0.0000"/>
    <numFmt numFmtId="170" formatCode="[$-409]#,##0_);[RED]\(#,##0\)"/>
    <numFmt numFmtId="171" formatCode="\$#,##0"/>
    <numFmt numFmtId="172" formatCode="\$#,##0_);[RED]&quot;($&quot;#,##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i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i val="true"/>
      <u val="singl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3366FF"/>
      <name val="Arial"/>
      <family val="2"/>
    </font>
    <font>
      <b val="true"/>
      <sz val="11"/>
      <name val="Arial"/>
      <family val="2"/>
    </font>
    <font>
      <b val="true"/>
      <u val="single"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28"/>
    <col collapsed="false" customWidth="true" hidden="false" outlineLevel="0" max="2" min="2" style="1" width="9.41"/>
    <col collapsed="false" customWidth="true" hidden="false" outlineLevel="0" max="3" min="3" style="0" width="11.56"/>
    <col collapsed="false" customWidth="true" hidden="false" outlineLevel="0" max="13" min="4" style="0" width="9.41"/>
    <col collapsed="false" customWidth="true" hidden="false" outlineLevel="0" max="14" min="14" style="0" width="10.13"/>
  </cols>
  <sheetData>
    <row r="1" customFormat="false" ht="15.75" hidden="false" customHeight="false" outlineLevel="0" collapsed="false">
      <c r="F1" s="2" t="s">
        <v>0</v>
      </c>
      <c r="N1" s="3" t="s">
        <v>1</v>
      </c>
    </row>
    <row r="3" customFormat="false" ht="12" hidden="false" customHeight="false" outlineLevel="0" collapsed="false">
      <c r="A3" s="4" t="s">
        <v>2</v>
      </c>
      <c r="B3" s="4" t="n">
        <v>31</v>
      </c>
      <c r="C3" s="4" t="n">
        <v>28</v>
      </c>
      <c r="D3" s="4" t="n">
        <v>31</v>
      </c>
      <c r="E3" s="4" t="n">
        <v>30</v>
      </c>
      <c r="F3" s="4" t="n">
        <v>31</v>
      </c>
      <c r="G3" s="4" t="n">
        <v>30</v>
      </c>
      <c r="H3" s="4" t="n">
        <v>31</v>
      </c>
      <c r="I3" s="4" t="n">
        <v>31</v>
      </c>
      <c r="J3" s="4" t="n">
        <v>30</v>
      </c>
      <c r="K3" s="4" t="n">
        <v>31</v>
      </c>
      <c r="L3" s="4" t="n">
        <v>30</v>
      </c>
      <c r="M3" s="4" t="n">
        <v>31</v>
      </c>
      <c r="N3" s="5"/>
    </row>
    <row r="4" customFormat="false" ht="12" hidden="false" customHeight="false" outlineLevel="0" collapsed="false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5"/>
    </row>
    <row r="5" customFormat="false" ht="12" hidden="false" customHeight="false" outlineLevel="0" collapsed="false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customFormat="false" ht="12" hidden="false" customHeight="false" outlineLevel="0" collapsed="false">
      <c r="A6" s="6" t="s">
        <v>16</v>
      </c>
      <c r="B6" s="7" t="n">
        <v>344465.18</v>
      </c>
      <c r="C6" s="7" t="n">
        <v>311129.84</v>
      </c>
      <c r="D6" s="7" t="n">
        <v>344465.18</v>
      </c>
      <c r="E6" s="7" t="n">
        <v>297374.64</v>
      </c>
      <c r="F6" s="7" t="n">
        <v>298042.68</v>
      </c>
      <c r="G6" s="7" t="n">
        <v>281078.4</v>
      </c>
      <c r="H6" s="7" t="n">
        <v>290447.68</v>
      </c>
      <c r="I6" s="7" t="n">
        <v>290447.68</v>
      </c>
      <c r="J6" s="7" t="n">
        <v>291728.4</v>
      </c>
      <c r="K6" s="7" t="n">
        <v>331677.68</v>
      </c>
      <c r="L6" s="7" t="n">
        <v>345963.84</v>
      </c>
      <c r="M6" s="7" t="n">
        <v>357495.968</v>
      </c>
      <c r="N6" s="8" t="n">
        <f aca="false">SUM(B6:M6)</f>
        <v>3784317.168</v>
      </c>
    </row>
    <row r="7" customFormat="false" ht="12" hidden="false" customHeight="false" outlineLevel="0" collapsed="false">
      <c r="A7" s="4" t="s">
        <v>17</v>
      </c>
      <c r="B7" s="9" t="n">
        <v>323308</v>
      </c>
      <c r="C7" s="9" t="n">
        <v>289038</v>
      </c>
      <c r="D7" s="9" t="n">
        <v>318105</v>
      </c>
      <c r="E7" s="9"/>
      <c r="F7" s="9"/>
      <c r="G7" s="9"/>
      <c r="H7" s="9"/>
      <c r="I7" s="9"/>
      <c r="J7" s="9"/>
      <c r="K7" s="9"/>
      <c r="L7" s="9"/>
      <c r="M7" s="9"/>
      <c r="N7" s="5"/>
    </row>
    <row r="8" customFormat="false" ht="12" hidden="false" customHeight="false" outlineLevel="0" collapsed="false">
      <c r="A8" s="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5"/>
    </row>
    <row r="9" customFormat="false" ht="12" hidden="false" customHeight="false" outlineLevel="0" collapsed="false">
      <c r="A9" s="6" t="s">
        <v>18</v>
      </c>
      <c r="B9" s="7" t="n">
        <v>307031.285</v>
      </c>
      <c r="C9" s="7" t="n">
        <v>277318.58</v>
      </c>
      <c r="D9" s="7" t="n">
        <v>307031.285</v>
      </c>
      <c r="E9" s="7" t="n">
        <v>261148.29</v>
      </c>
      <c r="F9" s="7" t="n">
        <v>260608.785</v>
      </c>
      <c r="G9" s="7" t="n">
        <v>244852.05</v>
      </c>
      <c r="H9" s="7" t="n">
        <v>253013.785</v>
      </c>
      <c r="I9" s="7" t="n">
        <v>253013.785</v>
      </c>
      <c r="J9" s="7" t="n">
        <v>268416.8972</v>
      </c>
      <c r="K9" s="7" t="n">
        <v>294243.785</v>
      </c>
      <c r="L9" s="7" t="n">
        <v>309737.49</v>
      </c>
      <c r="M9" s="7" t="n">
        <v>320062.073</v>
      </c>
      <c r="N9" s="8" t="n">
        <f aca="false">SUM(B9:M9)</f>
        <v>3356478.0902</v>
      </c>
    </row>
    <row r="10" customFormat="false" ht="12" hidden="false" customHeight="false" outlineLevel="0" collapsed="false">
      <c r="A10" s="4" t="s">
        <v>19</v>
      </c>
      <c r="B10" s="9" t="n">
        <v>294838</v>
      </c>
      <c r="C10" s="9" t="n">
        <v>257152</v>
      </c>
      <c r="D10" s="9" t="n">
        <v>282656</v>
      </c>
      <c r="E10" s="7"/>
      <c r="F10" s="7"/>
      <c r="G10" s="7"/>
      <c r="H10" s="7"/>
      <c r="I10" s="7"/>
      <c r="J10" s="7"/>
      <c r="K10" s="7"/>
      <c r="L10" s="7"/>
      <c r="M10" s="7"/>
      <c r="N10" s="5"/>
    </row>
    <row r="11" customFormat="false" ht="12.75" hidden="false" customHeight="false" outlineLevel="0" collapsed="false">
      <c r="A11" s="10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customFormat="false" ht="12.75" hidden="false" customHeight="false" outlineLevel="0" collapsed="false">
      <c r="A12" s="13" t="s">
        <v>20</v>
      </c>
      <c r="B12" s="14" t="n">
        <f aca="false">(((12000/42)*6.287)*B3)</f>
        <v>55684.8571428571</v>
      </c>
      <c r="C12" s="14" t="n">
        <f aca="false">(((12000/42)*6.287)*C3)</f>
        <v>50296</v>
      </c>
      <c r="D12" s="14" t="n">
        <f aca="false">(((12000/42)*6.287)*D3)</f>
        <v>55684.8571428571</v>
      </c>
      <c r="E12" s="14" t="n">
        <f aca="false">(((12000/42)*6.287)*E3)</f>
        <v>53888.5714285714</v>
      </c>
      <c r="F12" s="14" t="n">
        <f aca="false">(((12000/42)*6.287)*F3)</f>
        <v>55684.8571428571</v>
      </c>
      <c r="G12" s="14" t="n">
        <f aca="false">(((60000/42)*6.287))</f>
        <v>8981.42857142857</v>
      </c>
      <c r="H12" s="14" t="n">
        <f aca="false">(((60000/42)*6.287))</f>
        <v>8981.42857142857</v>
      </c>
      <c r="I12" s="14" t="n">
        <f aca="false">(((60000/42)*6.287))</f>
        <v>8981.42857142857</v>
      </c>
      <c r="J12" s="14" t="n">
        <f aca="false">(((60000/42)*6.287))</f>
        <v>8981.42857142857</v>
      </c>
      <c r="K12" s="14" t="n">
        <f aca="false">(((12000/42)*6.287)*K3)</f>
        <v>55684.8571428571</v>
      </c>
      <c r="L12" s="14" t="n">
        <f aca="false">(((12000/42)*6.287)*L3)</f>
        <v>53888.5714285714</v>
      </c>
      <c r="M12" s="14" t="n">
        <f aca="false">(((12000/42)*6.287)*M3)</f>
        <v>55684.8571428571</v>
      </c>
      <c r="N12" s="15"/>
    </row>
    <row r="13" customFormat="false" ht="12.75" hidden="false" customHeight="false" outlineLevel="0" collapsed="false">
      <c r="A13" s="13" t="s">
        <v>21</v>
      </c>
      <c r="B13" s="14" t="n">
        <f aca="false">24*B3</f>
        <v>744</v>
      </c>
      <c r="C13" s="14" t="n">
        <f aca="false">24*C3</f>
        <v>672</v>
      </c>
      <c r="D13" s="14" t="n">
        <f aca="false">24*D3</f>
        <v>744</v>
      </c>
      <c r="E13" s="14" t="n">
        <f aca="false">24*E3</f>
        <v>720</v>
      </c>
      <c r="F13" s="14" t="n">
        <f aca="false">24*F3</f>
        <v>744</v>
      </c>
      <c r="G13" s="14" t="n">
        <f aca="false">24*G3</f>
        <v>720</v>
      </c>
      <c r="H13" s="14" t="n">
        <f aca="false">24*H3</f>
        <v>744</v>
      </c>
      <c r="I13" s="14" t="n">
        <f aca="false">24*I3</f>
        <v>744</v>
      </c>
      <c r="J13" s="14" t="n">
        <f aca="false">24*J3</f>
        <v>720</v>
      </c>
      <c r="K13" s="14" t="n">
        <f aca="false">24*K3</f>
        <v>744</v>
      </c>
      <c r="L13" s="14" t="n">
        <f aca="false">24*L3</f>
        <v>720</v>
      </c>
      <c r="M13" s="16" t="n">
        <f aca="false">24*M3</f>
        <v>744</v>
      </c>
      <c r="N13" s="15"/>
    </row>
    <row r="14" customFormat="false" ht="12.75" hidden="false" customHeight="false" outlineLevel="0" collapsed="false">
      <c r="A14" s="1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8"/>
    </row>
    <row r="15" customFormat="false" ht="12.75" hidden="false" customHeight="false" outlineLevel="0" collapsed="false">
      <c r="A15" s="19" t="s">
        <v>22</v>
      </c>
      <c r="B15" s="20" t="n">
        <f aca="false">B9-B12</f>
        <v>251346.427857143</v>
      </c>
      <c r="C15" s="20" t="n">
        <f aca="false">C9-C12</f>
        <v>227022.58</v>
      </c>
      <c r="D15" s="20" t="n">
        <f aca="false">D9-D12</f>
        <v>251346.427857143</v>
      </c>
      <c r="E15" s="20" t="n">
        <f aca="false">E9-E12</f>
        <v>207259.718571429</v>
      </c>
      <c r="F15" s="20" t="n">
        <f aca="false">F9-F12</f>
        <v>204923.927857143</v>
      </c>
      <c r="G15" s="20" t="n">
        <f aca="false">G9-G12</f>
        <v>235870.621428571</v>
      </c>
      <c r="H15" s="20" t="n">
        <f aca="false">H9-H12</f>
        <v>244032.356428571</v>
      </c>
      <c r="I15" s="20" t="n">
        <f aca="false">I9-I12</f>
        <v>244032.356428571</v>
      </c>
      <c r="J15" s="20" t="n">
        <f aca="false">J9-J12</f>
        <v>259435.468628571</v>
      </c>
      <c r="K15" s="20" t="n">
        <f aca="false">K9-K12</f>
        <v>238558.927857143</v>
      </c>
      <c r="L15" s="20" t="n">
        <f aca="false">L9-L12</f>
        <v>255848.918571429</v>
      </c>
      <c r="M15" s="20" t="n">
        <f aca="false">M9-M12</f>
        <v>264377.215857143</v>
      </c>
      <c r="N15" s="15"/>
    </row>
    <row r="16" customFormat="false" ht="12.75" hidden="false" customHeight="false" outlineLevel="0" collapsed="false">
      <c r="A16" s="19" t="s">
        <v>23</v>
      </c>
      <c r="B16" s="20" t="n">
        <f aca="false">B9-B15</f>
        <v>55684.8571428571</v>
      </c>
      <c r="C16" s="20" t="n">
        <f aca="false">C9-C15</f>
        <v>50296</v>
      </c>
      <c r="D16" s="20" t="n">
        <f aca="false">D9-D15</f>
        <v>55684.8571428571</v>
      </c>
      <c r="E16" s="20" t="n">
        <f aca="false">E9-E15</f>
        <v>53888.5714285714</v>
      </c>
      <c r="F16" s="20" t="n">
        <f aca="false">F9-F15</f>
        <v>55684.8571428571</v>
      </c>
      <c r="G16" s="20" t="n">
        <f aca="false">G9-G15</f>
        <v>8981.42857142858</v>
      </c>
      <c r="H16" s="20" t="n">
        <f aca="false">H9-H15</f>
        <v>8981.42857142858</v>
      </c>
      <c r="I16" s="20" t="n">
        <f aca="false">I9-I15</f>
        <v>8981.42857142858</v>
      </c>
      <c r="J16" s="20" t="n">
        <f aca="false">J9-J15</f>
        <v>8981.42857142858</v>
      </c>
      <c r="K16" s="20" t="n">
        <f aca="false">K9-K15</f>
        <v>55684.8571428571</v>
      </c>
      <c r="L16" s="20" t="n">
        <f aca="false">L9-L15</f>
        <v>53888.5714285714</v>
      </c>
      <c r="M16" s="20" t="n">
        <f aca="false">M9-M15</f>
        <v>55684.8571428572</v>
      </c>
      <c r="N16" s="15"/>
    </row>
    <row r="17" customFormat="false" ht="12.75" hidden="false" customHeight="false" outlineLevel="0" collapsed="false">
      <c r="A17" s="0" t="s">
        <v>24</v>
      </c>
    </row>
    <row r="18" customFormat="false" ht="12.75" hidden="false" customHeight="false" outlineLevel="0" collapsed="false">
      <c r="C18" s="1"/>
      <c r="D18" s="1"/>
      <c r="F18" s="0" t="s">
        <v>25</v>
      </c>
    </row>
    <row r="19" customFormat="false" ht="12.75" hidden="false" customHeight="false" outlineLevel="0" collapsed="false">
      <c r="A19" s="21" t="s">
        <v>26</v>
      </c>
      <c r="C19" s="1"/>
      <c r="D19" s="1"/>
    </row>
    <row r="20" customFormat="false" ht="12.75" hidden="false" customHeight="false" outlineLevel="0" collapsed="false">
      <c r="A20" s="22" t="s">
        <v>27</v>
      </c>
      <c r="B20" s="23" t="n">
        <v>0.05</v>
      </c>
      <c r="C20" s="23"/>
      <c r="D20" s="23"/>
      <c r="E20" s="22"/>
      <c r="F20" s="0" t="s">
        <v>28</v>
      </c>
      <c r="G20" s="22"/>
      <c r="H20" s="22"/>
      <c r="I20" s="22"/>
      <c r="J20" s="22"/>
      <c r="K20" s="22"/>
      <c r="L20" s="22"/>
      <c r="M20" s="22"/>
      <c r="N20" s="22"/>
    </row>
    <row r="21" customFormat="false" ht="12.75" hidden="false" customHeight="false" outlineLevel="0" collapsed="false">
      <c r="C21" s="1"/>
      <c r="D21" s="1"/>
    </row>
    <row r="22" customFormat="false" ht="12.75" hidden="false" customHeight="false" outlineLevel="0" collapsed="false">
      <c r="C22" s="1"/>
      <c r="D22" s="1"/>
    </row>
    <row r="23" customFormat="false" ht="12.75" hidden="false" customHeight="false" outlineLevel="0" collapsed="false">
      <c r="C23" s="1"/>
      <c r="D23" s="1"/>
    </row>
    <row r="24" customFormat="false" ht="12.75" hidden="false" customHeight="false" outlineLevel="0" collapsed="false">
      <c r="A24" s="21" t="s">
        <v>29</v>
      </c>
      <c r="C24" s="1"/>
      <c r="D24" s="1"/>
    </row>
    <row r="25" customFormat="false" ht="12.75" hidden="false" customHeight="false" outlineLevel="0" collapsed="false">
      <c r="A25" s="22" t="s">
        <v>30</v>
      </c>
      <c r="B25" s="24" t="n">
        <v>12000</v>
      </c>
      <c r="C25" s="24"/>
      <c r="D25" s="24"/>
    </row>
    <row r="26" customFormat="false" ht="12.75" hidden="false" customHeight="false" outlineLevel="0" collapsed="false">
      <c r="A26" s="22" t="s">
        <v>31</v>
      </c>
      <c r="B26" s="24" t="n">
        <v>60000</v>
      </c>
      <c r="C26" s="24"/>
      <c r="D26" s="24"/>
    </row>
    <row r="27" customFormat="false" ht="12.75" hidden="false" customHeight="false" outlineLevel="0" collapsed="false">
      <c r="A27" s="22"/>
      <c r="B27" s="24"/>
      <c r="C27" s="24"/>
      <c r="D27" s="24"/>
    </row>
    <row r="28" customFormat="false" ht="12.75" hidden="false" customHeight="false" outlineLevel="0" collapsed="false">
      <c r="A28" s="21" t="s">
        <v>32</v>
      </c>
      <c r="B28" s="24"/>
      <c r="C28" s="24"/>
      <c r="D28" s="24"/>
    </row>
    <row r="29" customFormat="false" ht="12.75" hidden="false" customHeight="false" outlineLevel="0" collapsed="false">
      <c r="A29" s="22" t="s">
        <v>33</v>
      </c>
      <c r="B29" s="3" t="n">
        <v>2400</v>
      </c>
      <c r="C29" s="3"/>
      <c r="D29" s="3"/>
    </row>
    <row r="30" customFormat="false" ht="12.75" hidden="false" customHeight="false" outlineLevel="0" collapsed="false">
      <c r="A30" s="22" t="s">
        <v>34</v>
      </c>
      <c r="B30" s="23" t="n">
        <v>0.15</v>
      </c>
      <c r="C30" s="23"/>
      <c r="D30" s="23"/>
      <c r="F30" s="0" t="s">
        <v>35</v>
      </c>
    </row>
    <row r="31" customFormat="false" ht="12.75" hidden="false" customHeight="false" outlineLevel="0" collapsed="false">
      <c r="A31" s="1"/>
      <c r="B31" s="25"/>
      <c r="C31" s="25"/>
      <c r="D31" s="25"/>
    </row>
    <row r="32" customFormat="false" ht="12.75" hidden="false" customHeight="false" outlineLevel="0" collapsed="false">
      <c r="A32" s="1"/>
      <c r="B32" s="25"/>
      <c r="C32" s="25"/>
      <c r="D32" s="25"/>
    </row>
    <row r="33" customFormat="false" ht="12.75" hidden="false" customHeight="false" outlineLevel="0" collapsed="false">
      <c r="A33" s="21" t="s">
        <v>36</v>
      </c>
      <c r="C33" s="1"/>
      <c r="D33" s="1"/>
    </row>
    <row r="34" customFormat="false" ht="12.75" hidden="false" customHeight="false" outlineLevel="0" collapsed="false">
      <c r="A34" s="22" t="s">
        <v>37</v>
      </c>
      <c r="B34" s="3" t="n">
        <v>24</v>
      </c>
      <c r="C34" s="3"/>
      <c r="D34" s="3"/>
    </row>
    <row r="35" customFormat="false" ht="12.75" hidden="false" customHeight="false" outlineLevel="0" collapsed="false">
      <c r="C35" s="1"/>
      <c r="D35" s="1"/>
    </row>
    <row r="36" customFormat="false" ht="12.75" hidden="false" customHeight="false" outlineLevel="0" collapsed="false">
      <c r="C36" s="1"/>
      <c r="D36" s="1"/>
    </row>
    <row r="37" customFormat="false" ht="12.75" hidden="false" customHeight="false" outlineLevel="0" collapsed="false">
      <c r="A37" s="21" t="s">
        <v>38</v>
      </c>
      <c r="C37" s="1"/>
      <c r="D37" s="1"/>
    </row>
    <row r="38" customFormat="false" ht="12.75" hidden="false" customHeight="false" outlineLevel="0" collapsed="false">
      <c r="A38" s="0" t="s">
        <v>39</v>
      </c>
      <c r="C38" s="1"/>
      <c r="D38" s="1"/>
      <c r="F38" s="0" t="s">
        <v>40</v>
      </c>
    </row>
    <row r="39" customFormat="false" ht="12.75" hidden="false" customHeight="false" outlineLevel="0" collapsed="false">
      <c r="C39" s="1"/>
      <c r="D39" s="1"/>
    </row>
    <row r="40" customFormat="false" ht="12.75" hidden="false" customHeight="false" outlineLevel="0" collapsed="false">
      <c r="C40" s="1"/>
      <c r="D40" s="1"/>
    </row>
    <row r="41" customFormat="false" ht="12.75" hidden="false" customHeight="false" outlineLevel="0" collapsed="false">
      <c r="A41" s="0" t="s">
        <v>41</v>
      </c>
      <c r="B41" s="26" t="n">
        <v>300000</v>
      </c>
      <c r="C41" s="26"/>
      <c r="D41" s="26"/>
      <c r="F41" s="0" t="s">
        <v>42</v>
      </c>
    </row>
    <row r="42" customFormat="false" ht="12.75" hidden="false" customHeight="false" outlineLevel="0" collapsed="false">
      <c r="A42" s="0" t="s">
        <v>43</v>
      </c>
      <c r="B42" s="27" t="n">
        <v>2</v>
      </c>
      <c r="C42" s="27"/>
      <c r="D42" s="27"/>
    </row>
    <row r="43" customFormat="false" ht="12.75" hidden="false" customHeight="false" outlineLevel="0" collapsed="false">
      <c r="A43" s="0" t="s">
        <v>44</v>
      </c>
      <c r="B43" s="27" t="s">
        <v>45</v>
      </c>
      <c r="C43" s="27"/>
      <c r="D43" s="27"/>
    </row>
    <row r="44" customFormat="false" ht="12.75" hidden="false" customHeight="false" outlineLevel="0" collapsed="false">
      <c r="A44" s="0" t="s">
        <v>46</v>
      </c>
      <c r="B44" s="27" t="n">
        <v>5</v>
      </c>
      <c r="C44" s="27"/>
      <c r="D44" s="27"/>
    </row>
    <row r="45" customFormat="false" ht="12.75" hidden="false" customHeight="false" outlineLevel="0" collapsed="false">
      <c r="A45" s="0" t="s">
        <v>47</v>
      </c>
      <c r="B45" s="27" t="n">
        <v>3</v>
      </c>
      <c r="C45" s="27"/>
      <c r="D45" s="27"/>
    </row>
    <row r="46" customFormat="false" ht="12.75" hidden="false" customHeight="false" outlineLevel="0" collapsed="false">
      <c r="A46" s="0" t="s">
        <v>48</v>
      </c>
      <c r="C46" s="1"/>
      <c r="D46" s="1"/>
    </row>
    <row r="47" customFormat="false" ht="12.75" hidden="false" customHeight="false" outlineLevel="0" collapsed="false">
      <c r="C47" s="1"/>
      <c r="D47" s="1"/>
    </row>
    <row r="48" customFormat="false" ht="12.75" hidden="false" customHeight="false" outlineLevel="0" collapsed="false">
      <c r="A48" s="28" t="s">
        <v>49</v>
      </c>
      <c r="C48" s="1"/>
      <c r="D48" s="1"/>
    </row>
    <row r="49" customFormat="false" ht="12.75" hidden="false" customHeight="false" outlineLevel="0" collapsed="false">
      <c r="A49" s="0" t="s">
        <v>50</v>
      </c>
      <c r="C49" s="1"/>
      <c r="D49" s="1"/>
    </row>
    <row r="50" customFormat="false" ht="12.75" hidden="false" customHeight="false" outlineLevel="0" collapsed="false">
      <c r="C50" s="1"/>
      <c r="D50" s="1"/>
    </row>
    <row r="51" customFormat="false" ht="12.75" hidden="false" customHeight="false" outlineLevel="0" collapsed="false">
      <c r="A51" s="28" t="s">
        <v>51</v>
      </c>
      <c r="C51" s="1"/>
      <c r="D51" s="1"/>
    </row>
    <row r="52" customFormat="false" ht="12.75" hidden="false" customHeight="false" outlineLevel="0" collapsed="false">
      <c r="A52" s="0" t="s">
        <v>52</v>
      </c>
      <c r="C52" s="1"/>
      <c r="D52" s="1"/>
    </row>
    <row r="53" customFormat="false" ht="12.75" hidden="false" customHeight="false" outlineLevel="0" collapsed="false">
      <c r="C53" s="1"/>
      <c r="D53" s="1"/>
    </row>
    <row r="54" customFormat="false" ht="12.75" hidden="false" customHeight="false" outlineLevel="0" collapsed="false">
      <c r="A54" s="28" t="s">
        <v>53</v>
      </c>
      <c r="C54" s="1"/>
      <c r="D54" s="1"/>
    </row>
    <row r="55" customFormat="false" ht="12.75" hidden="false" customHeight="false" outlineLevel="0" collapsed="false">
      <c r="C55" s="1"/>
      <c r="D55" s="1"/>
    </row>
    <row r="56" customFormat="false" ht="12.75" hidden="false" customHeight="false" outlineLevel="0" collapsed="false">
      <c r="A56" s="0" t="s">
        <v>54</v>
      </c>
      <c r="C56" s="1"/>
      <c r="D56" s="1"/>
    </row>
    <row r="57" customFormat="false" ht="12.75" hidden="false" customHeight="false" outlineLevel="0" collapsed="false">
      <c r="A57" s="0" t="s">
        <v>55</v>
      </c>
      <c r="C57" s="1"/>
      <c r="D57" s="1"/>
    </row>
    <row r="58" customFormat="false" ht="12.75" hidden="false" customHeight="false" outlineLevel="0" collapsed="false">
      <c r="A58" s="0" t="s">
        <v>56</v>
      </c>
      <c r="C58" s="1"/>
      <c r="D58" s="1"/>
    </row>
    <row r="59" customFormat="false" ht="12.75" hidden="false" customHeight="false" outlineLevel="0" collapsed="false">
      <c r="A59" s="0" t="s">
        <v>57</v>
      </c>
      <c r="C59" s="1"/>
      <c r="D59" s="1"/>
    </row>
    <row r="60" customFormat="false" ht="12.75" hidden="false" customHeight="false" outlineLevel="0" collapsed="false">
      <c r="C60" s="1"/>
      <c r="D60" s="1"/>
    </row>
    <row r="61" customFormat="false" ht="12.75" hidden="false" customHeight="false" outlineLevel="0" collapsed="false">
      <c r="C61" s="1"/>
      <c r="D61" s="1"/>
    </row>
    <row r="62" customFormat="false" ht="12.75" hidden="false" customHeight="false" outlineLevel="0" collapsed="false">
      <c r="C62" s="1"/>
      <c r="D62" s="1"/>
    </row>
    <row r="63" customFormat="false" ht="12.75" hidden="false" customHeight="false" outlineLevel="0" collapsed="false">
      <c r="C63" s="1"/>
      <c r="D63" s="1"/>
    </row>
    <row r="64" customFormat="false" ht="12.75" hidden="false" customHeight="false" outlineLevel="0" collapsed="false">
      <c r="C64" s="1"/>
      <c r="D64" s="1"/>
    </row>
    <row r="65" customFormat="false" ht="12.75" hidden="false" customHeight="false" outlineLevel="0" collapsed="false">
      <c r="C65" s="1"/>
      <c r="D65" s="1"/>
    </row>
    <row r="66" customFormat="false" ht="12.75" hidden="false" customHeight="false" outlineLevel="0" collapsed="false">
      <c r="C66" s="1"/>
      <c r="D66" s="1"/>
    </row>
    <row r="67" customFormat="false" ht="12.75" hidden="false" customHeight="false" outlineLevel="0" collapsed="false">
      <c r="C67" s="1"/>
      <c r="D67" s="1"/>
    </row>
    <row r="68" customFormat="false" ht="12.75" hidden="false" customHeight="false" outlineLevel="0" collapsed="false">
      <c r="C68" s="1"/>
      <c r="D68" s="1"/>
    </row>
    <row r="69" customFormat="false" ht="12.75" hidden="false" customHeight="false" outlineLevel="0" collapsed="false">
      <c r="C69" s="1"/>
      <c r="D69" s="1"/>
    </row>
    <row r="70" customFormat="false" ht="12.75" hidden="false" customHeight="false" outlineLevel="0" collapsed="false">
      <c r="C70" s="1"/>
      <c r="D70" s="1"/>
    </row>
    <row r="71" customFormat="false" ht="12.75" hidden="false" customHeight="false" outlineLevel="0" collapsed="false">
      <c r="C71" s="1"/>
      <c r="D71" s="1"/>
    </row>
    <row r="72" customFormat="false" ht="12.75" hidden="false" customHeight="false" outlineLevel="0" collapsed="false">
      <c r="C72" s="1"/>
      <c r="D72" s="1"/>
    </row>
    <row r="73" customFormat="false" ht="12.75" hidden="false" customHeight="false" outlineLevel="0" collapsed="false">
      <c r="C73" s="1"/>
      <c r="D73" s="1"/>
    </row>
    <row r="74" customFormat="false" ht="12.75" hidden="false" customHeight="false" outlineLevel="0" collapsed="false">
      <c r="C74" s="1"/>
      <c r="D74" s="1"/>
    </row>
    <row r="75" customFormat="false" ht="12.75" hidden="false" customHeight="false" outlineLevel="0" collapsed="false">
      <c r="C75" s="1"/>
      <c r="D75" s="1"/>
    </row>
    <row r="76" customFormat="false" ht="12.75" hidden="false" customHeight="false" outlineLevel="0" collapsed="false">
      <c r="C76" s="1"/>
      <c r="D76" s="1"/>
    </row>
    <row r="77" customFormat="false" ht="12.75" hidden="false" customHeight="false" outlineLevel="0" collapsed="false">
      <c r="C77" s="1"/>
      <c r="D77" s="1"/>
    </row>
    <row r="78" customFormat="false" ht="12.75" hidden="false" customHeight="false" outlineLevel="0" collapsed="false">
      <c r="C78" s="1"/>
      <c r="D78" s="1"/>
    </row>
    <row r="79" customFormat="false" ht="12.75" hidden="false" customHeight="false" outlineLevel="0" collapsed="false">
      <c r="C79" s="1"/>
      <c r="D79" s="1"/>
    </row>
    <row r="80" customFormat="false" ht="12.75" hidden="false" customHeight="false" outlineLevel="0" collapsed="false">
      <c r="C80" s="1"/>
      <c r="D80" s="1"/>
    </row>
    <row r="81" customFormat="false" ht="12.75" hidden="false" customHeight="false" outlineLevel="0" collapsed="false">
      <c r="C81" s="1"/>
      <c r="D81" s="1"/>
    </row>
    <row r="82" customFormat="false" ht="12.75" hidden="false" customHeight="false" outlineLevel="0" collapsed="false">
      <c r="C82" s="1"/>
      <c r="D82" s="1"/>
    </row>
    <row r="83" customFormat="false" ht="12.75" hidden="false" customHeight="false" outlineLevel="0" collapsed="false">
      <c r="C83" s="1"/>
      <c r="D83" s="1"/>
    </row>
    <row r="84" customFormat="false" ht="12.75" hidden="false" customHeight="false" outlineLevel="0" collapsed="false">
      <c r="C84" s="1"/>
      <c r="D84" s="1"/>
    </row>
    <row r="85" customFormat="false" ht="12.75" hidden="false" customHeight="false" outlineLevel="0" collapsed="false">
      <c r="C85" s="1"/>
      <c r="D85" s="1"/>
    </row>
    <row r="86" customFormat="false" ht="12.75" hidden="false" customHeight="false" outlineLevel="0" collapsed="false">
      <c r="C86" s="1"/>
      <c r="D86" s="1"/>
    </row>
    <row r="87" customFormat="false" ht="12.75" hidden="false" customHeight="false" outlineLevel="0" collapsed="false">
      <c r="C87" s="1"/>
      <c r="D87" s="1"/>
    </row>
    <row r="88" customFormat="false" ht="12.75" hidden="false" customHeight="false" outlineLevel="0" collapsed="false">
      <c r="C88" s="1"/>
      <c r="D88" s="1"/>
    </row>
    <row r="89" customFormat="false" ht="12.75" hidden="false" customHeight="false" outlineLevel="0" collapsed="false">
      <c r="C89" s="1"/>
      <c r="D89" s="1"/>
    </row>
    <row r="90" customFormat="false" ht="12.75" hidden="false" customHeight="false" outlineLevel="0" collapsed="false">
      <c r="C90" s="1"/>
      <c r="D90" s="1"/>
    </row>
    <row r="91" customFormat="false" ht="12.75" hidden="false" customHeight="false" outlineLevel="0" collapsed="false">
      <c r="C91" s="1"/>
      <c r="D91" s="1"/>
    </row>
    <row r="92" customFormat="false" ht="12.75" hidden="false" customHeight="false" outlineLevel="0" collapsed="false">
      <c r="C92" s="1"/>
      <c r="D92" s="1"/>
    </row>
    <row r="93" customFormat="false" ht="12.75" hidden="false" customHeight="false" outlineLevel="0" collapsed="false">
      <c r="C93" s="1"/>
      <c r="D93" s="1"/>
    </row>
    <row r="94" customFormat="false" ht="12.75" hidden="false" customHeight="false" outlineLevel="0" collapsed="false">
      <c r="C94" s="1"/>
      <c r="D94" s="1"/>
    </row>
    <row r="95" customFormat="false" ht="12.75" hidden="false" customHeight="false" outlineLevel="0" collapsed="false">
      <c r="C95" s="1"/>
      <c r="D95" s="1"/>
    </row>
    <row r="96" customFormat="false" ht="12.75" hidden="false" customHeight="false" outlineLevel="0" collapsed="false">
      <c r="C96" s="1"/>
      <c r="D96" s="1"/>
    </row>
    <row r="97" customFormat="false" ht="12.75" hidden="false" customHeight="false" outlineLevel="0" collapsed="false">
      <c r="C97" s="1"/>
      <c r="D97" s="1"/>
    </row>
    <row r="98" customFormat="false" ht="12.75" hidden="false" customHeight="false" outlineLevel="0" collapsed="false">
      <c r="C98" s="1"/>
      <c r="D98" s="1"/>
    </row>
    <row r="99" customFormat="false" ht="12.75" hidden="false" customHeight="false" outlineLevel="0" collapsed="false">
      <c r="C99" s="1"/>
      <c r="D99" s="1"/>
    </row>
    <row r="100" customFormat="false" ht="12.75" hidden="false" customHeight="false" outlineLevel="0" collapsed="false">
      <c r="C100" s="1"/>
      <c r="D100" s="1"/>
    </row>
    <row r="101" customFormat="false" ht="12.75" hidden="false" customHeight="false" outlineLevel="0" collapsed="false">
      <c r="C101" s="1"/>
      <c r="D101" s="1"/>
    </row>
    <row r="102" customFormat="false" ht="12.75" hidden="false" customHeight="false" outlineLevel="0" collapsed="false">
      <c r="C102" s="1"/>
      <c r="D102" s="1"/>
    </row>
    <row r="103" customFormat="false" ht="12.75" hidden="false" customHeight="false" outlineLevel="0" collapsed="false">
      <c r="C103" s="1"/>
      <c r="D103" s="1"/>
    </row>
    <row r="104" customFormat="false" ht="12.75" hidden="false" customHeight="false" outlineLevel="0" collapsed="false">
      <c r="C104" s="1"/>
      <c r="D104" s="1"/>
    </row>
    <row r="105" customFormat="false" ht="12.75" hidden="false" customHeight="false" outlineLevel="0" collapsed="false">
      <c r="C105" s="1"/>
      <c r="D105" s="1"/>
    </row>
    <row r="106" customFormat="false" ht="12.75" hidden="false" customHeight="false" outlineLevel="0" collapsed="false">
      <c r="C106" s="1"/>
      <c r="D106" s="1"/>
    </row>
    <row r="107" customFormat="false" ht="12.75" hidden="false" customHeight="false" outlineLevel="0" collapsed="false">
      <c r="C107" s="1"/>
      <c r="D107" s="1"/>
    </row>
    <row r="108" customFormat="false" ht="12.75" hidden="false" customHeight="false" outlineLevel="0" collapsed="false">
      <c r="C108" s="1"/>
      <c r="D108" s="1"/>
    </row>
    <row r="109" customFormat="false" ht="12.75" hidden="false" customHeight="false" outlineLevel="0" collapsed="false">
      <c r="C109" s="1"/>
      <c r="D109" s="1"/>
    </row>
    <row r="110" customFormat="false" ht="12.75" hidden="false" customHeight="false" outlineLevel="0" collapsed="false">
      <c r="C110" s="1"/>
      <c r="D110" s="1"/>
    </row>
    <row r="111" customFormat="false" ht="12.75" hidden="false" customHeight="false" outlineLevel="0" collapsed="false">
      <c r="C111" s="1"/>
      <c r="D111" s="1"/>
    </row>
    <row r="112" customFormat="false" ht="12.75" hidden="false" customHeight="false" outlineLevel="0" collapsed="false">
      <c r="C112" s="1"/>
      <c r="D112" s="1"/>
    </row>
    <row r="113" customFormat="false" ht="12.75" hidden="false" customHeight="false" outlineLevel="0" collapsed="false">
      <c r="C113" s="1"/>
      <c r="D113" s="1"/>
    </row>
    <row r="114" customFormat="false" ht="12.75" hidden="false" customHeight="false" outlineLevel="0" collapsed="false">
      <c r="C114" s="1"/>
      <c r="D114" s="1"/>
    </row>
    <row r="115" customFormat="false" ht="12.75" hidden="false" customHeight="false" outlineLevel="0" collapsed="false">
      <c r="C115" s="1"/>
      <c r="D115" s="1"/>
    </row>
    <row r="116" customFormat="false" ht="12.75" hidden="false" customHeight="false" outlineLevel="0" collapsed="false">
      <c r="C116" s="1"/>
      <c r="D116" s="1"/>
    </row>
    <row r="117" customFormat="false" ht="12.75" hidden="false" customHeight="false" outlineLevel="0" collapsed="false">
      <c r="C117" s="1"/>
      <c r="D117" s="1"/>
    </row>
    <row r="118" customFormat="false" ht="12.75" hidden="false" customHeight="false" outlineLevel="0" collapsed="false">
      <c r="C118" s="1"/>
      <c r="D118" s="1"/>
    </row>
    <row r="119" customFormat="false" ht="12.75" hidden="false" customHeight="false" outlineLevel="0" collapsed="false">
      <c r="C119" s="1"/>
      <c r="D119" s="1"/>
    </row>
    <row r="120" customFormat="false" ht="12.75" hidden="false" customHeight="false" outlineLevel="0" collapsed="false">
      <c r="C120" s="1"/>
      <c r="D120" s="1"/>
    </row>
    <row r="121" customFormat="false" ht="12.75" hidden="false" customHeight="false" outlineLevel="0" collapsed="false">
      <c r="C121" s="1"/>
      <c r="D121" s="1"/>
    </row>
    <row r="122" customFormat="false" ht="12.75" hidden="false" customHeight="false" outlineLevel="0" collapsed="false">
      <c r="C122" s="1"/>
      <c r="D122" s="1"/>
    </row>
    <row r="123" customFormat="false" ht="12.75" hidden="false" customHeight="false" outlineLevel="0" collapsed="false">
      <c r="C123" s="1"/>
      <c r="D123" s="1"/>
    </row>
    <row r="124" customFormat="false" ht="12.75" hidden="false" customHeight="false" outlineLevel="0" collapsed="false">
      <c r="C124" s="1"/>
      <c r="D124" s="1"/>
    </row>
    <row r="125" customFormat="false" ht="12.75" hidden="false" customHeight="false" outlineLevel="0" collapsed="false">
      <c r="C125" s="1"/>
      <c r="D125" s="1"/>
    </row>
    <row r="126" customFormat="false" ht="12.75" hidden="false" customHeight="false" outlineLevel="0" collapsed="false">
      <c r="C126" s="1"/>
      <c r="D126" s="1"/>
    </row>
    <row r="127" customFormat="false" ht="12.75" hidden="false" customHeight="false" outlineLevel="0" collapsed="false">
      <c r="C127" s="1"/>
      <c r="D127" s="1"/>
    </row>
    <row r="128" customFormat="false" ht="12.75" hidden="false" customHeight="false" outlineLevel="0" collapsed="false">
      <c r="C128" s="1"/>
      <c r="D128" s="1"/>
    </row>
    <row r="129" customFormat="false" ht="12.75" hidden="false" customHeight="false" outlineLevel="0" collapsed="false">
      <c r="C129" s="1"/>
      <c r="D129" s="1"/>
    </row>
    <row r="130" customFormat="false" ht="12.75" hidden="false" customHeight="false" outlineLevel="0" collapsed="false">
      <c r="C130" s="1"/>
      <c r="D130" s="1"/>
    </row>
    <row r="131" customFormat="false" ht="12.75" hidden="false" customHeight="false" outlineLevel="0" collapsed="false">
      <c r="C131" s="1"/>
      <c r="D131" s="1"/>
    </row>
    <row r="132" customFormat="false" ht="12.75" hidden="false" customHeight="false" outlineLevel="0" collapsed="false">
      <c r="C132" s="1"/>
      <c r="D132" s="1"/>
    </row>
    <row r="133" customFormat="false" ht="12.75" hidden="false" customHeight="false" outlineLevel="0" collapsed="false">
      <c r="C133" s="1"/>
      <c r="D133" s="1"/>
    </row>
    <row r="134" customFormat="false" ht="12.75" hidden="false" customHeight="false" outlineLevel="0" collapsed="false">
      <c r="C134" s="1"/>
      <c r="D134" s="1"/>
    </row>
    <row r="135" customFormat="false" ht="12.75" hidden="false" customHeight="false" outlineLevel="0" collapsed="false">
      <c r="C135" s="1"/>
      <c r="D135" s="1"/>
    </row>
    <row r="136" customFormat="false" ht="12.75" hidden="false" customHeight="false" outlineLevel="0" collapsed="false">
      <c r="C136" s="1"/>
      <c r="D136" s="1"/>
    </row>
    <row r="137" customFormat="false" ht="12.75" hidden="false" customHeight="false" outlineLevel="0" collapsed="false">
      <c r="C137" s="1"/>
      <c r="D137" s="1"/>
    </row>
    <row r="138" customFormat="false" ht="12.75" hidden="false" customHeight="false" outlineLevel="0" collapsed="false">
      <c r="C138" s="1"/>
      <c r="D138" s="1"/>
    </row>
    <row r="139" customFormat="false" ht="12.75" hidden="false" customHeight="false" outlineLevel="0" collapsed="false">
      <c r="C139" s="1"/>
      <c r="D139" s="1"/>
    </row>
    <row r="140" customFormat="false" ht="12.75" hidden="false" customHeight="false" outlineLevel="0" collapsed="false">
      <c r="C140" s="1"/>
      <c r="D140" s="1"/>
    </row>
    <row r="141" customFormat="false" ht="12.75" hidden="false" customHeight="false" outlineLevel="0" collapsed="false">
      <c r="C141" s="1"/>
      <c r="D141" s="1"/>
    </row>
    <row r="142" customFormat="false" ht="12.75" hidden="false" customHeight="false" outlineLevel="0" collapsed="false">
      <c r="C142" s="1"/>
      <c r="D142" s="1"/>
    </row>
    <row r="143" customFormat="false" ht="12.75" hidden="false" customHeight="false" outlineLevel="0" collapsed="false">
      <c r="C143" s="1"/>
      <c r="D143" s="1"/>
    </row>
    <row r="144" customFormat="false" ht="12.75" hidden="false" customHeight="false" outlineLevel="0" collapsed="false">
      <c r="C144" s="1"/>
      <c r="D144" s="1"/>
    </row>
    <row r="145" customFormat="false" ht="12.75" hidden="false" customHeight="false" outlineLevel="0" collapsed="false">
      <c r="C145" s="1"/>
      <c r="D145" s="1"/>
    </row>
    <row r="146" customFormat="false" ht="12.75" hidden="false" customHeight="false" outlineLevel="0" collapsed="false">
      <c r="C146" s="1"/>
      <c r="D146" s="1"/>
    </row>
    <row r="147" customFormat="false" ht="12.75" hidden="false" customHeight="false" outlineLevel="0" collapsed="false">
      <c r="C147" s="1"/>
      <c r="D147" s="1"/>
    </row>
    <row r="148" customFormat="false" ht="12.75" hidden="false" customHeight="false" outlineLevel="0" collapsed="false">
      <c r="C148" s="1"/>
      <c r="D148" s="1"/>
    </row>
    <row r="149" customFormat="false" ht="12.75" hidden="false" customHeight="false" outlineLevel="0" collapsed="false">
      <c r="C149" s="1"/>
      <c r="D149" s="1"/>
    </row>
    <row r="150" customFormat="false" ht="12.75" hidden="false" customHeight="false" outlineLevel="0" collapsed="false">
      <c r="C150" s="1"/>
      <c r="D150" s="1"/>
    </row>
    <row r="151" customFormat="false" ht="12.75" hidden="false" customHeight="false" outlineLevel="0" collapsed="false">
      <c r="C151" s="1"/>
      <c r="D151" s="1"/>
    </row>
    <row r="152" customFormat="false" ht="12.75" hidden="false" customHeight="false" outlineLevel="0" collapsed="false">
      <c r="C152" s="1"/>
      <c r="D152" s="1"/>
    </row>
    <row r="153" customFormat="false" ht="12.75" hidden="false" customHeight="false" outlineLevel="0" collapsed="false">
      <c r="C153" s="1"/>
      <c r="D153" s="1"/>
    </row>
    <row r="154" customFormat="false" ht="12.75" hidden="false" customHeight="false" outlineLevel="0" collapsed="false">
      <c r="C154" s="1"/>
      <c r="D154" s="1"/>
    </row>
    <row r="155" customFormat="false" ht="12.75" hidden="false" customHeight="false" outlineLevel="0" collapsed="false">
      <c r="C155" s="1"/>
      <c r="D155" s="1"/>
    </row>
    <row r="156" customFormat="false" ht="12.75" hidden="false" customHeight="false" outlineLevel="0" collapsed="false">
      <c r="C156" s="1"/>
      <c r="D156" s="1"/>
    </row>
    <row r="157" customFormat="false" ht="12.75" hidden="false" customHeight="false" outlineLevel="0" collapsed="false">
      <c r="C157" s="1"/>
      <c r="D157" s="1"/>
    </row>
    <row r="158" customFormat="false" ht="12.75" hidden="false" customHeight="false" outlineLevel="0" collapsed="false">
      <c r="C158" s="1"/>
      <c r="D158" s="1"/>
    </row>
    <row r="159" customFormat="false" ht="12.75" hidden="false" customHeight="false" outlineLevel="0" collapsed="false">
      <c r="C159" s="1"/>
      <c r="D159" s="1"/>
    </row>
    <row r="160" customFormat="false" ht="12.75" hidden="false" customHeight="false" outlineLevel="0" collapsed="false">
      <c r="C160" s="1"/>
      <c r="D160" s="1"/>
    </row>
    <row r="161" customFormat="false" ht="12.75" hidden="false" customHeight="false" outlineLevel="0" collapsed="false">
      <c r="C161" s="1"/>
      <c r="D161" s="1"/>
    </row>
    <row r="162" customFormat="false" ht="12.75" hidden="false" customHeight="false" outlineLevel="0" collapsed="false">
      <c r="C162" s="1"/>
      <c r="D162" s="1"/>
    </row>
    <row r="163" customFormat="false" ht="12.75" hidden="false" customHeight="false" outlineLevel="0" collapsed="false">
      <c r="C163" s="1"/>
      <c r="D163" s="1"/>
    </row>
    <row r="164" customFormat="false" ht="12.75" hidden="false" customHeight="false" outlineLevel="0" collapsed="false">
      <c r="C164" s="1"/>
      <c r="D164" s="1"/>
    </row>
    <row r="165" customFormat="false" ht="12.75" hidden="false" customHeight="false" outlineLevel="0" collapsed="false">
      <c r="C165" s="1"/>
      <c r="D165" s="1"/>
    </row>
    <row r="166" customFormat="false" ht="12.75" hidden="false" customHeight="false" outlineLevel="0" collapsed="false">
      <c r="C166" s="1"/>
      <c r="D166" s="1"/>
    </row>
    <row r="167" customFormat="false" ht="12.75" hidden="false" customHeight="false" outlineLevel="0" collapsed="false">
      <c r="C167" s="1"/>
      <c r="D167" s="1"/>
    </row>
    <row r="168" customFormat="false" ht="12.75" hidden="false" customHeight="false" outlineLevel="0" collapsed="false">
      <c r="C168" s="1"/>
      <c r="D168" s="1"/>
    </row>
    <row r="169" customFormat="false" ht="12.75" hidden="false" customHeight="false" outlineLevel="0" collapsed="false">
      <c r="C169" s="1"/>
      <c r="D169" s="1"/>
    </row>
    <row r="170" customFormat="false" ht="12.75" hidden="false" customHeight="false" outlineLevel="0" collapsed="false">
      <c r="C170" s="1"/>
      <c r="D170" s="1"/>
    </row>
    <row r="171" customFormat="false" ht="12.75" hidden="false" customHeight="false" outlineLevel="0" collapsed="false">
      <c r="C171" s="1"/>
      <c r="D171" s="1"/>
    </row>
    <row r="172" customFormat="false" ht="12.75" hidden="false" customHeight="false" outlineLevel="0" collapsed="false">
      <c r="C172" s="1"/>
      <c r="D172" s="1"/>
    </row>
    <row r="173" customFormat="false" ht="12.75" hidden="false" customHeight="false" outlineLevel="0" collapsed="false">
      <c r="C173" s="1"/>
      <c r="D173" s="1"/>
    </row>
    <row r="174" customFormat="false" ht="12.75" hidden="false" customHeight="false" outlineLevel="0" collapsed="false">
      <c r="C174" s="1"/>
      <c r="D174" s="1"/>
    </row>
    <row r="175" customFormat="false" ht="12.75" hidden="false" customHeight="false" outlineLevel="0" collapsed="false">
      <c r="C175" s="1"/>
      <c r="D175" s="1"/>
    </row>
    <row r="176" customFormat="false" ht="12.75" hidden="false" customHeight="false" outlineLevel="0" collapsed="false">
      <c r="C176" s="1"/>
      <c r="D176" s="1"/>
    </row>
    <row r="177" customFormat="false" ht="12.75" hidden="false" customHeight="false" outlineLevel="0" collapsed="false">
      <c r="C177" s="1"/>
      <c r="D177" s="1"/>
    </row>
    <row r="178" customFormat="false" ht="12.75" hidden="false" customHeight="false" outlineLevel="0" collapsed="false">
      <c r="C178" s="1"/>
      <c r="D178" s="1"/>
    </row>
    <row r="179" customFormat="false" ht="12.75" hidden="false" customHeight="false" outlineLevel="0" collapsed="false">
      <c r="C179" s="1"/>
      <c r="D179" s="1"/>
    </row>
    <row r="180" customFormat="false" ht="12.75" hidden="false" customHeight="false" outlineLevel="0" collapsed="false">
      <c r="C180" s="1"/>
      <c r="D180" s="1"/>
    </row>
    <row r="181" customFormat="false" ht="12.75" hidden="false" customHeight="false" outlineLevel="0" collapsed="false">
      <c r="C181" s="1"/>
      <c r="D181" s="1"/>
    </row>
    <row r="182" customFormat="false" ht="12.75" hidden="false" customHeight="false" outlineLevel="0" collapsed="false">
      <c r="C182" s="1"/>
      <c r="D182" s="1"/>
    </row>
    <row r="183" customFormat="false" ht="12.75" hidden="false" customHeight="false" outlineLevel="0" collapsed="false">
      <c r="C183" s="1"/>
      <c r="D183" s="1"/>
    </row>
    <row r="184" customFormat="false" ht="12.75" hidden="false" customHeight="false" outlineLevel="0" collapsed="false">
      <c r="C184" s="1"/>
      <c r="D184" s="1"/>
    </row>
    <row r="185" customFormat="false" ht="12.75" hidden="false" customHeight="false" outlineLevel="0" collapsed="false">
      <c r="C185" s="1"/>
      <c r="D185" s="1"/>
    </row>
    <row r="186" customFormat="false" ht="12.75" hidden="false" customHeight="false" outlineLevel="0" collapsed="false">
      <c r="C186" s="1"/>
      <c r="D186" s="1"/>
    </row>
    <row r="187" customFormat="false" ht="12.75" hidden="false" customHeight="false" outlineLevel="0" collapsed="false">
      <c r="C187" s="1"/>
      <c r="D187" s="1"/>
    </row>
    <row r="188" customFormat="false" ht="12.75" hidden="false" customHeight="false" outlineLevel="0" collapsed="false">
      <c r="C188" s="1"/>
      <c r="D188" s="1"/>
    </row>
    <row r="189" customFormat="false" ht="12.75" hidden="false" customHeight="false" outlineLevel="0" collapsed="false">
      <c r="C189" s="1"/>
      <c r="D189" s="1"/>
    </row>
    <row r="190" customFormat="false" ht="12.75" hidden="false" customHeight="false" outlineLevel="0" collapsed="false">
      <c r="C190" s="1"/>
      <c r="D190" s="1"/>
    </row>
    <row r="191" customFormat="false" ht="12.75" hidden="false" customHeight="false" outlineLevel="0" collapsed="false">
      <c r="C191" s="1"/>
      <c r="D191" s="1"/>
    </row>
    <row r="192" customFormat="false" ht="12.75" hidden="false" customHeight="false" outlineLevel="0" collapsed="false">
      <c r="C192" s="1"/>
      <c r="D192" s="1"/>
    </row>
    <row r="193" customFormat="false" ht="12.75" hidden="false" customHeight="false" outlineLevel="0" collapsed="false">
      <c r="C193" s="1"/>
      <c r="D193" s="1"/>
    </row>
    <row r="194" customFormat="false" ht="12.75" hidden="false" customHeight="false" outlineLevel="0" collapsed="false">
      <c r="C194" s="1"/>
      <c r="D194" s="1"/>
    </row>
    <row r="195" customFormat="false" ht="12.75" hidden="false" customHeight="false" outlineLevel="0" collapsed="false">
      <c r="C195" s="1"/>
      <c r="D195" s="1"/>
    </row>
    <row r="196" customFormat="false" ht="12.75" hidden="false" customHeight="false" outlineLevel="0" collapsed="false">
      <c r="C196" s="1"/>
      <c r="D196" s="1"/>
    </row>
    <row r="197" customFormat="false" ht="12.75" hidden="false" customHeight="false" outlineLevel="0" collapsed="false">
      <c r="C197" s="1"/>
      <c r="D197" s="1"/>
    </row>
    <row r="198" customFormat="false" ht="12.75" hidden="false" customHeight="false" outlineLevel="0" collapsed="false">
      <c r="C198" s="1"/>
      <c r="D198" s="1"/>
    </row>
    <row r="199" customFormat="false" ht="12.75" hidden="false" customHeight="false" outlineLevel="0" collapsed="false">
      <c r="C199" s="1"/>
      <c r="D199" s="1"/>
    </row>
    <row r="200" customFormat="false" ht="12.75" hidden="false" customHeight="false" outlineLevel="0" collapsed="false">
      <c r="C200" s="1"/>
      <c r="D200" s="1"/>
    </row>
    <row r="201" customFormat="false" ht="12.75" hidden="false" customHeight="false" outlineLevel="0" collapsed="false">
      <c r="C201" s="1"/>
      <c r="D201" s="1"/>
    </row>
  </sheetData>
  <printOptions headings="false" gridLines="false" gridLinesSet="true" horizontalCentered="false" verticalCentered="false"/>
  <pageMargins left="0.2" right="0.2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0"/>
  <sheetViews>
    <sheetView showFormulas="false" showGridLines="true" showRowColHeaders="true" showZeros="true" rightToLeft="false" tabSelected="true" showOutlineSymbols="true" defaultGridColor="true" view="normal" topLeftCell="D23" colorId="64" zoomScale="80" zoomScaleNormal="80" zoomScalePageLayoutView="100" workbookViewId="0">
      <selection pane="topLeft" activeCell="I58" activeCellId="0" sqref="I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15.85"/>
    <col collapsed="false" customWidth="true" hidden="false" outlineLevel="0" max="3" min="3" style="0" width="16.42"/>
    <col collapsed="false" customWidth="true" hidden="false" outlineLevel="0" max="4" min="4" style="0" width="13.85"/>
    <col collapsed="false" customWidth="true" hidden="false" outlineLevel="0" max="5" min="5" style="0" width="15.99"/>
    <col collapsed="false" customWidth="true" hidden="false" outlineLevel="0" max="6" min="6" style="0" width="14.56"/>
    <col collapsed="false" customWidth="true" hidden="false" outlineLevel="0" max="7" min="7" style="0" width="12.99"/>
    <col collapsed="false" customWidth="true" hidden="false" outlineLevel="0" max="8" min="8" style="0" width="10.99"/>
    <col collapsed="false" customWidth="true" hidden="false" outlineLevel="0" max="9" min="9" style="0" width="15.85"/>
    <col collapsed="false" customWidth="true" hidden="false" outlineLevel="0" max="10" min="10" style="0" width="12.56"/>
    <col collapsed="false" customWidth="true" hidden="false" outlineLevel="0" max="15" min="11" style="0" width="11.28"/>
    <col collapsed="false" customWidth="true" hidden="false" outlineLevel="0" max="16" min="16" style="0" width="12.28"/>
  </cols>
  <sheetData>
    <row r="1" customFormat="false" ht="12.75" hidden="false" customHeight="false" outlineLevel="0" collapsed="false">
      <c r="F1" s="0" t="s">
        <v>58</v>
      </c>
      <c r="G1" s="0" t="n">
        <v>42</v>
      </c>
      <c r="H1" s="0" t="s">
        <v>59</v>
      </c>
    </row>
    <row r="2" customFormat="false" ht="12.75" hidden="false" customHeight="false" outlineLevel="0" collapsed="false">
      <c r="F2" s="0" t="s">
        <v>60</v>
      </c>
      <c r="G2" s="0" t="n">
        <v>6.287</v>
      </c>
      <c r="H2" s="0" t="s">
        <v>61</v>
      </c>
    </row>
    <row r="4" customFormat="false" ht="12.75" hidden="false" customHeight="false" outlineLevel="0" collapsed="false">
      <c r="A4" s="28" t="s">
        <v>62</v>
      </c>
      <c r="B4" s="28"/>
    </row>
    <row r="5" customFormat="false" ht="12.75" hidden="false" customHeight="false" outlineLevel="0" collapsed="false">
      <c r="D5" s="0" t="s">
        <v>63</v>
      </c>
    </row>
    <row r="6" customFormat="false" ht="12" hidden="false" customHeight="false" outlineLevel="0" collapsed="false">
      <c r="A6" s="4" t="s">
        <v>2</v>
      </c>
      <c r="B6" s="4"/>
      <c r="C6" s="4" t="n">
        <v>31</v>
      </c>
      <c r="D6" s="4" t="n">
        <v>28</v>
      </c>
      <c r="E6" s="4" t="n">
        <v>31</v>
      </c>
      <c r="F6" s="4" t="n">
        <v>30</v>
      </c>
      <c r="G6" s="4" t="n">
        <v>31</v>
      </c>
      <c r="H6" s="4" t="n">
        <v>30</v>
      </c>
      <c r="I6" s="4" t="n">
        <v>31</v>
      </c>
      <c r="J6" s="4" t="n">
        <v>31</v>
      </c>
      <c r="K6" s="4" t="n">
        <v>30</v>
      </c>
      <c r="L6" s="4" t="n">
        <v>31</v>
      </c>
      <c r="M6" s="4" t="n">
        <v>30</v>
      </c>
      <c r="N6" s="4" t="n">
        <v>31</v>
      </c>
      <c r="O6" s="6" t="s">
        <v>1</v>
      </c>
      <c r="P6" s="5"/>
    </row>
    <row r="7" customFormat="false" ht="12" hidden="false" customHeight="false" outlineLevel="0" collapsed="false">
      <c r="A7" s="4" t="s">
        <v>3</v>
      </c>
      <c r="B7" s="4"/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5"/>
      <c r="P7" s="5"/>
    </row>
    <row r="9" customFormat="false" ht="12.75" hidden="false" customHeight="false" outlineLevel="0" collapsed="false">
      <c r="A9" s="21" t="s">
        <v>26</v>
      </c>
      <c r="B9" s="21"/>
    </row>
    <row r="10" customFormat="false" ht="12.75" hidden="false" customHeight="false" outlineLevel="0" collapsed="false">
      <c r="A10" s="22" t="s">
        <v>27</v>
      </c>
      <c r="B10" s="23" t="n">
        <v>0.05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customFormat="false" ht="12.75" hidden="false" customHeight="false" outlineLevel="0" collapsed="false">
      <c r="B11" s="1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customFormat="false" ht="12.75" hidden="false" customHeight="false" outlineLevel="0" collapsed="false">
      <c r="A12" s="21" t="s">
        <v>29</v>
      </c>
      <c r="B12" s="1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customFormat="false" ht="12.75" hidden="false" customHeight="false" outlineLevel="0" collapsed="false">
      <c r="A13" s="22" t="s">
        <v>30</v>
      </c>
      <c r="B13" s="24" t="n">
        <v>12000</v>
      </c>
      <c r="C13" s="14" t="n">
        <f aca="false">(((12000/42)*6.287)*C6)</f>
        <v>55684.8571428571</v>
      </c>
      <c r="D13" s="14" t="n">
        <f aca="false">(((12000/42)*6.287)*D6)</f>
        <v>50296</v>
      </c>
      <c r="E13" s="14" t="n">
        <f aca="false">(((12000/42)*6.287)*E6)</f>
        <v>55684.8571428571</v>
      </c>
      <c r="F13" s="14" t="n">
        <f aca="false">(((12000/42)*6.287)*F6)</f>
        <v>53888.5714285714</v>
      </c>
      <c r="G13" s="14" t="n">
        <f aca="false">(((12000/42)*6.287)*G6)</f>
        <v>55684.8571428571</v>
      </c>
      <c r="H13" s="14" t="n">
        <f aca="false">(((60000/42)*6.287))</f>
        <v>8981.42857142857</v>
      </c>
      <c r="I13" s="14" t="n">
        <f aca="false">(((60000/42)*6.287))</f>
        <v>8981.42857142857</v>
      </c>
      <c r="J13" s="14" t="n">
        <f aca="false">(((60000/42)*6.287))</f>
        <v>8981.42857142857</v>
      </c>
      <c r="K13" s="14" t="n">
        <f aca="false">(((60000/42)*6.287))</f>
        <v>8981.42857142857</v>
      </c>
      <c r="L13" s="14" t="n">
        <f aca="false">(((12000/42)*6.287)*L6)</f>
        <v>55684.8571428571</v>
      </c>
      <c r="M13" s="14" t="n">
        <f aca="false">(((12000/42)*6.287)*M6)</f>
        <v>53888.5714285714</v>
      </c>
      <c r="N13" s="14" t="n">
        <f aca="false">(((12000/42)*6.287)*N6)</f>
        <v>55684.8571428571</v>
      </c>
      <c r="O13" s="30" t="n">
        <f aca="false">SUM(C13:N13)</f>
        <v>472423.142857143</v>
      </c>
    </row>
    <row r="14" customFormat="false" ht="12.75" hidden="false" customHeight="false" outlineLevel="0" collapsed="false">
      <c r="A14" s="22" t="s">
        <v>31</v>
      </c>
      <c r="B14" s="24" t="n">
        <v>60000</v>
      </c>
      <c r="C14" s="29"/>
      <c r="D14" s="29"/>
      <c r="E14" s="29"/>
      <c r="F14" s="29"/>
      <c r="G14" s="29"/>
      <c r="H14" s="29" t="n">
        <v>0</v>
      </c>
      <c r="I14" s="29" t="n">
        <v>0</v>
      </c>
      <c r="J14" s="29" t="n">
        <v>0</v>
      </c>
      <c r="K14" s="29"/>
      <c r="L14" s="29"/>
      <c r="M14" s="29"/>
      <c r="N14" s="29"/>
      <c r="O14" s="30" t="n">
        <f aca="false">SUM(C14:N14)</f>
        <v>0</v>
      </c>
    </row>
    <row r="15" customFormat="false" ht="12.75" hidden="false" customHeight="false" outlineLevel="0" collapsed="false">
      <c r="A15" s="22"/>
      <c r="B15" s="24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0"/>
    </row>
    <row r="16" customFormat="false" ht="12.75" hidden="false" customHeight="false" outlineLevel="0" collapsed="false">
      <c r="A16" s="21" t="s">
        <v>32</v>
      </c>
      <c r="B16" s="24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</row>
    <row r="17" customFormat="false" ht="12.75" hidden="false" customHeight="false" outlineLevel="0" collapsed="false">
      <c r="A17" s="22" t="s">
        <v>33</v>
      </c>
      <c r="B17" s="3" t="n">
        <v>2400</v>
      </c>
      <c r="C17" s="29" t="n">
        <f aca="false">$B$17*C6</f>
        <v>74400</v>
      </c>
      <c r="D17" s="29" t="n">
        <f aca="false">$B$17*D6</f>
        <v>67200</v>
      </c>
      <c r="E17" s="29" t="n">
        <f aca="false">$B$17*E6</f>
        <v>74400</v>
      </c>
      <c r="F17" s="29" t="n">
        <f aca="false">$B$17*F6</f>
        <v>72000</v>
      </c>
      <c r="G17" s="29" t="n">
        <f aca="false">$B$17*G6</f>
        <v>74400</v>
      </c>
      <c r="H17" s="29" t="n">
        <f aca="false">$B$17*H6</f>
        <v>72000</v>
      </c>
      <c r="I17" s="29" t="n">
        <f aca="false">$B$17*I6</f>
        <v>74400</v>
      </c>
      <c r="J17" s="29" t="n">
        <f aca="false">$B$17*J6</f>
        <v>74400</v>
      </c>
      <c r="K17" s="29" t="n">
        <f aca="false">$B$17*K6</f>
        <v>72000</v>
      </c>
      <c r="L17" s="29" t="n">
        <f aca="false">$B$17*L6</f>
        <v>74400</v>
      </c>
      <c r="M17" s="29" t="n">
        <f aca="false">$B$17*M6</f>
        <v>72000</v>
      </c>
      <c r="N17" s="29" t="n">
        <f aca="false">$B$17*N6</f>
        <v>74400</v>
      </c>
      <c r="O17" s="30" t="n">
        <f aca="false">SUM(C17:N17)</f>
        <v>876000</v>
      </c>
    </row>
    <row r="18" customFormat="false" ht="12.75" hidden="false" customHeight="false" outlineLevel="0" collapsed="false">
      <c r="A18" s="22" t="s">
        <v>34</v>
      </c>
      <c r="B18" s="23" t="n">
        <v>0.15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</row>
    <row r="19" customFormat="false" ht="12.75" hidden="false" customHeight="false" outlineLevel="0" collapsed="false">
      <c r="A19" s="1"/>
      <c r="B19" s="25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/>
    </row>
    <row r="20" customFormat="false" ht="12.75" hidden="false" customHeight="false" outlineLevel="0" collapsed="false">
      <c r="A20" s="1"/>
      <c r="B20" s="25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</row>
    <row r="21" customFormat="false" ht="12.75" hidden="false" customHeight="false" outlineLevel="0" collapsed="false">
      <c r="A21" s="21" t="s">
        <v>36</v>
      </c>
      <c r="B21" s="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30"/>
    </row>
    <row r="22" customFormat="false" ht="12.75" hidden="false" customHeight="false" outlineLevel="0" collapsed="false">
      <c r="A22" s="22" t="s">
        <v>37</v>
      </c>
      <c r="B22" s="3" t="n">
        <v>24</v>
      </c>
      <c r="C22" s="29" t="n">
        <f aca="false">$B$22*C6</f>
        <v>744</v>
      </c>
      <c r="D22" s="29" t="n">
        <f aca="false">$B$22*D6</f>
        <v>672</v>
      </c>
      <c r="E22" s="29" t="n">
        <f aca="false">$B$22*E6</f>
        <v>744</v>
      </c>
      <c r="F22" s="29" t="n">
        <f aca="false">$B$22*F6</f>
        <v>720</v>
      </c>
      <c r="G22" s="29" t="n">
        <f aca="false">$B$22*G6</f>
        <v>744</v>
      </c>
      <c r="H22" s="29" t="n">
        <f aca="false">$B$22*H6</f>
        <v>720</v>
      </c>
      <c r="I22" s="29" t="n">
        <f aca="false">$B$22*I6</f>
        <v>744</v>
      </c>
      <c r="J22" s="29" t="n">
        <f aca="false">$B$22*J6</f>
        <v>744</v>
      </c>
      <c r="K22" s="29" t="n">
        <f aca="false">$B$22*K6</f>
        <v>720</v>
      </c>
      <c r="L22" s="29" t="n">
        <f aca="false">$B$22*L6</f>
        <v>744</v>
      </c>
      <c r="M22" s="29" t="n">
        <f aca="false">$B$22*M6</f>
        <v>720</v>
      </c>
      <c r="N22" s="29" t="n">
        <f aca="false">$B$22*N6</f>
        <v>744</v>
      </c>
      <c r="O22" s="30" t="n">
        <f aca="false">SUM(C22:N22)</f>
        <v>8760</v>
      </c>
    </row>
    <row r="23" customFormat="false" ht="12.75" hidden="false" customHeight="false" outlineLevel="0" collapsed="false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customFormat="false" ht="12.75" hidden="false" customHeight="false" outlineLevel="0" collapsed="false">
      <c r="A24" s="31" t="s">
        <v>64</v>
      </c>
      <c r="C24" s="29" t="n">
        <f aca="false">C13+C17+C22+C14</f>
        <v>130828.857142857</v>
      </c>
      <c r="D24" s="29" t="n">
        <f aca="false">D13+D17+D22+D14</f>
        <v>118168</v>
      </c>
      <c r="E24" s="29" t="n">
        <f aca="false">E13+E17+E22+E14</f>
        <v>130828.857142857</v>
      </c>
      <c r="F24" s="29" t="n">
        <f aca="false">F13+F17+F22+F14</f>
        <v>126608.571428571</v>
      </c>
      <c r="G24" s="29" t="n">
        <f aca="false">G13+G17+G22+G14</f>
        <v>130828.857142857</v>
      </c>
      <c r="H24" s="29" t="n">
        <f aca="false">H13+H17+H22+H14</f>
        <v>81701.4285714286</v>
      </c>
      <c r="I24" s="29" t="n">
        <f aca="false">I13+I17+I22+I14</f>
        <v>84125.4285714286</v>
      </c>
      <c r="J24" s="29" t="n">
        <f aca="false">J13+J17+J22+J14</f>
        <v>84125.4285714286</v>
      </c>
      <c r="K24" s="29" t="n">
        <f aca="false">K13+K17+K22+K14</f>
        <v>81701.4285714286</v>
      </c>
      <c r="L24" s="29" t="n">
        <f aca="false">L13+L17+L22+L14</f>
        <v>130828.857142857</v>
      </c>
      <c r="M24" s="29" t="n">
        <f aca="false">M13+M17+M22+M14</f>
        <v>126608.571428571</v>
      </c>
      <c r="N24" s="29" t="n">
        <f aca="false">N13+N17+N22+N14</f>
        <v>130828.857142857</v>
      </c>
      <c r="O24" s="30" t="n">
        <f aca="false">SUM(O13:O22)</f>
        <v>1357183.14285714</v>
      </c>
    </row>
    <row r="25" customFormat="false" ht="12.75" hidden="false" customHeight="false" outlineLevel="0" collapsed="false">
      <c r="A25" s="21"/>
      <c r="B25" s="2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customFormat="false" ht="12.75" hidden="false" customHeight="false" outlineLevel="0" collapsed="false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customFormat="false" ht="12.75" hidden="false" customHeight="false" outlineLevel="0" collapsed="false">
      <c r="A27" s="0" t="s">
        <v>65</v>
      </c>
      <c r="C27" s="29" t="n">
        <f aca="false">volumes!B9</f>
        <v>307031.285</v>
      </c>
      <c r="D27" s="29" t="n">
        <f aca="false">volumes!C9</f>
        <v>277318.58</v>
      </c>
      <c r="E27" s="29" t="n">
        <f aca="false">volumes!D9</f>
        <v>307031.285</v>
      </c>
      <c r="F27" s="29" t="n">
        <f aca="false">volumes!E9</f>
        <v>261148.29</v>
      </c>
      <c r="G27" s="29" t="n">
        <f aca="false">volumes!F9</f>
        <v>260608.785</v>
      </c>
      <c r="H27" s="29" t="n">
        <f aca="false">volumes!G9</f>
        <v>244852.05</v>
      </c>
      <c r="I27" s="29" t="n">
        <f aca="false">volumes!H9</f>
        <v>253013.785</v>
      </c>
      <c r="J27" s="29" t="n">
        <f aca="false">volumes!I9</f>
        <v>253013.785</v>
      </c>
      <c r="K27" s="29" t="n">
        <f aca="false">volumes!J9</f>
        <v>268416.8972</v>
      </c>
      <c r="L27" s="29" t="n">
        <f aca="false">volumes!K9</f>
        <v>294243.785</v>
      </c>
      <c r="M27" s="29" t="n">
        <f aca="false">volumes!L9</f>
        <v>309737.49</v>
      </c>
      <c r="N27" s="29" t="n">
        <f aca="false">volumes!M9</f>
        <v>320062.073</v>
      </c>
      <c r="O27" s="29" t="n">
        <f aca="false">volumes!N9</f>
        <v>3356478.0902</v>
      </c>
    </row>
    <row r="28" customFormat="false" ht="12.75" hidden="false" customHeight="false" outlineLevel="0" collapsed="false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customFormat="false" ht="12.75" hidden="false" customHeight="false" outlineLevel="0" collapsed="false">
      <c r="A29" s="0" t="s">
        <v>66</v>
      </c>
      <c r="C29" s="29" t="n">
        <f aca="false">C27-C24</f>
        <v>176202.427857143</v>
      </c>
      <c r="D29" s="29" t="n">
        <f aca="false">D27-D24</f>
        <v>159150.58</v>
      </c>
      <c r="E29" s="29" t="n">
        <f aca="false">E27-E24</f>
        <v>176202.427857143</v>
      </c>
      <c r="F29" s="29" t="n">
        <f aca="false">F27-F24</f>
        <v>134539.718571429</v>
      </c>
      <c r="G29" s="29" t="n">
        <f aca="false">G27-G24</f>
        <v>129779.927857143</v>
      </c>
      <c r="H29" s="29" t="n">
        <f aca="false">H27-H24</f>
        <v>163150.621428571</v>
      </c>
      <c r="I29" s="29" t="n">
        <f aca="false">I27-I24</f>
        <v>168888.356428571</v>
      </c>
      <c r="J29" s="29" t="n">
        <f aca="false">J27-J24</f>
        <v>168888.356428571</v>
      </c>
      <c r="K29" s="29" t="n">
        <f aca="false">K27-K24</f>
        <v>186715.468628571</v>
      </c>
      <c r="L29" s="29" t="n">
        <f aca="false">L27-L24</f>
        <v>163414.927857143</v>
      </c>
      <c r="M29" s="29" t="n">
        <f aca="false">M27-M24</f>
        <v>183128.918571429</v>
      </c>
      <c r="N29" s="29" t="n">
        <f aca="false">N27-N24</f>
        <v>189233.215857143</v>
      </c>
      <c r="O29" s="29" t="n">
        <f aca="false">O27-O24</f>
        <v>1999294.94734286</v>
      </c>
    </row>
    <row r="30" customFormat="false" ht="12.75" hidden="false" customHeight="false" outlineLevel="0" collapsed="false"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customFormat="false" ht="12.75" hidden="false" customHeight="false" outlineLevel="0" collapsed="false"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customFormat="false" ht="12.75" hidden="false" customHeight="false" outlineLevel="0" collapsed="false"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customFormat="false" ht="12.75" hidden="false" customHeight="false" outlineLevel="0" collapsed="false"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customFormat="false" ht="12.75" hidden="false" customHeight="false" outlineLevel="0" collapsed="false">
      <c r="A34" s="28" t="s">
        <v>67</v>
      </c>
      <c r="B34" s="32" t="s">
        <v>68</v>
      </c>
      <c r="C34" s="32"/>
      <c r="D34" s="3" t="s">
        <v>1</v>
      </c>
      <c r="E34" s="32" t="s">
        <v>69</v>
      </c>
      <c r="F34" s="32"/>
      <c r="G34" s="3" t="s">
        <v>1</v>
      </c>
      <c r="I34" s="32" t="s">
        <v>70</v>
      </c>
      <c r="J34" s="32"/>
    </row>
    <row r="35" customFormat="false" ht="12.75" hidden="false" customHeight="false" outlineLevel="0" collapsed="false">
      <c r="B35" s="33" t="s">
        <v>71</v>
      </c>
      <c r="C35" s="33" t="s">
        <v>72</v>
      </c>
      <c r="D35" s="33"/>
      <c r="E35" s="33" t="s">
        <v>71</v>
      </c>
      <c r="F35" s="33" t="s">
        <v>72</v>
      </c>
      <c r="G35" s="34"/>
      <c r="H35" s="34"/>
      <c r="I35" s="33" t="s">
        <v>71</v>
      </c>
      <c r="J35" s="33" t="s">
        <v>72</v>
      </c>
    </row>
    <row r="36" customFormat="false" ht="12.75" hidden="false" customHeight="false" outlineLevel="0" collapsed="false">
      <c r="A36" s="35" t="s">
        <v>73</v>
      </c>
      <c r="E36" s="10"/>
      <c r="F36" s="10"/>
    </row>
    <row r="37" customFormat="false" ht="12.75" hidden="false" customHeight="false" outlineLevel="0" collapsed="false">
      <c r="A37" s="36" t="s">
        <v>74</v>
      </c>
      <c r="B37" s="37" t="n">
        <v>5.81</v>
      </c>
      <c r="C37" s="37" t="n">
        <v>5.81</v>
      </c>
      <c r="D37" s="37"/>
      <c r="E37" s="37" t="n">
        <v>5.228</v>
      </c>
      <c r="F37" s="37" t="n">
        <v>5.228</v>
      </c>
      <c r="G37" s="37"/>
      <c r="I37" s="37"/>
      <c r="J37" s="37"/>
    </row>
    <row r="38" customFormat="false" ht="12.75" hidden="false" customHeight="false" outlineLevel="0" collapsed="false">
      <c r="A38" s="36" t="s">
        <v>75</v>
      </c>
      <c r="B38" s="37" t="n">
        <v>0.28</v>
      </c>
      <c r="C38" s="37" t="n">
        <v>0.28</v>
      </c>
      <c r="D38" s="37"/>
      <c r="E38" s="37" t="n">
        <v>0.28</v>
      </c>
      <c r="F38" s="37" t="n">
        <v>0.28</v>
      </c>
      <c r="G38" s="37"/>
      <c r="I38" s="37"/>
      <c r="J38" s="37"/>
    </row>
    <row r="39" customFormat="false" ht="12.75" hidden="false" customHeight="false" outlineLevel="0" collapsed="false">
      <c r="A39" s="38" t="s">
        <v>76</v>
      </c>
      <c r="B39" s="39" t="n">
        <f aca="false">B37+B38</f>
        <v>6.09</v>
      </c>
      <c r="C39" s="39" t="n">
        <f aca="false">C37+C38</f>
        <v>6.09</v>
      </c>
      <c r="D39" s="37"/>
      <c r="E39" s="39" t="n">
        <f aca="false">E37+E38</f>
        <v>5.508</v>
      </c>
      <c r="F39" s="39" t="n">
        <f aca="false">F37+F38</f>
        <v>5.508</v>
      </c>
      <c r="G39" s="37"/>
      <c r="I39" s="39"/>
      <c r="J39" s="39"/>
    </row>
    <row r="40" customFormat="false" ht="12.75" hidden="false" customHeight="false" outlineLevel="0" collapsed="false">
      <c r="A40" s="38"/>
      <c r="B40" s="39"/>
      <c r="C40" s="39"/>
      <c r="D40" s="37"/>
      <c r="E40" s="39"/>
      <c r="F40" s="39"/>
      <c r="G40" s="37"/>
      <c r="I40" s="40"/>
      <c r="J40" s="40"/>
    </row>
    <row r="41" customFormat="false" ht="12.75" hidden="false" customHeight="false" outlineLevel="0" collapsed="false">
      <c r="A41" s="36" t="s">
        <v>77</v>
      </c>
      <c r="B41" s="37" t="n">
        <v>5.37</v>
      </c>
      <c r="C41" s="37" t="n">
        <v>5.37</v>
      </c>
      <c r="D41" s="37"/>
      <c r="G41" s="37"/>
      <c r="I41" s="37"/>
      <c r="J41" s="37"/>
    </row>
    <row r="42" customFormat="false" ht="12.75" hidden="false" customHeight="false" outlineLevel="0" collapsed="false">
      <c r="A42" s="36" t="s">
        <v>78</v>
      </c>
      <c r="B42" s="37"/>
      <c r="C42" s="37"/>
      <c r="D42" s="37"/>
      <c r="E42" s="37" t="n">
        <f aca="false">4.77+0.35</f>
        <v>5.12</v>
      </c>
      <c r="F42" s="37" t="n">
        <f aca="false">4.77+0.35</f>
        <v>5.12</v>
      </c>
      <c r="G42" s="37"/>
      <c r="I42" s="40"/>
      <c r="J42" s="40"/>
    </row>
    <row r="43" customFormat="false" ht="12.75" hidden="false" customHeight="false" outlineLevel="0" collapsed="false">
      <c r="A43" s="36" t="s">
        <v>79</v>
      </c>
      <c r="B43" s="37" t="n">
        <f aca="false">0.79/6.287</f>
        <v>0.125656115794497</v>
      </c>
      <c r="C43" s="37" t="n">
        <f aca="false">0.79/6.287</f>
        <v>0.125656115794497</v>
      </c>
      <c r="D43" s="37"/>
      <c r="E43" s="37" t="n">
        <f aca="false">0.79/6.287</f>
        <v>0.125656115794497</v>
      </c>
      <c r="F43" s="37" t="n">
        <f aca="false">0.79/6.287</f>
        <v>0.125656115794497</v>
      </c>
      <c r="G43" s="37"/>
      <c r="I43" s="37"/>
      <c r="J43" s="37"/>
    </row>
    <row r="44" customFormat="false" ht="12.75" hidden="false" customHeight="false" outlineLevel="0" collapsed="false">
      <c r="A44" s="38" t="s">
        <v>80</v>
      </c>
      <c r="B44" s="39" t="n">
        <f aca="false">B41+B43</f>
        <v>5.4956561157945</v>
      </c>
      <c r="C44" s="39" t="n">
        <f aca="false">C41+C43</f>
        <v>5.4956561157945</v>
      </c>
      <c r="D44" s="37"/>
      <c r="E44" s="39" t="n">
        <f aca="false">E42+E43</f>
        <v>5.2456561157945</v>
      </c>
      <c r="F44" s="39" t="n">
        <f aca="false">F42+F43</f>
        <v>5.2456561157945</v>
      </c>
      <c r="G44" s="37"/>
      <c r="I44" s="39"/>
      <c r="J44" s="39"/>
    </row>
    <row r="45" customFormat="false" ht="12.75" hidden="false" customHeight="false" outlineLevel="0" collapsed="false">
      <c r="A45" s="38"/>
      <c r="B45" s="39"/>
      <c r="C45" s="39"/>
      <c r="D45" s="37"/>
      <c r="E45" s="39"/>
      <c r="F45" s="39"/>
      <c r="G45" s="37"/>
      <c r="I45" s="40"/>
      <c r="J45" s="40"/>
    </row>
    <row r="46" customFormat="false" ht="12.75" hidden="false" customHeight="false" outlineLevel="0" collapsed="false">
      <c r="A46" s="36" t="s">
        <v>81</v>
      </c>
      <c r="B46" s="37" t="n">
        <f aca="false">IF(B39-B44&lt;0,"N/A",B39-B44)</f>
        <v>0.594343884205503</v>
      </c>
      <c r="C46" s="37" t="n">
        <f aca="false">IF(C39-C44&lt;0,"N/A",C39-C44)</f>
        <v>0.594343884205503</v>
      </c>
      <c r="D46" s="37"/>
      <c r="E46" s="37" t="n">
        <f aca="false">IF(E39-E44&lt;0,"N/A",E39-E44)</f>
        <v>0.262343884205504</v>
      </c>
      <c r="F46" s="37" t="n">
        <f aca="false">IF(F39-F44&lt;0,"N/A",F39-F44)</f>
        <v>0.262343884205504</v>
      </c>
      <c r="G46" s="37"/>
      <c r="I46" s="37"/>
      <c r="J46" s="37"/>
    </row>
    <row r="47" customFormat="false" ht="12.75" hidden="false" customHeight="false" outlineLevel="0" collapsed="false">
      <c r="A47" s="36" t="s">
        <v>82</v>
      </c>
      <c r="B47" s="41" t="n">
        <f aca="false">O29</f>
        <v>1999294.94734286</v>
      </c>
      <c r="C47" s="41" t="n">
        <f aca="false">O17</f>
        <v>876000</v>
      </c>
      <c r="D47" s="37"/>
      <c r="E47" s="41" t="n">
        <f aca="false">O29</f>
        <v>1999294.94734286</v>
      </c>
      <c r="F47" s="41" t="n">
        <f aca="false">O17</f>
        <v>876000</v>
      </c>
      <c r="G47" s="37"/>
      <c r="I47" s="40"/>
      <c r="J47" s="40"/>
    </row>
    <row r="48" customFormat="false" ht="12.75" hidden="false" customHeight="false" outlineLevel="0" collapsed="false">
      <c r="A48" s="36"/>
      <c r="B48" s="37"/>
      <c r="C48" s="37"/>
      <c r="D48" s="37"/>
      <c r="E48" s="37"/>
      <c r="F48" s="37"/>
      <c r="G48" s="37"/>
      <c r="I48" s="40"/>
      <c r="J48" s="40"/>
    </row>
    <row r="49" customFormat="false" ht="12.75" hidden="false" customHeight="false" outlineLevel="0" collapsed="false">
      <c r="A49" s="35" t="s">
        <v>83</v>
      </c>
      <c r="B49" s="42" t="n">
        <f aca="false">B46*B47</f>
        <v>1188268.72467619</v>
      </c>
      <c r="C49" s="42" t="n">
        <f aca="false">C46*C47</f>
        <v>520645.242564021</v>
      </c>
      <c r="D49" s="43" t="n">
        <f aca="false">B49+C49</f>
        <v>1708913.96724021</v>
      </c>
      <c r="E49" s="42" t="n">
        <f aca="false">E46*E47</f>
        <v>524502.802158364</v>
      </c>
      <c r="F49" s="42" t="n">
        <f aca="false">F46*F47</f>
        <v>229813.242564021</v>
      </c>
      <c r="G49" s="43" t="n">
        <f aca="false">E49+F49</f>
        <v>754316.044722385</v>
      </c>
      <c r="I49" s="40"/>
      <c r="J49" s="40"/>
    </row>
    <row r="50" customFormat="false" ht="12.75" hidden="false" customHeight="false" outlineLevel="0" collapsed="false">
      <c r="A50" s="36"/>
      <c r="B50" s="37"/>
      <c r="C50" s="37"/>
      <c r="D50" s="37"/>
      <c r="E50" s="37"/>
      <c r="F50" s="37"/>
      <c r="G50" s="37"/>
    </row>
    <row r="51" customFormat="false" ht="12.75" hidden="false" customHeight="false" outlineLevel="0" collapsed="false">
      <c r="A51" s="35" t="s">
        <v>84</v>
      </c>
      <c r="D51" s="37"/>
      <c r="G51" s="37"/>
    </row>
    <row r="52" customFormat="false" ht="12.75" hidden="false" customHeight="false" outlineLevel="0" collapsed="false">
      <c r="A52" s="36" t="s">
        <v>85</v>
      </c>
      <c r="B52" s="44" t="n">
        <f aca="false">B10</f>
        <v>0.05</v>
      </c>
      <c r="C52" s="44" t="n">
        <f aca="false">B18</f>
        <v>0.15</v>
      </c>
      <c r="D52" s="37"/>
      <c r="E52" s="44" t="n">
        <f aca="false">B10</f>
        <v>0.05</v>
      </c>
      <c r="F52" s="44" t="n">
        <f aca="false">B18</f>
        <v>0.15</v>
      </c>
      <c r="G52" s="37"/>
      <c r="I52" s="45" t="n">
        <f aca="false">B10</f>
        <v>0.05</v>
      </c>
      <c r="J52" s="45" t="n">
        <f aca="false">B18</f>
        <v>0.15</v>
      </c>
    </row>
    <row r="53" customFormat="false" ht="12.75" hidden="false" customHeight="false" outlineLevel="0" collapsed="false">
      <c r="A53" s="36" t="s">
        <v>86</v>
      </c>
      <c r="B53" s="37" t="n">
        <f aca="false">B39*B52</f>
        <v>0.3045</v>
      </c>
      <c r="C53" s="37" t="n">
        <f aca="false">C39*C52</f>
        <v>0.9135</v>
      </c>
      <c r="D53" s="37"/>
      <c r="E53" s="37" t="n">
        <f aca="false">E39*E52</f>
        <v>0.2754</v>
      </c>
      <c r="F53" s="37" t="n">
        <f aca="false">F39*F52</f>
        <v>0.8262</v>
      </c>
      <c r="G53" s="37"/>
      <c r="I53" s="39" t="n">
        <f aca="false">I55/B47</f>
        <v>0.150052897597081</v>
      </c>
      <c r="J53" s="39" t="n">
        <f aca="false">J55/C47</f>
        <v>0.228310502283105</v>
      </c>
    </row>
    <row r="54" customFormat="false" ht="12.75" hidden="false" customHeight="false" outlineLevel="0" collapsed="false">
      <c r="A54" s="36"/>
      <c r="D54" s="37"/>
      <c r="G54" s="37"/>
    </row>
    <row r="55" customFormat="false" ht="12.75" hidden="false" customHeight="false" outlineLevel="0" collapsed="false">
      <c r="A55" s="35" t="s">
        <v>83</v>
      </c>
      <c r="B55" s="42" t="n">
        <f aca="false">B47*B53</f>
        <v>608785.3114659</v>
      </c>
      <c r="C55" s="42" t="n">
        <f aca="false">C47*C53</f>
        <v>800226</v>
      </c>
      <c r="D55" s="43" t="n">
        <f aca="false">B55+C55</f>
        <v>1409011.3114659</v>
      </c>
      <c r="E55" s="42" t="n">
        <f aca="false">E47*E53</f>
        <v>550605.828498223</v>
      </c>
      <c r="F55" s="42" t="n">
        <f aca="false">F47*F53</f>
        <v>723751.2</v>
      </c>
      <c r="G55" s="43" t="n">
        <f aca="false">E55+F55</f>
        <v>1274357.02849822</v>
      </c>
      <c r="I55" s="46" t="n">
        <v>300000</v>
      </c>
      <c r="J55" s="46" t="n">
        <v>200000</v>
      </c>
    </row>
    <row r="56" customFormat="false" ht="12.75" hidden="false" customHeight="false" outlineLevel="0" collapsed="false">
      <c r="A56" s="36"/>
      <c r="B56" s="47"/>
      <c r="C56" s="47"/>
      <c r="D56" s="37"/>
      <c r="E56" s="47"/>
      <c r="F56" s="47"/>
      <c r="G56" s="37"/>
    </row>
    <row r="57" customFormat="false" ht="15" hidden="false" customHeight="false" outlineLevel="0" collapsed="false">
      <c r="A57" s="48" t="s">
        <v>87</v>
      </c>
      <c r="B57" s="49" t="n">
        <f aca="false">B55-B49</f>
        <v>-579483.41321029</v>
      </c>
      <c r="C57" s="49" t="n">
        <f aca="false">C55-C49</f>
        <v>279580.75743598</v>
      </c>
      <c r="D57" s="50" t="n">
        <f aca="false">B57+C57</f>
        <v>-299902.655774311</v>
      </c>
      <c r="E57" s="49" t="n">
        <f aca="false">E55-E49</f>
        <v>26103.0263398594</v>
      </c>
      <c r="F57" s="49" t="n">
        <f aca="false">F55-F49</f>
        <v>493937.957435979</v>
      </c>
      <c r="G57" s="50" t="n">
        <f aca="false">E57+F57</f>
        <v>520040.983775838</v>
      </c>
    </row>
    <row r="58" customFormat="false" ht="12.75" hidden="false" customHeight="false" outlineLevel="0" collapsed="false">
      <c r="D58" s="37"/>
      <c r="G58" s="37"/>
    </row>
    <row r="59" customFormat="false" ht="12.75" hidden="false" customHeight="false" outlineLevel="0" collapsed="false">
      <c r="B59" s="37"/>
      <c r="C59" s="37"/>
      <c r="D59" s="37"/>
    </row>
    <row r="60" customFormat="false" ht="12.75" hidden="false" customHeight="false" outlineLevel="0" collapsed="false">
      <c r="A60" s="28"/>
      <c r="B60" s="37"/>
      <c r="C60" s="37"/>
      <c r="D60" s="37"/>
    </row>
  </sheetData>
  <mergeCells count="3">
    <mergeCell ref="B34:C34"/>
    <mergeCell ref="E34:F34"/>
    <mergeCell ref="I34:J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M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2" min="2" style="0" width="10.28"/>
  </cols>
  <sheetData>
    <row r="4" customFormat="false" ht="12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Format="false" ht="12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8" customFormat="false" ht="12.75" hidden="false" customHeight="false" outlineLevel="0" collapsed="false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10" customFormat="false" ht="12.75" hidden="false" customHeight="false" outlineLevel="0" collapsed="false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2" customFormat="false" ht="12.75" hidden="false" customHeight="false" outlineLevel="0" collapsed="false"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2001-04-27T10:04:09Z</dcterms:created>
  <dc:creator>CUhlik</dc:creator>
  <dc:description/>
  <dc:language>en-US</dc:language>
  <cp:lastModifiedBy>djones8</cp:lastModifiedBy>
  <cp:lastPrinted>2001-06-04T19:24:34Z</cp:lastPrinted>
  <dcterms:modified xsi:type="dcterms:W3CDTF">2001-06-05T11:04:23Z</dcterms:modified>
  <cp:revision>0</cp:revision>
  <dc:subject/>
  <dc:title/>
</cp:coreProperties>
</file>