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Mortgage Pricing Tool " sheetId="1" state="visible" r:id="rId3"/>
    <sheet name="Data" sheetId="2" state="visible" r:id="rId4"/>
    <sheet name="term structure" sheetId="3" state="visible" r:id="rId5"/>
    <sheet name="BDT_Tree" sheetId="4" state="visible" r:id="rId6"/>
    <sheet name="Pool_Cash_Flows" sheetId="5" state="visible" r:id="rId7"/>
    <sheet name="Add REMIC Cash Flows" sheetId="6" state="visible" r:id="rId8"/>
    <sheet name="Valuation" sheetId="7" state="visible" r:id="rId9"/>
    <sheet name="Simulations" sheetId="8" state="visible" r:id="rId10"/>
    <sheet name="Monte_Carlo" sheetId="9" state="visible" r:id="rId11"/>
  </sheets>
  <definedNames>
    <definedName function="false" hidden="false" localSheetId="2" name="solver_adj" vbProcedure="false">#REF!</definedName>
    <definedName function="false" hidden="false" localSheetId="2" name="solver_cvg" vbProcedure="false">0.0001</definedName>
    <definedName function="false" hidden="false" localSheetId="2" name="solver_drv" vbProcedure="false">1</definedName>
    <definedName function="false" hidden="false" localSheetId="2" name="solver_est" vbProcedure="false">1</definedName>
    <definedName function="false" hidden="false" localSheetId="2" name="solver_itr" vbProcedure="false">30000</definedName>
    <definedName function="false" hidden="false" localSheetId="2" name="solver_lin" vbProcedure="false">2</definedName>
    <definedName function="false" hidden="false" localSheetId="2" name="solver_neg" vbProcedure="false">2</definedName>
    <definedName function="false" hidden="false" localSheetId="2" name="solver_num" vbProcedure="false">0</definedName>
    <definedName function="false" hidden="false" localSheetId="2" name="solver_nwt" vbProcedure="false">1</definedName>
    <definedName function="false" hidden="false" localSheetId="2" name="solver_opt" vbProcedure="false">#REF!</definedName>
    <definedName function="false" hidden="false" localSheetId="2" name="solver_pre" vbProcedure="false">0.0000000000001</definedName>
    <definedName function="false" hidden="false" localSheetId="2" name="solver_scl" vbProcedure="false">2</definedName>
    <definedName function="false" hidden="false" localSheetId="2" name="solver_sho" vbProcedure="false">2</definedName>
    <definedName function="false" hidden="false" localSheetId="2" name="solver_tim" vbProcedure="false">10000</definedName>
    <definedName function="false" hidden="false" localSheetId="2" name="solver_tol" vbProcedure="false">0.05</definedName>
    <definedName function="false" hidden="false" localSheetId="2" name="solver_typ" vbProcedure="false">3</definedName>
    <definedName function="false" hidden="false" localSheetId="2" name="solver_val" vbProcedure="false">0</definedName>
    <definedName function="true" hidden="false" name="BDTtree" vbProcedure="tru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<sst xmlns="http://schemas.openxmlformats.org/spreadsheetml/2006/main" count="221" uniqueCount="112">
  <si>
    <t xml:space="preserve">MORTGAGE BOND PRICING TOOL</t>
  </si>
  <si>
    <t xml:space="preserve">Beta Test II</t>
  </si>
  <si>
    <t xml:space="preserve">Term structure of interest rates</t>
  </si>
  <si>
    <t xml:space="preserve">Black-Derman-Toy model</t>
  </si>
  <si>
    <t xml:space="preserve">years</t>
  </si>
  <si>
    <t xml:space="preserve">compounded</t>
  </si>
  <si>
    <t xml:space="preserve">spot rates</t>
  </si>
  <si>
    <t xml:space="preserve">volatility</t>
  </si>
  <si>
    <t xml:space="preserve">Coupon</t>
  </si>
  <si>
    <t xml:space="preserve">No. of Replications</t>
  </si>
  <si>
    <t xml:space="preserve">Mortgage Collateral</t>
  </si>
  <si>
    <t xml:space="preserve">Collateral Total Principal</t>
  </si>
  <si>
    <t xml:space="preserve">Pool Maturity:  WAM</t>
  </si>
  <si>
    <t xml:space="preserve">Pool Interest Rate:  WAC</t>
  </si>
  <si>
    <t xml:space="preserve">Pool Scheduled P&amp;I Payment </t>
  </si>
  <si>
    <t xml:space="preserve">% PSA Assumption</t>
  </si>
  <si>
    <t xml:space="preserve">Pool Balance</t>
  </si>
  <si>
    <t xml:space="preserve">Residual payment</t>
  </si>
  <si>
    <t xml:space="preserve">Servicing</t>
  </si>
  <si>
    <t xml:space="preserve">Periodic Default Assumption (%)</t>
  </si>
  <si>
    <t xml:space="preserve">Periodic Recovery Assumption (%)</t>
  </si>
  <si>
    <t xml:space="preserve">Price</t>
  </si>
  <si>
    <t xml:space="preserve">BDT Tree</t>
  </si>
  <si>
    <t xml:space="preserve">=twice the prospectus assumption (stress scenario)</t>
  </si>
  <si>
    <t xml:space="preserve">WHOLE POOL</t>
  </si>
  <si>
    <t xml:space="preserve">Tranches</t>
  </si>
  <si>
    <t xml:space="preserve">EOY</t>
  </si>
  <si>
    <t xml:space="preserve">Disc.</t>
  </si>
  <si>
    <t xml:space="preserve">AF</t>
  </si>
  <si>
    <t xml:space="preserve">Prep. %</t>
  </si>
  <si>
    <t xml:space="preserve">Default %</t>
  </si>
  <si>
    <t xml:space="preserve">Principal Owed</t>
  </si>
  <si>
    <t xml:space="preserve">Principal</t>
  </si>
  <si>
    <t xml:space="preserve">IRR</t>
  </si>
  <si>
    <t xml:space="preserve">A-1A</t>
  </si>
  <si>
    <t xml:space="preserve">A-2A</t>
  </si>
  <si>
    <t xml:space="preserve">A-1B</t>
  </si>
  <si>
    <t xml:space="preserve">A-2B</t>
  </si>
  <si>
    <t xml:space="preserve">A-3B</t>
  </si>
  <si>
    <t xml:space="preserve">X</t>
  </si>
  <si>
    <t xml:space="preserve">B</t>
  </si>
  <si>
    <t xml:space="preserve">C</t>
  </si>
  <si>
    <t xml:space="preserve">D</t>
  </si>
  <si>
    <t xml:space="preserve">E</t>
  </si>
  <si>
    <t xml:space="preserve">F</t>
  </si>
  <si>
    <t xml:space="preserve">G</t>
  </si>
  <si>
    <t xml:space="preserve">H</t>
  </si>
  <si>
    <t xml:space="preserve">K</t>
  </si>
  <si>
    <t xml:space="preserve">L</t>
  </si>
  <si>
    <t xml:space="preserve">M</t>
  </si>
  <si>
    <t xml:space="preserve">N</t>
  </si>
  <si>
    <t xml:space="preserve">Remaining</t>
  </si>
  <si>
    <t xml:space="preserve">EOY Balance</t>
  </si>
  <si>
    <t xml:space="preserve">P&amp;I Payment</t>
  </si>
  <si>
    <t xml:space="preserve">Unsched. Principal</t>
  </si>
  <si>
    <t xml:space="preserve">Defaulted Principal</t>
  </si>
  <si>
    <t xml:space="preserve">Sched. Principal</t>
  </si>
  <si>
    <t xml:space="preserve">Sched.  Interest</t>
  </si>
  <si>
    <t xml:space="preserve">To Issued Bonds</t>
  </si>
  <si>
    <t xml:space="preserve">Recoveries</t>
  </si>
  <si>
    <t xml:space="preserve">Total Cash Flow</t>
  </si>
  <si>
    <t xml:space="preserve">Bond Periods</t>
  </si>
  <si>
    <t xml:space="preserve">Balance</t>
  </si>
  <si>
    <t xml:space="preserve">Interest</t>
  </si>
  <si>
    <t xml:space="preserve">Total</t>
  </si>
  <si>
    <t xml:space="preserve">Differential of Total - Bond</t>
  </si>
  <si>
    <t xml:space="preserve">Residual</t>
  </si>
  <si>
    <t xml:space="preserve">Net Periodic Loss Assumption (%)</t>
  </si>
  <si>
    <t xml:space="preserve">(Value reflects loss % of principal balance)</t>
  </si>
  <si>
    <t xml:space="preserve">(Value reflects recovery % of principal balance)</t>
  </si>
  <si>
    <t xml:space="preserve">A-1A Balance</t>
  </si>
  <si>
    <t xml:space="preserve">A-1A interest rate</t>
  </si>
  <si>
    <t xml:space="preserve">A-2A Balance</t>
  </si>
  <si>
    <t xml:space="preserve">A-2A interest rate</t>
  </si>
  <si>
    <t xml:space="preserve">A-1B Balance</t>
  </si>
  <si>
    <t xml:space="preserve">A-1B interest rate</t>
  </si>
  <si>
    <t xml:space="preserve">A-2B Balance</t>
  </si>
  <si>
    <t xml:space="preserve">A-2B interest rate</t>
  </si>
  <si>
    <t xml:space="preserve">A-3B Balance</t>
  </si>
  <si>
    <t xml:space="preserve">A-3B interest rate</t>
  </si>
  <si>
    <t xml:space="preserve">X Balance</t>
  </si>
  <si>
    <t xml:space="preserve">X interest rate</t>
  </si>
  <si>
    <t xml:space="preserve">B Balance</t>
  </si>
  <si>
    <t xml:space="preserve">B interest rate</t>
  </si>
  <si>
    <t xml:space="preserve">C Balance</t>
  </si>
  <si>
    <t xml:space="preserve">C interest rate</t>
  </si>
  <si>
    <t xml:space="preserve">D Balance</t>
  </si>
  <si>
    <t xml:space="preserve">D interest rate</t>
  </si>
  <si>
    <t xml:space="preserve">E Balance</t>
  </si>
  <si>
    <t xml:space="preserve">E interest rate</t>
  </si>
  <si>
    <t xml:space="preserve">F Balance</t>
  </si>
  <si>
    <t xml:space="preserve">F interest rate</t>
  </si>
  <si>
    <t xml:space="preserve">PRIVATE PLACEMENT</t>
  </si>
  <si>
    <t xml:space="preserve">G Balance</t>
  </si>
  <si>
    <t xml:space="preserve">G interest rate</t>
  </si>
  <si>
    <t xml:space="preserve">H Balance</t>
  </si>
  <si>
    <t xml:space="preserve">H interest rate</t>
  </si>
  <si>
    <t xml:space="preserve">K Balance</t>
  </si>
  <si>
    <t xml:space="preserve">K interest rate</t>
  </si>
  <si>
    <t xml:space="preserve">L Balance</t>
  </si>
  <si>
    <t xml:space="preserve">L interest rate</t>
  </si>
  <si>
    <t xml:space="preserve">M Balance</t>
  </si>
  <si>
    <t xml:space="preserve">M interest rate</t>
  </si>
  <si>
    <t xml:space="preserve">N Balance</t>
  </si>
  <si>
    <t xml:space="preserve">N interest rate</t>
  </si>
  <si>
    <t xml:space="preserve">Bond Cash Flow</t>
  </si>
  <si>
    <t xml:space="preserve">Replication Present Values</t>
  </si>
  <si>
    <t xml:space="preserve">Market Price</t>
  </si>
  <si>
    <t xml:space="preserve">Random Numbers</t>
  </si>
  <si>
    <t xml:space="preserve">Number of Replications</t>
  </si>
  <si>
    <t xml:space="preserve">Spot Rates</t>
  </si>
  <si>
    <t xml:space="preserve">BDT_TREE</t>
  </si>
</sst>
</file>

<file path=xl/styles.xml><?xml version="1.0" encoding="utf-8"?>
<styleSheet xmlns="http://schemas.openxmlformats.org/spreadsheetml/2006/main">
  <numFmts count="21">
    <numFmt numFmtId="164" formatCode="General"/>
    <numFmt numFmtId="165" formatCode="_([$€-2]* #,##0.00_);_([$€-2]* \(#,##0.00\);_([$€-2]* \-??_)"/>
    <numFmt numFmtId="166" formatCode="_(* #,##0.00_);_(* \(#,##0.00\);_(* \-??_);_(@_)"/>
    <numFmt numFmtId="167" formatCode="0%"/>
    <numFmt numFmtId="168" formatCode="0.00%"/>
    <numFmt numFmtId="169" formatCode="_(* #,##0.0000_);_(* \(#,##0.0000\);_(* \-??_);_(@_)"/>
    <numFmt numFmtId="170" formatCode="\$#,##0"/>
    <numFmt numFmtId="171" formatCode="_(\$* #,##0.00_);_(\$* \(#,##0.00\);_(\$* \-??_);_(@_)"/>
    <numFmt numFmtId="172" formatCode="0.00"/>
    <numFmt numFmtId="173" formatCode="\$#,##0_);[RED]&quot;($&quot;#,##0\)"/>
    <numFmt numFmtId="174" formatCode="\$#,##0_);&quot;($&quot;#,##0\)"/>
    <numFmt numFmtId="175" formatCode="0.00000%"/>
    <numFmt numFmtId="176" formatCode="0.000%"/>
    <numFmt numFmtId="177" formatCode="_(* #,##0.00000_);_(* \(#,##0.00000\);_(* \-??_);_(@_)"/>
    <numFmt numFmtId="178" formatCode="0.0000%"/>
    <numFmt numFmtId="179" formatCode="#,##0.0_);\(#,##0.0\)"/>
    <numFmt numFmtId="180" formatCode="_(\$* #,##0_);_(\$* \(#,##0\);_(\$* \-??_);_(@_)"/>
    <numFmt numFmtId="181" formatCode="0_)"/>
    <numFmt numFmtId="182" formatCode="0.00000_)"/>
    <numFmt numFmtId="183" formatCode="_(* #,##0_);_(* \(#,##0\);_(* \-??_);_(@_)"/>
    <numFmt numFmtId="184" formatCode="0.0"/>
  </numFmts>
  <fonts count="25">
    <font>
      <sz val="12"/>
      <name val="Times New Roman"/>
      <family val="0"/>
      <charset val="161"/>
    </font>
    <font>
      <sz val="10"/>
      <name val="Arial"/>
      <family val="0"/>
    </font>
    <font>
      <sz val="10"/>
      <name val="Arial"/>
      <family val="0"/>
    </font>
    <font>
      <sz val="10"/>
      <name val="Arial"/>
      <family val="0"/>
    </font>
    <font>
      <b val="true"/>
      <sz val="22"/>
      <color rgb="FFFF0000"/>
      <name val="Times New Roman"/>
      <family val="1"/>
    </font>
    <font>
      <sz val="22"/>
      <name val="Times New Roman"/>
      <family val="1"/>
    </font>
    <font>
      <b val="true"/>
      <sz val="16"/>
      <color rgb="FF00FF00"/>
      <name val="Times New Roman"/>
      <family val="1"/>
    </font>
    <font>
      <b val="true"/>
      <u val="single"/>
      <sz val="12"/>
      <name val="Times New Roman"/>
      <family val="1"/>
    </font>
    <font>
      <b val="true"/>
      <sz val="12"/>
      <name val="Times New Roman"/>
      <family val="1"/>
    </font>
    <font>
      <b val="true"/>
      <sz val="12"/>
      <color rgb="FF000080"/>
      <name val="Times New Roman"/>
      <family val="1"/>
    </font>
    <font>
      <sz val="12"/>
      <name val="Times New Roman"/>
      <family val="1"/>
    </font>
    <font>
      <b val="true"/>
      <sz val="12"/>
      <color rgb="FF0000FF"/>
      <name val="Times New Roman"/>
      <family val="1"/>
    </font>
    <font>
      <b val="true"/>
      <sz val="10"/>
      <name val="Arial"/>
      <family val="2"/>
    </font>
    <font>
      <sz val="10"/>
      <name val="Times New Roman"/>
      <family val="1"/>
    </font>
    <font>
      <b val="true"/>
      <sz val="10"/>
      <color rgb="FFFF0000"/>
      <name val="Arial"/>
      <family val="2"/>
    </font>
    <font>
      <b val="true"/>
      <sz val="10"/>
      <name val="Times New Roman"/>
      <family val="1"/>
    </font>
    <font>
      <b val="true"/>
      <sz val="10"/>
      <color rgb="FF0000FF"/>
      <name val="Arial"/>
      <family val="2"/>
    </font>
    <font>
      <b val="true"/>
      <sz val="10"/>
      <color rgb="FF0000FF"/>
      <name val="Times New Roman"/>
      <family val="1"/>
    </font>
    <font>
      <sz val="10"/>
      <color rgb="FF0000FF"/>
      <name val="Arial"/>
      <family val="2"/>
    </font>
    <font>
      <sz val="10"/>
      <name val="Times New Roman"/>
      <family val="0"/>
      <charset val="161"/>
    </font>
    <font>
      <sz val="10"/>
      <color rgb="FF0000FF"/>
      <name val="Times New Roman"/>
      <family val="1"/>
    </font>
    <font>
      <b val="true"/>
      <sz val="10"/>
      <color rgb="FF3366FF"/>
      <name val="Times New Roman"/>
      <family val="1"/>
    </font>
    <font>
      <b val="true"/>
      <u val="single"/>
      <sz val="10"/>
      <name val="Times New Roman"/>
      <family val="1"/>
    </font>
    <font>
      <i val="true"/>
      <sz val="10"/>
      <name val="Times New Roman"/>
      <family val="1"/>
    </font>
    <font>
      <b val="true"/>
      <sz val="12"/>
      <color rgb="FFFF0000"/>
      <name val="Times New Roman"/>
      <family val="1"/>
    </font>
  </fonts>
  <fills count="4">
    <fill>
      <patternFill patternType="none"/>
    </fill>
    <fill>
      <patternFill patternType="gray125"/>
    </fill>
    <fill>
      <patternFill patternType="solid">
        <fgColor rgb="FFFF0000"/>
        <bgColor rgb="FF993300"/>
      </patternFill>
    </fill>
    <fill>
      <patternFill patternType="solid">
        <fgColor rgb="FFFFFF00"/>
        <bgColor rgb="FFFFFF00"/>
      </patternFill>
    </fill>
  </fills>
  <borders count="2">
    <border diagonalUp="false" diagonalDown="false">
      <left/>
      <right/>
      <top/>
      <bottom/>
      <diagonal/>
    </border>
    <border diagonalUp="false" diagonalDown="false">
      <left/>
      <right/>
      <top/>
      <bottom style="thin"/>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1" fontId="0" fillId="0" borderId="0" applyFont="true" applyBorder="false" applyAlignment="false" applyProtection="false"/>
    <xf numFmtId="42" fontId="1" fillId="0" borderId="0" applyFont="true" applyBorder="false" applyAlignment="false" applyProtection="false"/>
    <xf numFmtId="167" fontId="0" fillId="0" borderId="0" applyFont="true" applyBorder="false" applyAlignment="false" applyProtection="false"/>
    <xf numFmtId="165" fontId="0"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1" fillId="0" borderId="0" applyFont="true" applyBorder="true" applyAlignment="true" applyProtection="true">
      <alignment horizontal="general" vertical="bottom" textRotation="0" wrapText="false" indent="0" shrinkToFit="false"/>
      <protection locked="true" hidden="false"/>
    </xf>
  </cellStyleXfs>
  <cellXfs count="104">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top" textRotation="0" wrapText="fals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center"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true" applyProtection="false">
      <alignment horizontal="center" vertical="bottom" textRotation="0" wrapText="false" indent="0" shrinkToFit="false"/>
      <protection locked="true" hidden="false"/>
    </xf>
    <xf numFmtId="164" fontId="8" fillId="0" borderId="0" xfId="15" applyFont="true" applyBorder="true" applyAlignment="true" applyProtection="true">
      <alignment horizontal="left" vertical="bottom" textRotation="0" wrapText="false" indent="0" shrinkToFit="false"/>
      <protection locked="true" hidden="false"/>
    </xf>
    <xf numFmtId="164" fontId="8" fillId="0" borderId="0" xfId="15" applyFont="true" applyBorder="true" applyAlignment="true" applyProtection="true">
      <alignment horizontal="center" vertical="bottom" textRotation="0" wrapText="false" indent="0" shrinkToFit="false"/>
      <protection locked="true" hidden="false"/>
    </xf>
    <xf numFmtId="164" fontId="8" fillId="0" borderId="0" xfId="19" applyFont="true" applyBorder="true" applyAlignment="true" applyProtection="true">
      <alignment horizontal="general" vertical="bottom" textRotation="0" wrapText="false" indent="0" shrinkToFit="false"/>
      <protection locked="true" hidden="false"/>
    </xf>
    <xf numFmtId="168" fontId="8" fillId="0" borderId="0" xfId="0" applyFont="true" applyBorder="false" applyAlignment="false" applyProtection="false">
      <alignment horizontal="general" vertical="bottom" textRotation="0" wrapText="false" indent="0" shrinkToFit="false"/>
      <protection locked="true" hidden="false"/>
    </xf>
    <xf numFmtId="168" fontId="9" fillId="0" borderId="0" xfId="19" applyFont="true" applyBorder="true" applyAlignment="true" applyProtection="true">
      <alignment horizontal="general" vertical="bottom" textRotation="0" wrapText="false" indent="0" shrinkToFit="false"/>
      <protection locked="true" hidden="false"/>
    </xf>
    <xf numFmtId="164" fontId="8" fillId="0" borderId="0" xfId="15" applyFont="true" applyBorder="true" applyAlignment="true" applyProtection="true">
      <alignment horizontal="general" vertical="bottom" textRotation="0" wrapText="false" indent="0" shrinkToFit="false"/>
      <protection locked="true" hidden="false"/>
    </xf>
    <xf numFmtId="169" fontId="0" fillId="0" borderId="0" xfId="15" applyFont="true" applyBorder="true" applyAlignment="true" applyProtection="tru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true" applyProtection="true">
      <alignment horizontal="left" vertical="bottom" textRotation="0" wrapText="false" indent="0" shrinkToFit="false"/>
      <protection locked="true" hidden="false"/>
    </xf>
    <xf numFmtId="170" fontId="13" fillId="0" borderId="0" xfId="22" applyFont="true" applyBorder="false" applyAlignment="true" applyProtection="true">
      <alignment horizontal="right"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2" fontId="13" fillId="0" borderId="0" xfId="17" applyFont="true" applyBorder="true" applyAlignment="true" applyProtection="true">
      <alignment horizontal="right" vertical="bottom" textRotation="0" wrapText="false" indent="0" shrinkToFit="false"/>
      <protection locked="true" hidden="false"/>
    </xf>
    <xf numFmtId="168" fontId="13" fillId="0" borderId="0" xfId="19" applyFont="true" applyBorder="true" applyAlignment="true" applyProtection="true">
      <alignment horizontal="right" vertical="bottom" textRotation="0" wrapText="false" indent="0" shrinkToFit="false"/>
      <protection locked="true" hidden="false"/>
    </xf>
    <xf numFmtId="173" fontId="13" fillId="0" borderId="0" xfId="0" applyFont="true" applyBorder="false" applyAlignment="false" applyProtection="true">
      <alignment horizontal="general" vertical="bottom" textRotation="0" wrapText="false" indent="0" shrinkToFit="false"/>
      <protection locked="true" hidden="false"/>
    </xf>
    <xf numFmtId="164" fontId="14" fillId="0" borderId="0" xfId="0" applyFont="true" applyBorder="false" applyAlignment="true" applyProtection="true">
      <alignment horizontal="left" vertical="bottom" textRotation="0" wrapText="false" indent="0" shrinkToFit="false"/>
      <protection locked="true" hidden="false"/>
    </xf>
    <xf numFmtId="168" fontId="15" fillId="0" borderId="0" xfId="0" applyFont="true" applyBorder="false" applyAlignment="false" applyProtection="true">
      <alignment horizontal="general" vertical="bottom" textRotation="0" wrapText="false" indent="0" shrinkToFit="false"/>
      <protection locked="true" hidden="false"/>
    </xf>
    <xf numFmtId="174" fontId="13" fillId="0" borderId="0" xfId="0" applyFont="true" applyBorder="false" applyAlignment="false" applyProtection="true">
      <alignment horizontal="general" vertical="bottom" textRotation="0" wrapText="false" indent="0" shrinkToFit="false"/>
      <protection locked="true" hidden="false"/>
    </xf>
    <xf numFmtId="175" fontId="13" fillId="0" borderId="0" xfId="0" applyFont="true" applyBorder="false" applyAlignment="false" applyProtection="tru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76" fontId="15" fillId="0" borderId="0" xfId="0" applyFont="true" applyBorder="false" applyAlignment="false" applyProtection="true">
      <alignment horizontal="general" vertical="bottom" textRotation="0" wrapText="false" indent="0" shrinkToFit="false"/>
      <protection locked="true" hidden="false"/>
    </xf>
    <xf numFmtId="168" fontId="0" fillId="0" borderId="0" xfId="0" applyFont="false" applyBorder="false" applyAlignment="false" applyProtection="true">
      <alignment horizontal="general" vertical="bottom" textRotation="0" wrapText="false" indent="0" shrinkToFit="false"/>
      <protection locked="true" hidden="false"/>
    </xf>
    <xf numFmtId="164" fontId="16" fillId="0" borderId="0" xfId="0" applyFont="true" applyBorder="false" applyAlignment="true" applyProtection="true">
      <alignment horizontal="left" vertical="bottom" textRotation="0" wrapText="false" indent="0" shrinkToFit="false"/>
      <protection locked="true" hidden="false"/>
    </xf>
    <xf numFmtId="174" fontId="0" fillId="0" borderId="0" xfId="0" applyFont="false" applyBorder="false" applyAlignment="false" applyProtection="true">
      <alignment horizontal="general" vertical="bottom" textRotation="0" wrapText="false" indent="0" shrinkToFit="false"/>
      <protection locked="true" hidden="false"/>
    </xf>
    <xf numFmtId="168" fontId="8" fillId="0" borderId="0" xfId="19" applyFont="true" applyBorder="tru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top"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8"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77" fontId="8" fillId="0" borderId="0" xfId="15" applyFont="true" applyBorder="true" applyAlignment="true" applyProtection="true">
      <alignment horizontal="general" vertical="bottom" textRotation="0" wrapText="false" indent="0" shrinkToFit="false"/>
      <protection locked="true" hidden="false"/>
    </xf>
    <xf numFmtId="177" fontId="10"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false" indent="0" shrinkToFit="false"/>
      <protection locked="true" hidden="false"/>
    </xf>
    <xf numFmtId="178" fontId="8" fillId="0" borderId="0" xfId="19" applyFont="true" applyBorder="true" applyAlignment="true" applyProtection="true">
      <alignment horizontal="general" vertical="bottom" textRotation="0" wrapText="false" indent="0" shrinkToFit="false"/>
      <protection locked="true" hidden="false"/>
    </xf>
    <xf numFmtId="164" fontId="17" fillId="0" borderId="0" xfId="0" applyFont="true" applyBorder="false" applyAlignment="true" applyProtection="true">
      <alignment horizontal="left" vertical="bottom" textRotation="0" wrapText="false" indent="0" shrinkToFit="false"/>
      <protection locked="true" hidden="false"/>
    </xf>
    <xf numFmtId="164" fontId="13" fillId="0" borderId="0" xfId="0" applyFont="true" applyBorder="false" applyAlignment="true" applyProtection="true">
      <alignment horizontal="left" vertical="bottom" textRotation="0" wrapText="false" indent="0" shrinkToFit="false"/>
      <protection locked="true" hidden="false"/>
    </xf>
    <xf numFmtId="164" fontId="16" fillId="2"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79" fontId="19" fillId="0" borderId="0" xfId="0" applyFont="true" applyBorder="false" applyAlignment="false" applyProtection="false">
      <alignment horizontal="general" vertical="bottom" textRotation="0" wrapText="false" indent="0" shrinkToFit="false"/>
      <protection locked="true" hidden="false"/>
    </xf>
    <xf numFmtId="170" fontId="13" fillId="0" borderId="0" xfId="0" applyFont="true" applyBorder="false" applyAlignment="true" applyProtection="true">
      <alignment horizontal="right" vertical="bottom" textRotation="0" wrapText="false" indent="0" shrinkToFit="false"/>
      <protection locked="true" hidden="false"/>
    </xf>
    <xf numFmtId="164" fontId="19" fillId="0" borderId="0" xfId="0" applyFont="true" applyBorder="false" applyAlignment="true" applyProtection="true">
      <alignment horizontal="right"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80" fontId="19"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right" vertical="bottom" textRotation="0" wrapText="false" indent="0" shrinkToFit="false"/>
      <protection locked="true" hidden="false"/>
    </xf>
    <xf numFmtId="164" fontId="12" fillId="0" borderId="0" xfId="0" applyFont="true" applyBorder="false" applyAlignment="true" applyProtection="true">
      <alignment horizontal="right" vertical="bottom" textRotation="0" wrapText="false" indent="0" shrinkToFit="false"/>
      <protection locked="true" hidden="false"/>
    </xf>
    <xf numFmtId="164" fontId="15" fillId="0" borderId="0" xfId="0" applyFont="true" applyBorder="false" applyAlignment="true" applyProtection="true">
      <alignment horizontal="right" vertical="bottom" textRotation="0" wrapText="false" indent="0" shrinkToFit="false"/>
      <protection locked="true" hidden="false"/>
    </xf>
    <xf numFmtId="164" fontId="15" fillId="0" borderId="0" xfId="0" applyFont="true" applyBorder="false" applyAlignment="true" applyProtection="true">
      <alignment horizontal="left" vertical="bottom" textRotation="0" wrapText="false" indent="0" shrinkToFit="false"/>
      <protection locked="true" hidden="false"/>
    </xf>
    <xf numFmtId="164" fontId="15" fillId="0" borderId="0" xfId="0" applyFont="true" applyBorder="false" applyAlignment="true" applyProtection="true">
      <alignment horizontal="center" vertical="bottom" textRotation="0" wrapText="false" indent="0" shrinkToFit="false"/>
      <protection locked="true" hidden="false"/>
    </xf>
    <xf numFmtId="176" fontId="13" fillId="3" borderId="0" xfId="19" applyFont="true" applyBorder="true" applyAlignment="true" applyProtection="true">
      <alignment horizontal="general" vertical="bottom" textRotation="0" wrapText="false" indent="0" shrinkToFit="false"/>
      <protection locked="true" hidden="false"/>
    </xf>
    <xf numFmtId="164" fontId="13" fillId="3"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right"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22" fillId="0" borderId="0" xfId="0" applyFont="true" applyBorder="false" applyAlignment="true" applyProtection="false">
      <alignment horizontal="left" vertical="bottom" textRotation="0" wrapText="false" indent="0" shrinkToFit="false"/>
      <protection locked="true" hidden="false"/>
    </xf>
    <xf numFmtId="164" fontId="15" fillId="0" borderId="0" xfId="0" applyFont="true" applyBorder="true" applyAlignment="true" applyProtection="false">
      <alignment horizontal="center" vertical="bottom" textRotation="0" wrapText="false" indent="0" shrinkToFit="false"/>
      <protection locked="true" hidden="false"/>
    </xf>
    <xf numFmtId="168" fontId="13" fillId="0" borderId="0" xfId="0" applyFont="true" applyBorder="false" applyAlignment="true" applyProtection="true">
      <alignment horizontal="right" vertical="bottom" textRotation="0" wrapText="false" indent="0" shrinkToFit="false"/>
      <protection locked="true" hidden="false"/>
    </xf>
    <xf numFmtId="164" fontId="15" fillId="0" borderId="0" xfId="0" applyFont="true" applyBorder="false" applyAlignment="true" applyProtection="false">
      <alignment horizontal="center" vertical="bottom" textRotation="0" wrapText="false" indent="0" shrinkToFit="false"/>
      <protection locked="true" hidden="false"/>
    </xf>
    <xf numFmtId="179" fontId="15" fillId="0" borderId="0" xfId="0" applyFont="true" applyBorder="false" applyAlignment="false" applyProtection="false">
      <alignment horizontal="general" vertical="bottom" textRotation="0" wrapText="false" indent="0" shrinkToFit="false"/>
      <protection locked="true" hidden="false"/>
    </xf>
    <xf numFmtId="164" fontId="22" fillId="0" borderId="0" xfId="21" applyFont="true" applyBorder="false" applyAlignment="true" applyProtection="false">
      <alignment horizontal="center"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22" fillId="0" borderId="0" xfId="21" applyFont="true" applyBorder="false" applyAlignment="false" applyProtection="false">
      <alignment horizontal="general" vertical="bottom" textRotation="0" wrapText="false" indent="0" shrinkToFit="false"/>
      <protection locked="true" hidden="false"/>
    </xf>
    <xf numFmtId="181" fontId="19" fillId="0" borderId="0" xfId="0" applyFont="true" applyBorder="false" applyAlignment="false" applyProtection="true">
      <alignment horizontal="general" vertical="bottom" textRotation="0" wrapText="false" indent="0" shrinkToFit="false"/>
      <protection locked="true" hidden="false"/>
    </xf>
    <xf numFmtId="182" fontId="19" fillId="0" borderId="0" xfId="0" applyFont="true" applyBorder="false" applyAlignment="false" applyProtection="true">
      <alignment horizontal="general" vertical="bottom" textRotation="0" wrapText="false" indent="0" shrinkToFit="false"/>
      <protection locked="true" hidden="false"/>
    </xf>
    <xf numFmtId="176" fontId="19" fillId="0" borderId="0" xfId="0" applyFont="true" applyBorder="false" applyAlignment="false" applyProtection="false">
      <alignment horizontal="general" vertical="bottom" textRotation="0" wrapText="false" indent="0" shrinkToFit="false"/>
      <protection locked="true" hidden="false"/>
    </xf>
    <xf numFmtId="180" fontId="19" fillId="0" borderId="0" xfId="17" applyFont="true" applyBorder="true" applyAlignment="true" applyProtection="true">
      <alignment horizontal="general" vertical="bottom" textRotation="0" wrapText="false" indent="0" shrinkToFit="false"/>
      <protection locked="true" hidden="false"/>
    </xf>
    <xf numFmtId="180" fontId="13" fillId="0" borderId="0" xfId="17" applyFont="true" applyBorder="true" applyAlignment="true" applyProtection="true">
      <alignment horizontal="general" vertical="bottom" textRotation="0" wrapText="false" indent="0" shrinkToFit="false"/>
      <protection locked="true" hidden="false"/>
    </xf>
    <xf numFmtId="171" fontId="13" fillId="0" borderId="0" xfId="17" applyFont="true" applyBorder="true" applyAlignment="true" applyProtection="true">
      <alignment horizontal="general" vertical="bottom" textRotation="0" wrapText="false" indent="0" shrinkToFit="false"/>
      <protection locked="true" hidden="false"/>
    </xf>
    <xf numFmtId="180" fontId="13" fillId="0" borderId="0" xfId="0" applyFont="true" applyBorder="false" applyAlignment="false" applyProtection="false">
      <alignment horizontal="general" vertical="bottom" textRotation="0" wrapText="false" indent="0" shrinkToFit="false"/>
      <protection locked="true" hidden="false"/>
    </xf>
    <xf numFmtId="164" fontId="13" fillId="2" borderId="0" xfId="0" applyFont="true" applyBorder="false" applyAlignment="true" applyProtection="true">
      <alignment horizontal="left" vertical="bottom" textRotation="0" wrapText="false" indent="0" shrinkToFit="false"/>
      <protection locked="true" hidden="false"/>
    </xf>
    <xf numFmtId="167" fontId="13" fillId="2" borderId="0" xfId="0" applyFont="true" applyBorder="false" applyAlignment="true" applyProtection="true">
      <alignment horizontal="right" vertical="bottom" textRotation="0" wrapText="false" indent="0" shrinkToFit="false"/>
      <protection locked="true" hidden="false"/>
    </xf>
    <xf numFmtId="176" fontId="19" fillId="0" borderId="0" xfId="0" applyFont="true" applyBorder="false" applyAlignment="false" applyProtection="true">
      <alignment horizontal="general" vertical="bottom" textRotation="0" wrapText="false" indent="0" shrinkToFit="false"/>
      <protection locked="true" hidden="false"/>
    </xf>
    <xf numFmtId="176" fontId="13" fillId="0" borderId="0" xfId="0" applyFont="true" applyBorder="false" applyAlignment="true" applyProtection="true">
      <alignment horizontal="right" vertical="bottom" textRotation="0" wrapText="false" indent="0" shrinkToFit="false"/>
      <protection locked="true" hidden="false"/>
    </xf>
    <xf numFmtId="176" fontId="13" fillId="2" borderId="0" xfId="0" applyFont="true" applyBorder="false" applyAlignment="true" applyProtection="true">
      <alignment horizontal="right" vertical="bottom" textRotation="0" wrapText="false" indent="0" shrinkToFit="false"/>
      <protection locked="true" hidden="false"/>
    </xf>
    <xf numFmtId="164" fontId="23"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left" vertical="bottom" textRotation="0" wrapText="false" indent="0" shrinkToFit="false"/>
      <protection locked="true" hidden="false"/>
    </xf>
    <xf numFmtId="178" fontId="13" fillId="0" borderId="0" xfId="19" applyFont="true" applyBorder="true" applyAlignment="true" applyProtection="true">
      <alignment horizontal="general" vertical="bottom" textRotation="0" wrapText="false" indent="0" shrinkToFit="false"/>
      <protection locked="true" hidden="false"/>
    </xf>
    <xf numFmtId="183" fontId="13" fillId="0" borderId="0" xfId="15" applyFont="true" applyBorder="true" applyAlignment="true" applyProtection="true">
      <alignment horizontal="general" vertical="bottom" textRotation="0" wrapText="false" indent="0" shrinkToFit="false"/>
      <protection locked="true" hidden="false"/>
    </xf>
    <xf numFmtId="178" fontId="13" fillId="0" borderId="0" xfId="0" applyFont="true" applyBorder="false" applyAlignment="false" applyProtection="false">
      <alignment horizontal="general" vertical="bottom" textRotation="0" wrapText="false" indent="0" shrinkToFit="false"/>
      <protection locked="true" hidden="false"/>
    </xf>
    <xf numFmtId="164" fontId="20" fillId="0" borderId="1" xfId="0" applyFont="true" applyBorder="true" applyAlignment="true" applyProtection="false">
      <alignment horizontal="left" vertical="bottom" textRotation="0" wrapText="false" indent="0" shrinkToFit="false"/>
      <protection locked="true" hidden="false"/>
    </xf>
    <xf numFmtId="164" fontId="13" fillId="0" borderId="1" xfId="0" applyFont="true" applyBorder="true" applyAlignment="false" applyProtection="false">
      <alignment horizontal="general" vertical="bottom" textRotation="0" wrapText="false" indent="0" shrinkToFit="false"/>
      <protection locked="true" hidden="false"/>
    </xf>
    <xf numFmtId="168" fontId="13" fillId="0" borderId="0" xfId="19" applyFont="true" applyBorder="true" applyAlignment="true" applyProtection="tru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70" fontId="0" fillId="0" borderId="0" xfId="0" applyFont="false" applyBorder="false" applyAlignment="false" applyProtection="false">
      <alignment horizontal="general" vertical="bottom" textRotation="0" wrapText="false" indent="0" shrinkToFit="false"/>
      <protection locked="true" hidden="false"/>
    </xf>
    <xf numFmtId="170" fontId="24"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Euro" xfId="20"/>
    <cellStyle name="Normal_BDT_4" xfId="21"/>
    <cellStyle name="Normal_Book2" xfId="22"/>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122760</xdr:colOff>
      <xdr:row>9</xdr:row>
      <xdr:rowOff>190440</xdr:rowOff>
    </xdr:from>
    <xdr:to>
      <xdr:col>10</xdr:col>
      <xdr:colOff>669600</xdr:colOff>
      <xdr:row>15</xdr:row>
      <xdr:rowOff>200160</xdr:rowOff>
    </xdr:to>
    <xdr:sp>
      <xdr:nvSpPr>
        <xdr:cNvPr id="0" name="Text 1"/>
        <xdr:cNvSpPr/>
      </xdr:nvSpPr>
      <xdr:spPr>
        <a:xfrm>
          <a:off x="2835360" y="2200320"/>
          <a:ext cx="4615920" cy="1209600"/>
        </a:xfrm>
        <a:prstGeom prst="rect">
          <a:avLst/>
        </a:prstGeom>
        <a:solidFill>
          <a:srgbClr val="ffffff"/>
        </a:solidFill>
        <a:ln w="1260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1.  To use this tool you will have to install the fit.xll add-in.  To install an add-in: Use the &lt;tools&gt;&lt;Addins&gt;.  In the Add-in dialog box use the &lt;Browse&gt; key to find the location of the fit.xll add-in.  When you have found it select it and then answer yes to the add-in quiry. You will receive a message that says that you have added a term structure add-in written by Professor Richard Stanton.</a:t>
          </a:r>
          <a:endParaRPr b="0" lang="en-US" sz="1200" strike="noStrike" u="none">
            <a:effectLst/>
            <a:uFillTx/>
            <a:latin typeface="Times New Roman"/>
          </a:endParaRPr>
        </a:p>
      </xdr:txBody>
    </xdr:sp>
    <xdr:clientData/>
  </xdr:twoCellAnchor>
  <xdr:twoCellAnchor editAs="oneCell">
    <xdr:from>
      <xdr:col>4</xdr:col>
      <xdr:colOff>151200</xdr:colOff>
      <xdr:row>18</xdr:row>
      <xdr:rowOff>57240</xdr:rowOff>
    </xdr:from>
    <xdr:to>
      <xdr:col>11</xdr:col>
      <xdr:colOff>10080</xdr:colOff>
      <xdr:row>28</xdr:row>
      <xdr:rowOff>152280</xdr:rowOff>
    </xdr:to>
    <xdr:sp>
      <xdr:nvSpPr>
        <xdr:cNvPr id="1" name="Text 2"/>
        <xdr:cNvSpPr/>
      </xdr:nvSpPr>
      <xdr:spPr>
        <a:xfrm>
          <a:off x="2863800" y="3867120"/>
          <a:ext cx="4606200" cy="20955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2.  All the data entry happens on the Data page.  The current term structure and volatilities have been entered for you and you can change them if you wish.  You need to enter the specifics of your mortgage collaterial including your assumptions about prepayment rates, default rates, and recovery rates.  Currently the model assumes that these rates are a mean that is independent of the level of interest rates.  You also need to develop the appropriate allocations to the REMIC bonds using the Add REMIC Cash Flows worksheet.  To value a bond you must paste in the chosen bond's cash flows into the first column of the Valuation worksheet.  The cash flows that currently appear in the Valuation worksheet are those of the underlying collateral.</a:t>
          </a:r>
          <a:endParaRPr b="0" lang="en-US" sz="1200" strike="noStrike" u="none">
            <a:effectLst/>
            <a:uFillTx/>
            <a:latin typeface="Times New Roman"/>
          </a:endParaRPr>
        </a:p>
      </xdr:txBody>
    </xdr:sp>
    <xdr:clientData/>
  </xdr:twoCellAnchor>
  <xdr:twoCellAnchor editAs="oneCell">
    <xdr:from>
      <xdr:col>4</xdr:col>
      <xdr:colOff>178920</xdr:colOff>
      <xdr:row>29</xdr:row>
      <xdr:rowOff>114120</xdr:rowOff>
    </xdr:from>
    <xdr:to>
      <xdr:col>11</xdr:col>
      <xdr:colOff>720</xdr:colOff>
      <xdr:row>34</xdr:row>
      <xdr:rowOff>190800</xdr:rowOff>
    </xdr:to>
    <xdr:sp>
      <xdr:nvSpPr>
        <xdr:cNvPr id="2" name="Text 3"/>
        <xdr:cNvSpPr/>
      </xdr:nvSpPr>
      <xdr:spPr>
        <a:xfrm>
          <a:off x="2891520" y="6124320"/>
          <a:ext cx="4569120" cy="10767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3.  To value the bonds and derive the lattices. You need to choose how many spot rate paths you would like to sample.  Right now the number is set to 100.  Once you have made all the changes you wish to make, hit the &lt;compute&gt; button on the data page.  The trees will be recomputed and the simulations will be run. </a:t>
          </a:r>
          <a:endParaRPr b="0" lang="en-US" sz="1200" strike="noStrike" u="none">
            <a:effectLst/>
            <a:uFillTx/>
            <a:latin typeface="Times New Roman"/>
          </a:endParaRPr>
        </a:p>
      </xdr:txBody>
    </xdr:sp>
    <xdr:clientData/>
  </xdr:twoCellAnchor>
  <xdr:twoCellAnchor editAs="oneCell">
    <xdr:from>
      <xdr:col>4</xdr:col>
      <xdr:colOff>178920</xdr:colOff>
      <xdr:row>36</xdr:row>
      <xdr:rowOff>0</xdr:rowOff>
    </xdr:from>
    <xdr:to>
      <xdr:col>10</xdr:col>
      <xdr:colOff>622800</xdr:colOff>
      <xdr:row>42</xdr:row>
      <xdr:rowOff>76680</xdr:rowOff>
    </xdr:to>
    <xdr:sp>
      <xdr:nvSpPr>
        <xdr:cNvPr id="3" name="Text 4"/>
        <xdr:cNvSpPr/>
      </xdr:nvSpPr>
      <xdr:spPr>
        <a:xfrm>
          <a:off x="2891520" y="7410600"/>
          <a:ext cx="4512960" cy="12765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4.  For a more detailed understanding of the spreadsheet and its macros contact wallace@haas.berkeley.edu</a:t>
          </a:r>
          <a:endParaRPr b="0" lang="en-US" sz="1200" strike="noStrike" u="none">
            <a:effectLst/>
            <a:uFillTx/>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E7:H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8.90234375" defaultRowHeight="15.75" customHeight="true" zeroHeight="false" outlineLevelRow="0" outlineLevelCol="0"/>
  <sheetData>
    <row r="7" customFormat="false" ht="27.75" hidden="false" customHeight="false" outlineLevel="0" collapsed="false">
      <c r="E7" s="1" t="s">
        <v>0</v>
      </c>
      <c r="F7" s="2"/>
      <c r="G7" s="2"/>
      <c r="H7" s="2"/>
    </row>
    <row r="8" customFormat="false" ht="20.25" hidden="false" customHeight="false" outlineLevel="0" collapsed="false">
      <c r="G8" s="3" t="s">
        <v>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Z36"/>
  <sheetViews>
    <sheetView showFormulas="false" showGridLines="true" showRowColHeaders="true" showZeros="true" rightToLeft="false" tabSelected="false" showOutlineSymbols="true" defaultGridColor="true" view="normal" topLeftCell="A11" colorId="64" zoomScale="100" zoomScaleNormal="100" zoomScalePageLayoutView="100" workbookViewId="0">
      <selection pane="topLeft" activeCell="C27" activeCellId="0" sqref="C27"/>
    </sheetView>
  </sheetViews>
  <sheetFormatPr defaultColWidth="8.90234375" defaultRowHeight="15.75" customHeight="true" zeroHeight="false" outlineLevelRow="0" outlineLevelCol="0"/>
  <cols>
    <col collapsed="false" customWidth="true" hidden="false" outlineLevel="0" max="1" min="1" style="4" width="28.11"/>
    <col collapsed="false" customWidth="true" hidden="false" outlineLevel="0" max="2" min="2" style="0" width="9.37"/>
    <col collapsed="false" customWidth="true" hidden="false" outlineLevel="0" max="3" min="3" style="0" width="15.86"/>
  </cols>
  <sheetData>
    <row r="1" customFormat="false" ht="20.25" hidden="false" customHeight="true" outlineLevel="0" collapsed="false">
      <c r="A1" s="5" t="s">
        <v>2</v>
      </c>
      <c r="B1" s="6"/>
      <c r="C1" s="6"/>
    </row>
    <row r="2" customFormat="false" ht="20.25" hidden="false" customHeight="true" outlineLevel="0" collapsed="false">
      <c r="A2" s="5" t="s">
        <v>3</v>
      </c>
      <c r="B2" s="6"/>
      <c r="C2" s="6"/>
    </row>
    <row r="3" customFormat="false" ht="18" hidden="false" customHeight="true" outlineLevel="0" collapsed="false">
      <c r="A3" s="7" t="s">
        <v>4</v>
      </c>
      <c r="B3" s="8" t="n">
        <v>30</v>
      </c>
    </row>
    <row r="4" customFormat="false" ht="18" hidden="false" customHeight="true" outlineLevel="0" collapsed="false">
      <c r="A4" s="9" t="s">
        <v>5</v>
      </c>
      <c r="B4" s="10" t="n">
        <v>30</v>
      </c>
    </row>
    <row r="5" customFormat="false" ht="15.75" hidden="false" customHeight="false" outlineLevel="0" collapsed="false">
      <c r="A5" s="11" t="s">
        <v>4</v>
      </c>
      <c r="B5" s="12" t="n">
        <f aca="false">1</f>
        <v>1</v>
      </c>
      <c r="C5" s="12" t="n">
        <f aca="false">IF(B5&lt;$B$3,B5+1,"")</f>
        <v>2</v>
      </c>
      <c r="D5" s="12" t="n">
        <f aca="false">IF(C5&lt;$B$3,C5+1,"")</f>
        <v>3</v>
      </c>
      <c r="E5" s="12" t="n">
        <f aca="false">IF(D5&lt;$B$3,D5+1,"")</f>
        <v>4</v>
      </c>
      <c r="F5" s="12" t="n">
        <f aca="false">IF(E5&lt;$B$3,E5+1,"")</f>
        <v>5</v>
      </c>
      <c r="G5" s="12" t="n">
        <f aca="false">IF(F5&lt;$B$3,F5+1,"")</f>
        <v>6</v>
      </c>
      <c r="H5" s="12" t="n">
        <f aca="false">IF(G5&lt;$B$3,G5+1,"")</f>
        <v>7</v>
      </c>
      <c r="I5" s="12" t="n">
        <f aca="false">IF(H5&lt;$B$3,H5+1,"")</f>
        <v>8</v>
      </c>
      <c r="J5" s="12" t="n">
        <f aca="false">IF(I5&lt;$B$3,I5+1,"")</f>
        <v>9</v>
      </c>
      <c r="K5" s="12" t="n">
        <f aca="false">IF(J5&lt;$B$3,J5+1,"")</f>
        <v>10</v>
      </c>
      <c r="L5" s="12" t="n">
        <f aca="false">IF(K5&lt;$B$3,K5+1,"")</f>
        <v>11</v>
      </c>
      <c r="M5" s="12" t="n">
        <f aca="false">IF(L5&lt;$B$3,L5+1,"")</f>
        <v>12</v>
      </c>
      <c r="N5" s="12" t="n">
        <f aca="false">IF(M5&lt;$B$3,M5+1,"")</f>
        <v>13</v>
      </c>
      <c r="O5" s="12" t="n">
        <f aca="false">IF(N5&lt;$B$3,N5+1,"")</f>
        <v>14</v>
      </c>
      <c r="P5" s="12" t="n">
        <f aca="false">IF(O5&lt;$B$3,O5+1,"")</f>
        <v>15</v>
      </c>
      <c r="Q5" s="12" t="n">
        <f aca="false">IF(P5&lt;$B$3,P5+1,"")</f>
        <v>16</v>
      </c>
      <c r="R5" s="12" t="n">
        <f aca="false">IF(Q5&lt;$B$3,Q5+1,"")</f>
        <v>17</v>
      </c>
      <c r="S5" s="12" t="n">
        <f aca="false">IF(R5&lt;$B$3,R5+1,"")</f>
        <v>18</v>
      </c>
      <c r="T5" s="12" t="n">
        <f aca="false">IF(S5&lt;$B$3,S5+1,"")</f>
        <v>19</v>
      </c>
      <c r="U5" s="12" t="n">
        <f aca="false">IF(T5&lt;$B$3,T5+1,"")</f>
        <v>20</v>
      </c>
      <c r="V5" s="12" t="n">
        <f aca="false">IF(U5&lt;$B$3,U5+1,"")</f>
        <v>21</v>
      </c>
      <c r="W5" s="12" t="n">
        <f aca="false">IF(V5&lt;$B$3,V5+1,"")</f>
        <v>22</v>
      </c>
      <c r="X5" s="12" t="n">
        <f aca="false">IF(W5&lt;$B$3,W5+1,"")</f>
        <v>23</v>
      </c>
      <c r="Y5" s="12" t="n">
        <f aca="false">IF(X5&lt;$B$3,X5+1,"")</f>
        <v>24</v>
      </c>
      <c r="Z5" s="12" t="n">
        <f aca="false">IF(Y5&lt;$B$3,Y5+1,"")</f>
        <v>25</v>
      </c>
      <c r="AA5" s="12" t="n">
        <f aca="false">IF(Z5&lt;$B$3,Z5+1,"")</f>
        <v>26</v>
      </c>
      <c r="AB5" s="12" t="n">
        <f aca="false">IF(AA5&lt;$B$3,AA5+1,"")</f>
        <v>27</v>
      </c>
      <c r="AC5" s="12" t="n">
        <f aca="false">IF(AB5&lt;$B$3,AB5+1,"")</f>
        <v>28</v>
      </c>
      <c r="AD5" s="12" t="n">
        <f aca="false">IF(AC5&lt;$B$3,AC5+1,"")</f>
        <v>29</v>
      </c>
      <c r="AE5" s="12" t="n">
        <f aca="false">IF(AD5&lt;$B$3,AD5+1,"")</f>
        <v>30</v>
      </c>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c r="CW5" s="12"/>
      <c r="CX5" s="12"/>
      <c r="CY5" s="12"/>
      <c r="CZ5" s="12"/>
      <c r="DA5" s="12"/>
      <c r="DB5" s="12"/>
      <c r="DC5" s="12"/>
      <c r="DD5" s="12"/>
      <c r="DE5" s="12"/>
      <c r="DF5" s="12"/>
      <c r="DG5" s="12"/>
      <c r="DH5" s="12"/>
      <c r="DI5" s="12"/>
      <c r="DJ5" s="12"/>
      <c r="DK5" s="12"/>
      <c r="DL5" s="12"/>
      <c r="DM5" s="12"/>
      <c r="DN5" s="12"/>
      <c r="DO5" s="12"/>
      <c r="DP5" s="12"/>
      <c r="DQ5" s="12"/>
      <c r="DR5" s="12"/>
      <c r="DS5" s="12"/>
      <c r="DT5" s="12"/>
      <c r="DU5" s="12"/>
      <c r="DV5" s="12"/>
      <c r="DW5" s="12"/>
      <c r="DX5" s="12"/>
      <c r="DY5" s="12"/>
      <c r="DZ5" s="12"/>
    </row>
    <row r="6" customFormat="false" ht="15.75" hidden="false" customHeight="false" outlineLevel="0" collapsed="false">
      <c r="A6" s="13" t="s">
        <v>6</v>
      </c>
      <c r="B6" s="14" t="n">
        <v>0.0410928811513784</v>
      </c>
      <c r="C6" s="14" t="n">
        <v>0.0432206086990217</v>
      </c>
      <c r="D6" s="14" t="n">
        <v>0.0410989763205711</v>
      </c>
      <c r="E6" s="14" t="n">
        <v>0.0432261708509075</v>
      </c>
      <c r="F6" s="14" t="n">
        <v>0.0451588144122756</v>
      </c>
      <c r="G6" s="14" t="n">
        <v>0.046896907698844</v>
      </c>
      <c r="H6" s="14" t="n">
        <v>0.0484404514047816</v>
      </c>
      <c r="I6" s="14" t="n">
        <v>0.0497894462242571</v>
      </c>
      <c r="J6" s="14" t="n">
        <v>0.0509438928514392</v>
      </c>
      <c r="K6" s="14" t="n">
        <v>0.0519037919804967</v>
      </c>
      <c r="L6" s="14" t="n">
        <v>0.0526691443055984</v>
      </c>
      <c r="M6" s="14" t="n">
        <v>0.053239950520913</v>
      </c>
      <c r="N6" s="14" t="n">
        <v>0.0536162113206092</v>
      </c>
      <c r="O6" s="14" t="n">
        <v>0.0537979273988558</v>
      </c>
      <c r="P6" s="14" t="n">
        <v>0.0537850994498215</v>
      </c>
      <c r="Q6" s="14" t="n">
        <v>0.0537900994498215</v>
      </c>
      <c r="R6" s="14" t="n">
        <v>0.0537950994498215</v>
      </c>
      <c r="S6" s="14" t="n">
        <v>0.0538000994498215</v>
      </c>
      <c r="T6" s="14" t="n">
        <v>0.0538050994498215</v>
      </c>
      <c r="U6" s="14" t="n">
        <v>0.0538100994498215</v>
      </c>
      <c r="V6" s="14" t="n">
        <v>0.0538150994498215</v>
      </c>
      <c r="W6" s="14" t="n">
        <v>0.0538200994498215</v>
      </c>
      <c r="X6" s="14" t="n">
        <v>0.0538250994498215</v>
      </c>
      <c r="Y6" s="14" t="n">
        <v>0.0538300994498215</v>
      </c>
      <c r="Z6" s="14" t="n">
        <v>0.0538350994498215</v>
      </c>
      <c r="AA6" s="14" t="n">
        <v>0.0538400994498215</v>
      </c>
      <c r="AB6" s="14" t="n">
        <v>0.0538450994498215</v>
      </c>
      <c r="AC6" s="14" t="n">
        <v>0.0538500994498215</v>
      </c>
      <c r="AD6" s="14" t="n">
        <v>0.0538550994498215</v>
      </c>
      <c r="AE6" s="14" t="n">
        <v>0.0538600994498215</v>
      </c>
    </row>
    <row r="7" customFormat="false" ht="15.75" hidden="false" customHeight="false" outlineLevel="0" collapsed="false">
      <c r="A7" s="13" t="s">
        <v>7</v>
      </c>
      <c r="B7" s="15" t="n">
        <v>0.12</v>
      </c>
      <c r="C7" s="15" t="n">
        <v>0.13</v>
      </c>
      <c r="D7" s="15" t="n">
        <v>0.12</v>
      </c>
      <c r="E7" s="15" t="n">
        <v>0.11</v>
      </c>
      <c r="F7" s="15" t="n">
        <v>0.105</v>
      </c>
      <c r="G7" s="15" t="n">
        <f aca="false">F7+0.0002</f>
        <v>0.1052</v>
      </c>
      <c r="H7" s="15" t="n">
        <f aca="false">G7+0.0002</f>
        <v>0.1054</v>
      </c>
      <c r="I7" s="15" t="n">
        <f aca="false">H7+0.0002</f>
        <v>0.1056</v>
      </c>
      <c r="J7" s="15" t="n">
        <f aca="false">I7+0.0002</f>
        <v>0.1058</v>
      </c>
      <c r="K7" s="15" t="n">
        <f aca="false">J7+0.0002</f>
        <v>0.106</v>
      </c>
      <c r="L7" s="15" t="n">
        <f aca="false">K7+0.0002</f>
        <v>0.1062</v>
      </c>
      <c r="M7" s="15" t="n">
        <f aca="false">L7+0.0002</f>
        <v>0.1064</v>
      </c>
      <c r="N7" s="15" t="n">
        <f aca="false">M7+0.0002</f>
        <v>0.1066</v>
      </c>
      <c r="O7" s="15" t="n">
        <f aca="false">N7+0.0002</f>
        <v>0.1068</v>
      </c>
      <c r="P7" s="15" t="n">
        <f aca="false">O7+0.0002</f>
        <v>0.107</v>
      </c>
      <c r="Q7" s="15" t="n">
        <f aca="false">P7+0.0002</f>
        <v>0.1072</v>
      </c>
      <c r="R7" s="15" t="n">
        <f aca="false">Q7+0.0002</f>
        <v>0.1074</v>
      </c>
      <c r="S7" s="15" t="n">
        <f aca="false">R7+0.0002</f>
        <v>0.1076</v>
      </c>
      <c r="T7" s="15" t="n">
        <f aca="false">S7+0.0002</f>
        <v>0.1078</v>
      </c>
      <c r="U7" s="15" t="n">
        <f aca="false">T7+0.0002</f>
        <v>0.108</v>
      </c>
      <c r="V7" s="15" t="n">
        <f aca="false">U7+0.0002</f>
        <v>0.1082</v>
      </c>
      <c r="W7" s="15" t="n">
        <f aca="false">V7+0.0002</f>
        <v>0.1084</v>
      </c>
      <c r="X7" s="15" t="n">
        <f aca="false">W7+0.0002</f>
        <v>0.1086</v>
      </c>
      <c r="Y7" s="15" t="n">
        <f aca="false">X7+0.0002</f>
        <v>0.1088</v>
      </c>
      <c r="Z7" s="15" t="n">
        <f aca="false">Y7+0.0002</f>
        <v>0.109</v>
      </c>
      <c r="AA7" s="15" t="n">
        <f aca="false">Z7+0.0002</f>
        <v>0.1092</v>
      </c>
      <c r="AB7" s="15" t="n">
        <f aca="false">AA7+0.0002</f>
        <v>0.1094</v>
      </c>
      <c r="AC7" s="15" t="n">
        <f aca="false">AB7+0.0002</f>
        <v>0.1096</v>
      </c>
      <c r="AD7" s="15" t="n">
        <f aca="false">AC7+0.0002</f>
        <v>0.1098</v>
      </c>
      <c r="AE7" s="15" t="n">
        <f aca="false">AD7+0.0002</f>
        <v>0.11</v>
      </c>
    </row>
    <row r="8" customFormat="false" ht="15.75" hidden="false" customHeight="false" outlineLevel="0" collapsed="false">
      <c r="A8" s="16"/>
      <c r="B8" s="17"/>
      <c r="C8" s="17"/>
      <c r="D8" s="17"/>
      <c r="E8" s="17"/>
    </row>
    <row r="10" customFormat="false" ht="15.75" hidden="false" customHeight="false" outlineLevel="0" collapsed="false">
      <c r="A10" s="7" t="s">
        <v>8</v>
      </c>
      <c r="B10" s="15"/>
    </row>
    <row r="11" customFormat="false" ht="15.75" hidden="false" customHeight="false" outlineLevel="0" collapsed="false">
      <c r="A11" s="15" t="n">
        <v>0.055</v>
      </c>
    </row>
    <row r="13" customFormat="false" ht="15.75" hidden="false" customHeight="false" outlineLevel="0" collapsed="false">
      <c r="A13" s="7" t="s">
        <v>9</v>
      </c>
    </row>
    <row r="14" customFormat="false" ht="15.75" hidden="false" customHeight="false" outlineLevel="0" collapsed="false">
      <c r="A14" s="18" t="n">
        <v>100</v>
      </c>
    </row>
    <row r="16" customFormat="false" ht="15.75" hidden="false" customHeight="false" outlineLevel="0" collapsed="false">
      <c r="A16" s="19" t="s">
        <v>10</v>
      </c>
    </row>
    <row r="17" customFormat="false" ht="15.75" hidden="false" customHeight="false" outlineLevel="0" collapsed="false">
      <c r="A17" s="20" t="s">
        <v>11</v>
      </c>
      <c r="C17" s="21" t="n">
        <v>771922444</v>
      </c>
    </row>
    <row r="18" customFormat="false" ht="15.75" hidden="false" customHeight="false" outlineLevel="0" collapsed="false">
      <c r="A18" s="22" t="s">
        <v>12</v>
      </c>
      <c r="C18" s="23" t="n">
        <f aca="false">102/12</f>
        <v>8.5</v>
      </c>
    </row>
    <row r="19" customFormat="false" ht="15.75" hidden="false" customHeight="false" outlineLevel="0" collapsed="false">
      <c r="A19" s="20" t="s">
        <v>13</v>
      </c>
      <c r="C19" s="24" t="n">
        <v>0.07892</v>
      </c>
    </row>
    <row r="20" customFormat="false" ht="15.75" hidden="false" customHeight="false" outlineLevel="0" collapsed="false">
      <c r="A20" s="20" t="s">
        <v>14</v>
      </c>
      <c r="C20" s="25" t="n">
        <f aca="false">-PMT(C19,C18,C17)</f>
        <v>128067917.274257</v>
      </c>
    </row>
    <row r="21" customFormat="false" ht="15.75" hidden="false" customHeight="false" outlineLevel="0" collapsed="false">
      <c r="A21" s="26" t="s">
        <v>15</v>
      </c>
      <c r="C21" s="27" t="n">
        <f aca="false">Pool_Cash_Flows!C6</f>
        <v>0.12</v>
      </c>
    </row>
    <row r="22" customFormat="false" ht="15.75" hidden="false" customHeight="false" outlineLevel="0" collapsed="false">
      <c r="A22" s="20" t="s">
        <v>16</v>
      </c>
      <c r="C22" s="28" t="n">
        <f aca="false">C17-C23</f>
        <v>771179585</v>
      </c>
    </row>
    <row r="23" customFormat="false" ht="15.75" hidden="false" customHeight="false" outlineLevel="0" collapsed="false">
      <c r="A23" s="20" t="s">
        <v>17</v>
      </c>
      <c r="C23" s="28" t="n">
        <f aca="false">C17-Pool_Cash_Flows!C7</f>
        <v>742859</v>
      </c>
    </row>
    <row r="24" customFormat="false" ht="15.75" hidden="false" customHeight="false" outlineLevel="0" collapsed="false">
      <c r="A24" s="22" t="s">
        <v>18</v>
      </c>
      <c r="C24" s="29" t="n">
        <v>0.0013798</v>
      </c>
    </row>
    <row r="25" customFormat="false" ht="15.75" hidden="false" customHeight="false" outlineLevel="0" collapsed="false">
      <c r="A25" s="30" t="s">
        <v>19</v>
      </c>
      <c r="C25" s="31" t="n">
        <f aca="false">Pool_Cash_Flows!C10</f>
        <v>0.0106</v>
      </c>
    </row>
    <row r="26" customFormat="false" ht="15.75" hidden="false" customHeight="false" outlineLevel="0" collapsed="false">
      <c r="A26" s="26" t="s">
        <v>20</v>
      </c>
      <c r="C26" s="31" t="n">
        <f aca="false">Pool_Cash_Flows!C11</f>
        <v>0.0023</v>
      </c>
    </row>
    <row r="27" customFormat="false" ht="15.75" hidden="false" customHeight="false" outlineLevel="0" collapsed="false">
      <c r="A27" s="20"/>
      <c r="C27" s="32"/>
    </row>
    <row r="28" customFormat="false" ht="15.75" hidden="false" customHeight="false" outlineLevel="0" collapsed="false">
      <c r="A28" s="22"/>
    </row>
    <row r="29" customFormat="false" ht="15.75" hidden="false" customHeight="false" outlineLevel="0" collapsed="false">
      <c r="A29" s="33"/>
      <c r="C29" s="34"/>
    </row>
    <row r="30" customFormat="false" ht="15.75" hidden="false" customHeight="false" outlineLevel="0" collapsed="false">
      <c r="A30" s="20"/>
      <c r="C30" s="32"/>
    </row>
    <row r="31" customFormat="false" ht="15.75" hidden="false" customHeight="false" outlineLevel="0" collapsed="false">
      <c r="A31" s="22"/>
    </row>
    <row r="32" customFormat="false" ht="15.75" hidden="false" customHeight="false" outlineLevel="0" collapsed="false">
      <c r="A32" s="33"/>
      <c r="C32" s="34"/>
    </row>
    <row r="33" customFormat="false" ht="15.75" hidden="false" customHeight="false" outlineLevel="0" collapsed="false">
      <c r="A33" s="20"/>
      <c r="C33" s="32"/>
    </row>
    <row r="34" customFormat="false" ht="15.75" hidden="false" customHeight="false" outlineLevel="0" collapsed="false">
      <c r="A34" s="22"/>
    </row>
    <row r="35" customFormat="false" ht="15.75" hidden="false" customHeight="false" outlineLevel="0" collapsed="false">
      <c r="A35" s="33"/>
      <c r="C35" s="34"/>
    </row>
    <row r="36" customFormat="false" ht="15.75" hidden="false" customHeight="false" outlineLevel="0" collapsed="false">
      <c r="A36" s="20"/>
      <c r="C36" s="3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9"/>
  <sheetViews>
    <sheetView showFormulas="false" showGridLines="true" showRowColHeaders="true" showZeros="true" rightToLeft="false" tabSelected="false" showOutlineSymbols="true" defaultGridColor="true" view="normal" topLeftCell="D1" colorId="64" zoomScale="100" zoomScaleNormal="100" zoomScalePageLayoutView="100" workbookViewId="0">
      <selection pane="topLeft" activeCell="I4" activeCellId="0" sqref="I4"/>
    </sheetView>
  </sheetViews>
  <sheetFormatPr defaultColWidth="8.9921875" defaultRowHeight="15.75" customHeight="true" zeroHeight="false" outlineLevelRow="0" outlineLevelCol="0"/>
  <cols>
    <col collapsed="false" customWidth="true" hidden="false" outlineLevel="0" max="1" min="1" style="4" width="12.37"/>
    <col collapsed="false" customWidth="true" hidden="false" outlineLevel="0" max="2" min="2" style="35" width="10.37"/>
    <col collapsed="false" customWidth="true" hidden="false" outlineLevel="0" max="6" min="3" style="35" width="14.12"/>
    <col collapsed="false" customWidth="true" hidden="false" outlineLevel="0" max="7" min="7" style="35" width="9.86"/>
    <col collapsed="false" customWidth="false" hidden="false" outlineLevel="0" max="257" min="8" style="35" width="8.99"/>
  </cols>
  <sheetData>
    <row r="1" customFormat="false" ht="20.25" hidden="false" customHeight="true" outlineLevel="0" collapsed="false">
      <c r="A1" s="5" t="s">
        <v>2</v>
      </c>
      <c r="B1" s="3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row>
    <row r="2" customFormat="false" ht="20.25" hidden="false" customHeight="true" outlineLevel="0" collapsed="false">
      <c r="A2" s="5" t="s">
        <v>3</v>
      </c>
      <c r="B2" s="3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row>
    <row r="3" customFormat="false" ht="18" hidden="false" customHeight="true" outlineLevel="0" collapsed="false">
      <c r="A3" s="7" t="s">
        <v>4</v>
      </c>
      <c r="B3" s="37"/>
      <c r="C3" s="8" t="n">
        <f aca="false">Data!B3</f>
        <v>30</v>
      </c>
      <c r="D3" s="0"/>
      <c r="E3" s="0"/>
      <c r="F3" s="0"/>
      <c r="G3" s="0"/>
      <c r="H3" s="0"/>
      <c r="I3" s="0"/>
      <c r="J3" s="0"/>
      <c r="K3" s="0"/>
      <c r="L3" s="0"/>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row>
    <row r="4" customFormat="false" ht="18" hidden="false" customHeight="true" outlineLevel="0" collapsed="false">
      <c r="A4" s="9" t="s">
        <v>5</v>
      </c>
      <c r="B4" s="38"/>
      <c r="C4" s="10" t="n">
        <v>1</v>
      </c>
      <c r="D4" s="0"/>
      <c r="E4" s="0"/>
      <c r="F4" s="0"/>
      <c r="G4" s="0"/>
      <c r="H4" s="0"/>
      <c r="I4" s="0"/>
      <c r="J4" s="0"/>
      <c r="K4" s="0"/>
      <c r="L4" s="0"/>
      <c r="M4" s="0"/>
      <c r="N4" s="0"/>
      <c r="O4" s="0"/>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row>
    <row r="5" customFormat="false" ht="15.75" hidden="false" customHeight="false" outlineLevel="0" collapsed="false">
      <c r="A5" s="39" t="s">
        <v>4</v>
      </c>
      <c r="B5" s="40"/>
      <c r="C5" s="41" t="n">
        <v>1</v>
      </c>
      <c r="D5" s="41" t="n">
        <f aca="false">IF(C5&lt;$C$3,1+C5,"")</f>
        <v>2</v>
      </c>
      <c r="E5" s="41" t="n">
        <f aca="false">IF(D5&lt;$C$3,1+D5,"")</f>
        <v>3</v>
      </c>
      <c r="F5" s="41" t="n">
        <f aca="false">IF(E5&lt;$C$3,1+E5,"")</f>
        <v>4</v>
      </c>
      <c r="G5" s="41" t="n">
        <f aca="false">IF(F5&lt;$C$3,1+F5,"")</f>
        <v>5</v>
      </c>
      <c r="H5" s="41" t="n">
        <f aca="false">IF(G5&lt;$C$3,1+G5,"")</f>
        <v>6</v>
      </c>
      <c r="I5" s="41" t="n">
        <f aca="false">IF(H5&lt;$C$3,1+H5,"")</f>
        <v>7</v>
      </c>
      <c r="J5" s="41" t="n">
        <f aca="false">IF(I5&lt;$C$3,1+I5,"")</f>
        <v>8</v>
      </c>
      <c r="K5" s="41" t="n">
        <f aca="false">IF(J5&lt;$C$3,1+J5,"")</f>
        <v>9</v>
      </c>
      <c r="L5" s="41" t="n">
        <f aca="false">IF(K5&lt;$C$3,1+K5,"")</f>
        <v>10</v>
      </c>
      <c r="M5" s="41" t="n">
        <f aca="false">IF(L5&lt;$C$3,1+L5,"")</f>
        <v>11</v>
      </c>
      <c r="N5" s="41" t="n">
        <f aca="false">IF(M5&lt;$C$3,1+M5,"")</f>
        <v>12</v>
      </c>
      <c r="O5" s="41" t="n">
        <f aca="false">IF(N5&lt;$C$3,1+N5,"")</f>
        <v>13</v>
      </c>
      <c r="P5" s="41" t="n">
        <f aca="false">IF(O5&lt;$C$3,1+O5,"")</f>
        <v>14</v>
      </c>
      <c r="Q5" s="41" t="n">
        <f aca="false">IF(P5&lt;$C$3,1+P5,"")</f>
        <v>15</v>
      </c>
      <c r="R5" s="41" t="n">
        <f aca="false">IF(Q5&lt;$C$3,1+Q5,"")</f>
        <v>16</v>
      </c>
      <c r="S5" s="41" t="n">
        <f aca="false">IF(R5&lt;$C$3,1+R5,"")</f>
        <v>17</v>
      </c>
      <c r="T5" s="41" t="n">
        <f aca="false">IF(S5&lt;$C$3,1+S5,"")</f>
        <v>18</v>
      </c>
      <c r="U5" s="41" t="n">
        <f aca="false">IF(T5&lt;$C$3,1+T5,"")</f>
        <v>19</v>
      </c>
      <c r="V5" s="41" t="n">
        <f aca="false">IF(U5&lt;$C$3,1+U5,"")</f>
        <v>20</v>
      </c>
      <c r="W5" s="41" t="n">
        <f aca="false">IF(V5&lt;$C$3,1+V5,"")</f>
        <v>21</v>
      </c>
      <c r="X5" s="41" t="n">
        <f aca="false">IF(W5&lt;$C$3,1+W5,"")</f>
        <v>22</v>
      </c>
      <c r="Y5" s="41" t="n">
        <f aca="false">IF(X5&lt;$C$3,1+X5,"")</f>
        <v>23</v>
      </c>
      <c r="Z5" s="41" t="n">
        <f aca="false">IF(Y5&lt;$C$3,1+Y5,"")</f>
        <v>24</v>
      </c>
      <c r="AA5" s="41" t="n">
        <f aca="false">IF(Z5&lt;$C$3,1+Z5,"")</f>
        <v>25</v>
      </c>
      <c r="AB5" s="41" t="n">
        <f aca="false">IF(AA5&lt;$C$3,1+AA5,"")</f>
        <v>26</v>
      </c>
      <c r="AC5" s="41" t="n">
        <f aca="false">IF(AB5&lt;$C$3,1+AB5,"")</f>
        <v>27</v>
      </c>
      <c r="AD5" s="41" t="n">
        <f aca="false">IF(AC5&lt;$C$3,1+AC5,"")</f>
        <v>28</v>
      </c>
      <c r="AE5" s="41" t="n">
        <f aca="false">IF(AD5&lt;$C$3,1+AD5,"")</f>
        <v>29</v>
      </c>
      <c r="AF5" s="41" t="n">
        <f aca="false">IF(AE5&lt;$C$3,1+AE5,"")</f>
        <v>30</v>
      </c>
      <c r="AG5" s="41" t="str">
        <f aca="false">IF(AF5&lt;$C$3,1+AF5,"")</f>
        <v/>
      </c>
      <c r="AH5" s="41" t="str">
        <f aca="false">IF(AG5&lt;$C$3,1+AG5,"")</f>
        <v/>
      </c>
      <c r="AI5" s="41" t="str">
        <f aca="false">IF(AH5&lt;$C$3,1+AH5,"")</f>
        <v/>
      </c>
      <c r="AJ5" s="41" t="str">
        <f aca="false">IF(AI5&lt;$C$3,1+AI5,"")</f>
        <v/>
      </c>
      <c r="AK5" s="41" t="str">
        <f aca="false">IF(AJ5&lt;$C$3,1+AJ5,"")</f>
        <v/>
      </c>
      <c r="AL5" s="41" t="str">
        <f aca="false">IF(AK5&lt;$C$3,1+AK5,"")</f>
        <v/>
      </c>
      <c r="AM5" s="41" t="str">
        <f aca="false">IF(AL5&lt;$C$3,1+AL5,"")</f>
        <v/>
      </c>
      <c r="AN5" s="41" t="str">
        <f aca="false">IF(AM5&lt;$C$3,1+AM5,"")</f>
        <v/>
      </c>
      <c r="AO5" s="41" t="str">
        <f aca="false">IF(AN5&lt;$C$3,1+AN5,"")</f>
        <v/>
      </c>
      <c r="AP5" s="41" t="str">
        <f aca="false">IF(AO5&lt;$C$3,1+AO5,"")</f>
        <v/>
      </c>
      <c r="AQ5" s="41" t="str">
        <f aca="false">IF(AP5&lt;$C$3,1+AP5,"")</f>
        <v/>
      </c>
      <c r="AR5" s="41" t="str">
        <f aca="false">IF(AQ5&lt;$C$3,1+AQ5,"")</f>
        <v/>
      </c>
      <c r="AS5" s="41" t="str">
        <f aca="false">IF(AR5&lt;$C$3,1+AR5,"")</f>
        <v/>
      </c>
      <c r="AT5" s="41" t="str">
        <f aca="false">IF(AS5&lt;$C$3,1+AS5,"")</f>
        <v/>
      </c>
      <c r="AU5" s="41" t="str">
        <f aca="false">IF(AT5&lt;$C$3,1+AT5,"")</f>
        <v/>
      </c>
      <c r="AV5" s="41" t="str">
        <f aca="false">IF(AU5&lt;$C$3,1+AU5,"")</f>
        <v/>
      </c>
      <c r="AW5" s="41" t="str">
        <f aca="false">IF(AV5&lt;$C$3,1+AV5,"")</f>
        <v/>
      </c>
      <c r="AX5" s="41" t="str">
        <f aca="false">IF(AW5&lt;$C$3,1+AW5,"")</f>
        <v/>
      </c>
      <c r="AY5" s="41" t="str">
        <f aca="false">IF(AX5&lt;$C$3,1+AX5,"")</f>
        <v/>
      </c>
      <c r="AZ5" s="41" t="str">
        <f aca="false">IF(AY5&lt;$C$3,1+AY5,"")</f>
        <v/>
      </c>
      <c r="BA5" s="41" t="str">
        <f aca="false">IF(AZ5&lt;$C$3,1+AZ5,"")</f>
        <v/>
      </c>
      <c r="BB5" s="41" t="str">
        <f aca="false">IF(BA5&lt;$C$3,1+BA5,"")</f>
        <v/>
      </c>
      <c r="BC5" s="41" t="str">
        <f aca="false">IF(BB5&lt;$C$3,1+BB5,"")</f>
        <v/>
      </c>
      <c r="BD5" s="41" t="str">
        <f aca="false">IF(BC5&lt;$C$3,1+BC5,"")</f>
        <v/>
      </c>
      <c r="BE5" s="41" t="str">
        <f aca="false">IF(BD5&lt;$C$3,1+BD5,"")</f>
        <v/>
      </c>
      <c r="BF5" s="41" t="str">
        <f aca="false">IF(BE5&lt;$C$3,1+BE5,"")</f>
        <v/>
      </c>
      <c r="BG5" s="41" t="str">
        <f aca="false">IF(BF5&lt;$C$3,1+BF5,"")</f>
        <v/>
      </c>
      <c r="BH5" s="41" t="str">
        <f aca="false">IF(BG5&lt;$C$3,1+BG5,"")</f>
        <v/>
      </c>
      <c r="BI5" s="41" t="str">
        <f aca="false">IF(BH5&lt;$C$3,1+BH5,"")</f>
        <v/>
      </c>
      <c r="BJ5" s="41" t="str">
        <f aca="false">IF(BI5&lt;$C$3,1+BI5,"")</f>
        <v/>
      </c>
      <c r="BK5" s="41" t="str">
        <f aca="false">IF(BJ5&lt;$C$3,1+BJ5,"")</f>
        <v/>
      </c>
      <c r="BL5" s="41" t="str">
        <f aca="false">IF(BK5&lt;$C$3,1+BK5,"")</f>
        <v/>
      </c>
      <c r="BM5" s="41" t="str">
        <f aca="false">IF(BL5&lt;$C$3,1+BL5,"")</f>
        <v/>
      </c>
      <c r="BN5" s="41" t="str">
        <f aca="false">IF(BM5&lt;$C$3,1+BM5,"")</f>
        <v/>
      </c>
      <c r="BO5" s="41" t="str">
        <f aca="false">IF(BN5&lt;$C$3,1+BN5,"")</f>
        <v/>
      </c>
      <c r="BP5" s="41" t="str">
        <f aca="false">IF(BO5&lt;$C$3,1+BO5,"")</f>
        <v/>
      </c>
      <c r="BQ5" s="41" t="str">
        <f aca="false">IF(BP5&lt;$C$3,1+BP5,"")</f>
        <v/>
      </c>
      <c r="BR5" s="41" t="str">
        <f aca="false">IF(BQ5&lt;$C$3,1+BQ5,"")</f>
        <v/>
      </c>
      <c r="BS5" s="41" t="str">
        <f aca="false">IF(BR5&lt;$C$3,1+BR5,"")</f>
        <v/>
      </c>
      <c r="BT5" s="41" t="str">
        <f aca="false">IF(BS5&lt;$C$3,1+BS5,"")</f>
        <v/>
      </c>
      <c r="BU5" s="41" t="str">
        <f aca="false">IF(BT5&lt;$C$3,1+BT5,"")</f>
        <v/>
      </c>
      <c r="BV5" s="41" t="str">
        <f aca="false">IF(BU5&lt;$C$3,1+BU5,"")</f>
        <v/>
      </c>
      <c r="BW5" s="41" t="str">
        <f aca="false">IF(BV5&lt;$C$3,1+BV5,"")</f>
        <v/>
      </c>
      <c r="BX5" s="41" t="str">
        <f aca="false">IF(BW5&lt;$C$3,1+BW5,"")</f>
        <v/>
      </c>
      <c r="BY5" s="41" t="str">
        <f aca="false">IF(BX5&lt;$C$3,1+BX5,"")</f>
        <v/>
      </c>
      <c r="BZ5" s="41" t="str">
        <f aca="false">IF(BY5&lt;$C$3,1+BY5,"")</f>
        <v/>
      </c>
      <c r="CA5" s="41" t="str">
        <f aca="false">IF(BZ5&lt;$C$3,1+BZ5,"")</f>
        <v/>
      </c>
      <c r="CB5" s="41" t="str">
        <f aca="false">IF(CA5&lt;$C$3,1+CA5,"")</f>
        <v/>
      </c>
      <c r="CC5" s="41" t="str">
        <f aca="false">IF(CB5&lt;$C$3,1+CB5,"")</f>
        <v/>
      </c>
      <c r="CD5" s="41" t="str">
        <f aca="false">IF(CC5&lt;$C$3,1+CC5,"")</f>
        <v/>
      </c>
      <c r="CE5" s="41" t="str">
        <f aca="false">IF(CD5&lt;$C$3,1+CD5,"")</f>
        <v/>
      </c>
      <c r="CF5" s="41" t="str">
        <f aca="false">IF(CE5&lt;$C$3,1+CE5,"")</f>
        <v/>
      </c>
      <c r="CG5" s="41" t="str">
        <f aca="false">IF(CF5&lt;$C$3,1+CF5,"")</f>
        <v/>
      </c>
      <c r="CH5" s="41" t="str">
        <f aca="false">IF(CG5&lt;$C$3,1+CG5,"")</f>
        <v/>
      </c>
      <c r="CI5" s="41" t="str">
        <f aca="false">IF(CH5&lt;$C$3,1+CH5,"")</f>
        <v/>
      </c>
      <c r="CJ5" s="41" t="str">
        <f aca="false">IF(CI5&lt;$C$3,1+CI5,"")</f>
        <v/>
      </c>
      <c r="CK5" s="41" t="str">
        <f aca="false">IF(CJ5&lt;$C$3,1+CJ5,"")</f>
        <v/>
      </c>
      <c r="CL5" s="41" t="str">
        <f aca="false">IF(CK5&lt;$C$3,1+CK5,"")</f>
        <v/>
      </c>
      <c r="CM5" s="41" t="str">
        <f aca="false">IF(CL5&lt;$C$3,1+CL5,"")</f>
        <v/>
      </c>
      <c r="CN5" s="41" t="str">
        <f aca="false">IF(CM5&lt;$C$3,1+CM5,"")</f>
        <v/>
      </c>
      <c r="CO5" s="41" t="str">
        <f aca="false">IF(CN5&lt;$C$3,1+CN5,"")</f>
        <v/>
      </c>
      <c r="CP5" s="41" t="str">
        <f aca="false">IF(CO5&lt;$C$3,1+CO5,"")</f>
        <v/>
      </c>
      <c r="CQ5" s="41" t="str">
        <f aca="false">IF(CP5&lt;$C$3,1+CP5,"")</f>
        <v/>
      </c>
      <c r="CR5" s="41" t="str">
        <f aca="false">IF(CQ5&lt;$C$3,1+CQ5,"")</f>
        <v/>
      </c>
      <c r="CS5" s="41" t="str">
        <f aca="false">IF(CR5&lt;$C$3,1+CR5,"")</f>
        <v/>
      </c>
      <c r="CT5" s="41" t="str">
        <f aca="false">IF(CS5&lt;$C$3,1+CS5,"")</f>
        <v/>
      </c>
      <c r="CU5" s="41" t="str">
        <f aca="false">IF(CT5&lt;$C$3,1+CT5,"")</f>
        <v/>
      </c>
      <c r="CV5" s="41" t="str">
        <f aca="false">IF(CU5&lt;$C$3,1+CU5,"")</f>
        <v/>
      </c>
      <c r="CW5" s="41" t="str">
        <f aca="false">IF(CV5&lt;$C$3,1+CV5,"")</f>
        <v/>
      </c>
      <c r="CX5" s="41" t="str">
        <f aca="false">IF(CW5&lt;$C$3,1+CW5,"")</f>
        <v/>
      </c>
      <c r="CY5" s="41" t="str">
        <f aca="false">IF(CX5&lt;$C$3,1+CX5,"")</f>
        <v/>
      </c>
      <c r="CZ5" s="41" t="str">
        <f aca="false">IF(CY5&lt;$C$3,1+CY5,"")</f>
        <v/>
      </c>
      <c r="DA5" s="41" t="str">
        <f aca="false">IF(CZ5&lt;$C$3,1+CZ5,"")</f>
        <v/>
      </c>
      <c r="DB5" s="41" t="str">
        <f aca="false">IF(DA5&lt;$C$3,1+DA5,"")</f>
        <v/>
      </c>
      <c r="DC5" s="41" t="str">
        <f aca="false">IF(DB5&lt;$C$3,1+DB5,"")</f>
        <v/>
      </c>
      <c r="DD5" s="41" t="str">
        <f aca="false">IF(DC5&lt;$C$3,1+DC5,"")</f>
        <v/>
      </c>
      <c r="DE5" s="41" t="str">
        <f aca="false">IF(DD5&lt;$C$3,1+DD5,"")</f>
        <v/>
      </c>
      <c r="DF5" s="41" t="str">
        <f aca="false">IF(DE5&lt;$C$3,1+DE5,"")</f>
        <v/>
      </c>
      <c r="DG5" s="41" t="str">
        <f aca="false">IF(DF5&lt;$C$3,1+DF5,"")</f>
        <v/>
      </c>
      <c r="DH5" s="41" t="str">
        <f aca="false">IF(DG5&lt;$C$3,1+DG5,"")</f>
        <v/>
      </c>
      <c r="DI5" s="41" t="str">
        <f aca="false">IF(DH5&lt;$C$3,1+DH5,"")</f>
        <v/>
      </c>
      <c r="DJ5" s="41" t="str">
        <f aca="false">IF(DI5&lt;$C$3,1+DI5,"")</f>
        <v/>
      </c>
      <c r="DK5" s="41" t="str">
        <f aca="false">IF(DJ5&lt;$C$3,1+DJ5,"")</f>
        <v/>
      </c>
      <c r="DL5" s="41" t="str">
        <f aca="false">IF(DK5&lt;$C$3,1+DK5,"")</f>
        <v/>
      </c>
      <c r="DM5" s="41" t="str">
        <f aca="false">IF(DL5&lt;$C$3,1+DL5,"")</f>
        <v/>
      </c>
      <c r="DN5" s="41" t="str">
        <f aca="false">IF(DM5&lt;$C$3,1+DM5,"")</f>
        <v/>
      </c>
      <c r="DO5" s="41" t="str">
        <f aca="false">IF(DN5&lt;$C$3,1+DN5,"")</f>
        <v/>
      </c>
      <c r="DP5" s="41" t="str">
        <f aca="false">IF(DO5&lt;$C$3,1+DO5,"")</f>
        <v/>
      </c>
      <c r="DQ5" s="41" t="str">
        <f aca="false">IF(DP5&lt;$C$3,1+DP5,"")</f>
        <v/>
      </c>
      <c r="DR5" s="41" t="str">
        <f aca="false">IF(DQ5&lt;$C$3,1+DQ5,"")</f>
        <v/>
      </c>
      <c r="DS5" s="41" t="str">
        <f aca="false">IF(DR5&lt;$C$3,1+DR5,"")</f>
        <v/>
      </c>
      <c r="DT5" s="41" t="str">
        <f aca="false">IF(DS5&lt;$C$3,1+DS5,"")</f>
        <v/>
      </c>
      <c r="DU5" s="41" t="str">
        <f aca="false">IF(DT5&lt;$C$3,1+DT5,"")</f>
        <v/>
      </c>
      <c r="DV5" s="41" t="str">
        <f aca="false">IF(DU5&lt;$C$3,1+DU5,"")</f>
        <v/>
      </c>
      <c r="DW5" s="41" t="str">
        <f aca="false">IF(DV5&lt;$C$3,1+DV5,"")</f>
        <v/>
      </c>
      <c r="DX5" s="41" t="str">
        <f aca="false">IF(DW5&lt;$C$3,1+DW5,"")</f>
        <v/>
      </c>
      <c r="DY5" s="41" t="str">
        <f aca="false">IF(DX5&lt;$C$3,1+DX5,"")</f>
        <v/>
      </c>
      <c r="DZ5" s="41" t="str">
        <f aca="false">IF(DY5&lt;$C$3,1+DY5,"")</f>
        <v/>
      </c>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c r="IW5" s="42"/>
    </row>
    <row r="6" customFormat="false" ht="15.75" hidden="false" customHeight="false" outlineLevel="0" collapsed="false">
      <c r="A6" s="7" t="s">
        <v>6</v>
      </c>
      <c r="B6" s="37"/>
      <c r="C6" s="15" t="n">
        <f aca="false">IF(Data!B6&lt;&gt;"",Data!B6,"")</f>
        <v>0.0410928811513784</v>
      </c>
      <c r="D6" s="15" t="n">
        <f aca="false">IF(Data!C6&lt;&gt;"",Data!C6,"")</f>
        <v>0.0432206086990217</v>
      </c>
      <c r="E6" s="15" t="n">
        <f aca="false">IF(Data!D6&lt;&gt;"",Data!D6,"")</f>
        <v>0.0410989763205711</v>
      </c>
      <c r="F6" s="15" t="n">
        <f aca="false">IF(Data!E6&lt;&gt;"",Data!E6,"")</f>
        <v>0.0432261708509075</v>
      </c>
      <c r="G6" s="15" t="n">
        <f aca="false">IF(Data!F6&lt;&gt;"",Data!F6,"")</f>
        <v>0.0451588144122756</v>
      </c>
      <c r="H6" s="15" t="n">
        <f aca="false">IF(Data!G6&lt;&gt;"",Data!G6,"")</f>
        <v>0.046896907698844</v>
      </c>
      <c r="I6" s="15" t="n">
        <f aca="false">IF(Data!H6&lt;&gt;"",Data!H6,"")</f>
        <v>0.0484404514047816</v>
      </c>
      <c r="J6" s="15" t="n">
        <f aca="false">IF(Data!I6&lt;&gt;"",Data!I6,"")</f>
        <v>0.0497894462242571</v>
      </c>
      <c r="K6" s="15" t="n">
        <f aca="false">IF(Data!J6&lt;&gt;"",Data!J6,"")</f>
        <v>0.0509438928514392</v>
      </c>
      <c r="L6" s="15" t="n">
        <f aca="false">IF(Data!K6&lt;&gt;"",Data!K6,"")</f>
        <v>0.0519037919804967</v>
      </c>
      <c r="M6" s="15" t="n">
        <f aca="false">IF(Data!L6&lt;&gt;"",Data!L6,"")</f>
        <v>0.0526691443055984</v>
      </c>
      <c r="N6" s="15" t="n">
        <f aca="false">IF(Data!M6&lt;&gt;"",Data!M6,"")</f>
        <v>0.053239950520913</v>
      </c>
      <c r="O6" s="15" t="n">
        <f aca="false">IF(Data!N6&lt;&gt;"",Data!N6,"")</f>
        <v>0.0536162113206092</v>
      </c>
      <c r="P6" s="15" t="n">
        <f aca="false">IF(Data!O6&lt;&gt;"",Data!O6,"")</f>
        <v>0.0537979273988558</v>
      </c>
      <c r="Q6" s="15" t="n">
        <f aca="false">IF(Data!P6&lt;&gt;"",Data!P6,"")</f>
        <v>0.0537850994498215</v>
      </c>
      <c r="R6" s="15" t="n">
        <f aca="false">IF(Data!Q6&lt;&gt;"",Data!Q6,"")</f>
        <v>0.0537900994498215</v>
      </c>
      <c r="S6" s="15" t="n">
        <f aca="false">IF(Data!R6&lt;&gt;"",Data!R6,"")</f>
        <v>0.0537950994498215</v>
      </c>
      <c r="T6" s="15" t="n">
        <f aca="false">IF(Data!S6&lt;&gt;"",Data!S6,"")</f>
        <v>0.0538000994498215</v>
      </c>
      <c r="U6" s="15" t="n">
        <f aca="false">IF(Data!T6&lt;&gt;"",Data!T6,"")</f>
        <v>0.0538050994498215</v>
      </c>
      <c r="V6" s="15" t="n">
        <f aca="false">IF(Data!U6&lt;&gt;"",Data!U6,"")</f>
        <v>0.0538100994498215</v>
      </c>
      <c r="W6" s="15" t="n">
        <f aca="false">IF(Data!V6&lt;&gt;"",Data!V6,"")</f>
        <v>0.0538150994498215</v>
      </c>
      <c r="X6" s="15" t="n">
        <f aca="false">IF(Data!W6&lt;&gt;"",Data!W6,"")</f>
        <v>0.0538200994498215</v>
      </c>
      <c r="Y6" s="15" t="n">
        <f aca="false">IF(Data!X6&lt;&gt;"",Data!X6,"")</f>
        <v>0.0538250994498215</v>
      </c>
      <c r="Z6" s="15"/>
      <c r="AA6" s="15"/>
      <c r="AB6" s="15"/>
      <c r="AC6" s="15" t="n">
        <f aca="false">IF(Data!AB6&lt;&gt;"",Data!AB6,"")</f>
        <v>0.0538450994498215</v>
      </c>
      <c r="AD6" s="15" t="n">
        <f aca="false">IF(Data!AC6&lt;&gt;"",Data!AC6,"")</f>
        <v>0.0538500994498215</v>
      </c>
      <c r="AE6" s="15" t="n">
        <f aca="false">IF(Data!AD6&lt;&gt;"",Data!AD6,"")</f>
        <v>0.0538550994498215</v>
      </c>
      <c r="AF6" s="15" t="n">
        <f aca="false">IF(Data!AE6&lt;&gt;"",Data!AE6,"")</f>
        <v>0.0538600994498215</v>
      </c>
      <c r="AG6" s="15" t="str">
        <f aca="false">IF(Data!AF6&lt;&gt;"",Data!AF6,"")</f>
        <v/>
      </c>
      <c r="AH6" s="15" t="str">
        <f aca="false">IF(Data!AG6&lt;&gt;"",Data!AG6,"")</f>
        <v/>
      </c>
      <c r="AI6" s="15" t="str">
        <f aca="false">IF(Data!AH6&lt;&gt;"",Data!AH6,"")</f>
        <v/>
      </c>
      <c r="AJ6" s="15" t="str">
        <f aca="false">IF(Data!AI6&lt;&gt;"",Data!AI6,"")</f>
        <v/>
      </c>
      <c r="AK6" s="15" t="str">
        <f aca="false">IF(Data!AJ6&lt;&gt;"",Data!AJ6,"")</f>
        <v/>
      </c>
      <c r="AL6" s="15" t="str">
        <f aca="false">IF(Data!AK6&lt;&gt;"",Data!AK6,"")</f>
        <v/>
      </c>
      <c r="AM6" s="15" t="str">
        <f aca="false">IF(Data!AL6&lt;&gt;"",Data!AL6,"")</f>
        <v/>
      </c>
      <c r="AN6" s="15" t="str">
        <f aca="false">IF(Data!AM6&lt;&gt;"",Data!AM6,"")</f>
        <v/>
      </c>
      <c r="AO6" s="15" t="str">
        <f aca="false">IF(Data!AN6&lt;&gt;"",Data!AN6,"")</f>
        <v/>
      </c>
      <c r="AP6" s="15" t="str">
        <f aca="false">IF(Data!AO6&lt;&gt;"",Data!AO6,"")</f>
        <v/>
      </c>
      <c r="AQ6" s="15" t="str">
        <f aca="false">IF(Data!AP6&lt;&gt;"",Data!AP6,"")</f>
        <v/>
      </c>
      <c r="AR6" s="15" t="str">
        <f aca="false">IF(Data!AQ6&lt;&gt;"",Data!AQ6,"")</f>
        <v/>
      </c>
      <c r="AS6" s="15" t="str">
        <f aca="false">IF(Data!AR6&lt;&gt;"",Data!AR6,"")</f>
        <v/>
      </c>
      <c r="AT6" s="15" t="str">
        <f aca="false">IF(Data!AS6&lt;&gt;"",Data!AS6,"")</f>
        <v/>
      </c>
      <c r="AU6" s="15" t="str">
        <f aca="false">IF(Data!AT6&lt;&gt;"",Data!AT6,"")</f>
        <v/>
      </c>
      <c r="AV6" s="15" t="str">
        <f aca="false">IF(Data!AU6&lt;&gt;"",Data!AU6,"")</f>
        <v/>
      </c>
      <c r="AW6" s="15" t="str">
        <f aca="false">IF(Data!AV6&lt;&gt;"",Data!AV6,"")</f>
        <v/>
      </c>
      <c r="AX6" s="15" t="str">
        <f aca="false">IF(Data!AW6&lt;&gt;"",Data!AW6,"")</f>
        <v/>
      </c>
      <c r="AY6" s="15" t="str">
        <f aca="false">IF(Data!AX6&lt;&gt;"",Data!AX6,"")</f>
        <v/>
      </c>
      <c r="AZ6" s="15" t="str">
        <f aca="false">IF(Data!AY6&lt;&gt;"",Data!AY6,"")</f>
        <v/>
      </c>
      <c r="BA6" s="15" t="str">
        <f aca="false">IF(Data!AZ6&lt;&gt;"",Data!AZ6,"")</f>
        <v/>
      </c>
      <c r="BB6" s="15" t="str">
        <f aca="false">IF(Data!BA6&lt;&gt;"",Data!BA6,"")</f>
        <v/>
      </c>
      <c r="BC6" s="15" t="str">
        <f aca="false">IF(Data!BB6&lt;&gt;"",Data!BB6,"")</f>
        <v/>
      </c>
      <c r="BD6" s="15" t="str">
        <f aca="false">IF(Data!BC6&lt;&gt;"",Data!BC6,"")</f>
        <v/>
      </c>
      <c r="BE6" s="15" t="str">
        <f aca="false">IF(Data!BD6&lt;&gt;"",Data!BD6,"")</f>
        <v/>
      </c>
      <c r="BF6" s="15" t="str">
        <f aca="false">IF(Data!BE6&lt;&gt;"",Data!BE6,"")</f>
        <v/>
      </c>
      <c r="BG6" s="15" t="str">
        <f aca="false">IF(Data!BF6&lt;&gt;"",Data!BF6,"")</f>
        <v/>
      </c>
      <c r="BH6" s="15" t="str">
        <f aca="false">IF(Data!BG6&lt;&gt;"",Data!BG6,"")</f>
        <v/>
      </c>
      <c r="BI6" s="15" t="str">
        <f aca="false">IF(Data!BH6&lt;&gt;"",Data!BH6,"")</f>
        <v/>
      </c>
      <c r="BJ6" s="15" t="str">
        <f aca="false">IF(Data!BI6&lt;&gt;"",Data!BI6,"")</f>
        <v/>
      </c>
      <c r="BK6" s="15" t="str">
        <f aca="false">IF(Data!BJ6&lt;&gt;"",Data!BJ6,"")</f>
        <v/>
      </c>
      <c r="BL6" s="15" t="str">
        <f aca="false">IF(Data!BK6&lt;&gt;"",Data!BK6,"")</f>
        <v/>
      </c>
      <c r="BM6" s="15" t="str">
        <f aca="false">IF(Data!BL6&lt;&gt;"",Data!BL6,"")</f>
        <v/>
      </c>
      <c r="BN6" s="15" t="str">
        <f aca="false">IF(Data!BM6&lt;&gt;"",Data!BM6,"")</f>
        <v/>
      </c>
      <c r="BO6" s="15" t="str">
        <f aca="false">IF(Data!BN6&lt;&gt;"",Data!BN6,"")</f>
        <v/>
      </c>
      <c r="BP6" s="15" t="str">
        <f aca="false">IF(Data!BO6&lt;&gt;"",Data!BO6,"")</f>
        <v/>
      </c>
      <c r="BQ6" s="15" t="str">
        <f aca="false">IF(Data!BP6&lt;&gt;"",Data!BP6,"")</f>
        <v/>
      </c>
      <c r="BR6" s="15" t="str">
        <f aca="false">IF(Data!BQ6&lt;&gt;"",Data!BQ6,"")</f>
        <v/>
      </c>
      <c r="BS6" s="15" t="str">
        <f aca="false">IF(Data!BR6&lt;&gt;"",Data!BR6,"")</f>
        <v/>
      </c>
      <c r="BT6" s="15" t="str">
        <f aca="false">IF(Data!BS6&lt;&gt;"",Data!BS6,"")</f>
        <v/>
      </c>
      <c r="BU6" s="15" t="str">
        <f aca="false">IF(Data!BT6&lt;&gt;"",Data!BT6,"")</f>
        <v/>
      </c>
      <c r="BV6" s="15" t="str">
        <f aca="false">IF(Data!BU6&lt;&gt;"",Data!BU6,"")</f>
        <v/>
      </c>
      <c r="BW6" s="15" t="str">
        <f aca="false">IF(Data!BV6&lt;&gt;"",Data!BV6,"")</f>
        <v/>
      </c>
      <c r="BX6" s="15" t="str">
        <f aca="false">IF(Data!BW6&lt;&gt;"",Data!BW6,"")</f>
        <v/>
      </c>
      <c r="BY6" s="15" t="str">
        <f aca="false">IF(Data!BX6&lt;&gt;"",Data!BX6,"")</f>
        <v/>
      </c>
      <c r="BZ6" s="15" t="str">
        <f aca="false">IF(Data!BY6&lt;&gt;"",Data!BY6,"")</f>
        <v/>
      </c>
      <c r="CA6" s="15" t="str">
        <f aca="false">IF(Data!BZ6&lt;&gt;"",Data!BZ6,"")</f>
        <v/>
      </c>
      <c r="CB6" s="15" t="str">
        <f aca="false">IF(Data!CA6&lt;&gt;"",Data!CA6,"")</f>
        <v/>
      </c>
      <c r="CC6" s="15" t="str">
        <f aca="false">IF(Data!CB6&lt;&gt;"",Data!CB6,"")</f>
        <v/>
      </c>
      <c r="CD6" s="15" t="str">
        <f aca="false">IF(Data!CC6&lt;&gt;"",Data!CC6,"")</f>
        <v/>
      </c>
      <c r="CE6" s="15" t="str">
        <f aca="false">IF(Data!CD6&lt;&gt;"",Data!CD6,"")</f>
        <v/>
      </c>
      <c r="CF6" s="15" t="str">
        <f aca="false">IF(Data!CE6&lt;&gt;"",Data!CE6,"")</f>
        <v/>
      </c>
      <c r="CG6" s="15" t="str">
        <f aca="false">IF(Data!CF6&lt;&gt;"",Data!CF6,"")</f>
        <v/>
      </c>
      <c r="CH6" s="15" t="str">
        <f aca="false">IF(Data!CG6&lt;&gt;"",Data!CG6,"")</f>
        <v/>
      </c>
      <c r="CI6" s="15" t="str">
        <f aca="false">IF(Data!CH6&lt;&gt;"",Data!CH6,"")</f>
        <v/>
      </c>
      <c r="CJ6" s="15" t="str">
        <f aca="false">IF(Data!CI6&lt;&gt;"",Data!CI6,"")</f>
        <v/>
      </c>
      <c r="CK6" s="15" t="str">
        <f aca="false">IF(Data!CJ6&lt;&gt;"",Data!CJ6,"")</f>
        <v/>
      </c>
      <c r="CL6" s="15" t="str">
        <f aca="false">IF(Data!CK6&lt;&gt;"",Data!CK6,"")</f>
        <v/>
      </c>
      <c r="CM6" s="15" t="str">
        <f aca="false">IF(Data!CL6&lt;&gt;"",Data!CL6,"")</f>
        <v/>
      </c>
      <c r="CN6" s="15" t="str">
        <f aca="false">IF(Data!CM6&lt;&gt;"",Data!CM6,"")</f>
        <v/>
      </c>
      <c r="CO6" s="15" t="str">
        <f aca="false">IF(Data!CN6&lt;&gt;"",Data!CN6,"")</f>
        <v/>
      </c>
      <c r="CP6" s="15" t="str">
        <f aca="false">IF(Data!CO6&lt;&gt;"",Data!CO6,"")</f>
        <v/>
      </c>
      <c r="CQ6" s="15" t="str">
        <f aca="false">IF(Data!CP6&lt;&gt;"",Data!CP6,"")</f>
        <v/>
      </c>
      <c r="CR6" s="15" t="str">
        <f aca="false">IF(Data!CQ6&lt;&gt;"",Data!CQ6,"")</f>
        <v/>
      </c>
      <c r="CS6" s="15" t="str">
        <f aca="false">IF(Data!CR6&lt;&gt;"",Data!CR6,"")</f>
        <v/>
      </c>
      <c r="CT6" s="15" t="str">
        <f aca="false">IF(Data!CS6&lt;&gt;"",Data!CS6,"")</f>
        <v/>
      </c>
      <c r="CU6" s="15" t="str">
        <f aca="false">IF(Data!CT6&lt;&gt;"",Data!CT6,"")</f>
        <v/>
      </c>
      <c r="CV6" s="15" t="str">
        <f aca="false">IF(Data!CU6&lt;&gt;"",Data!CU6,"")</f>
        <v/>
      </c>
      <c r="CW6" s="15" t="str">
        <f aca="false">IF(Data!CV6&lt;&gt;"",Data!CV6,"")</f>
        <v/>
      </c>
      <c r="CX6" s="15" t="str">
        <f aca="false">IF(Data!CW6&lt;&gt;"",Data!CW6,"")</f>
        <v/>
      </c>
      <c r="CY6" s="15" t="str">
        <f aca="false">IF(Data!CX6&lt;&gt;"",Data!CX6,"")</f>
        <v/>
      </c>
      <c r="CZ6" s="15" t="str">
        <f aca="false">IF(Data!CY6&lt;&gt;"",Data!CY6,"")</f>
        <v/>
      </c>
      <c r="DA6" s="15" t="str">
        <f aca="false">IF(Data!CZ6&lt;&gt;"",Data!CZ6,"")</f>
        <v/>
      </c>
      <c r="DB6" s="15" t="str">
        <f aca="false">IF(Data!DA6&lt;&gt;"",Data!DA6,"")</f>
        <v/>
      </c>
      <c r="DC6" s="15" t="str">
        <f aca="false">IF(Data!DB6&lt;&gt;"",Data!DB6,"")</f>
        <v/>
      </c>
      <c r="DD6" s="15" t="str">
        <f aca="false">IF(Data!DC6&lt;&gt;"",Data!DC6,"")</f>
        <v/>
      </c>
      <c r="DE6" s="15" t="str">
        <f aca="false">IF(Data!DD6&lt;&gt;"",Data!DD6,"")</f>
        <v/>
      </c>
      <c r="DF6" s="15" t="str">
        <f aca="false">IF(Data!DE6&lt;&gt;"",Data!DE6,"")</f>
        <v/>
      </c>
      <c r="DG6" s="15" t="str">
        <f aca="false">IF(Data!DF6&lt;&gt;"",Data!DF6,"")</f>
        <v/>
      </c>
      <c r="DH6" s="15" t="str">
        <f aca="false">IF(Data!DG6&lt;&gt;"",Data!DG6,"")</f>
        <v/>
      </c>
      <c r="DI6" s="15" t="str">
        <f aca="false">IF(Data!DH6&lt;&gt;"",Data!DH6,"")</f>
        <v/>
      </c>
      <c r="DJ6" s="15" t="str">
        <f aca="false">IF(Data!DI6&lt;&gt;"",Data!DI6,"")</f>
        <v/>
      </c>
      <c r="DK6" s="15" t="str">
        <f aca="false">IF(Data!DJ6&lt;&gt;"",Data!DJ6,"")</f>
        <v/>
      </c>
      <c r="DL6" s="15" t="str">
        <f aca="false">IF(Data!DK6&lt;&gt;"",Data!DK6,"")</f>
        <v/>
      </c>
      <c r="DM6" s="15" t="str">
        <f aca="false">IF(Data!DL6&lt;&gt;"",Data!DL6,"")</f>
        <v/>
      </c>
      <c r="DN6" s="15" t="str">
        <f aca="false">IF(Data!DM6&lt;&gt;"",Data!DM6,"")</f>
        <v/>
      </c>
      <c r="DO6" s="15" t="str">
        <f aca="false">IF(Data!DN6&lt;&gt;"",Data!DN6,"")</f>
        <v/>
      </c>
      <c r="DP6" s="15" t="str">
        <f aca="false">IF(Data!DO6&lt;&gt;"",Data!DO6,"")</f>
        <v/>
      </c>
      <c r="DQ6" s="15" t="str">
        <f aca="false">IF(Data!DP6&lt;&gt;"",Data!DP6,"")</f>
        <v/>
      </c>
      <c r="DR6" s="15" t="str">
        <f aca="false">IF(Data!DQ6&lt;&gt;"",Data!DQ6,"")</f>
        <v/>
      </c>
      <c r="DS6" s="15" t="str">
        <f aca="false">IF(Data!DR6&lt;&gt;"",Data!DR6,"")</f>
        <v/>
      </c>
      <c r="DT6" s="15" t="str">
        <f aca="false">IF(Data!DS6&lt;&gt;"",Data!DS6,"")</f>
        <v/>
      </c>
      <c r="DU6" s="15" t="str">
        <f aca="false">IF(Data!DT6&lt;&gt;"",Data!DT6,"")</f>
        <v/>
      </c>
      <c r="DV6" s="15" t="str">
        <f aca="false">IF(Data!DU6&lt;&gt;"",Data!DU6,"")</f>
        <v/>
      </c>
      <c r="DW6" s="15" t="str">
        <f aca="false">IF(Data!DV6&lt;&gt;"",Data!DV6,"")</f>
        <v/>
      </c>
      <c r="DX6" s="15" t="str">
        <f aca="false">IF(Data!DW6&lt;&gt;"",Data!DW6,"")</f>
        <v/>
      </c>
      <c r="DY6" s="15" t="str">
        <f aca="false">IF(Data!DX6&lt;&gt;"",Data!DX6,"")</f>
        <v/>
      </c>
      <c r="DZ6" s="15" t="str">
        <f aca="false">IF(Data!DY6&lt;&gt;"",Data!DY6,"")</f>
        <v/>
      </c>
      <c r="EA6" s="43"/>
      <c r="EB6" s="43"/>
      <c r="EC6" s="43"/>
      <c r="ED6" s="43"/>
      <c r="EE6" s="43"/>
      <c r="EF6" s="43"/>
      <c r="EG6" s="43"/>
      <c r="EH6" s="43"/>
      <c r="EI6" s="43"/>
      <c r="EJ6" s="43"/>
      <c r="EK6" s="43"/>
      <c r="EL6" s="43"/>
      <c r="EM6" s="43"/>
      <c r="EN6" s="43"/>
      <c r="EO6" s="43"/>
      <c r="EP6" s="43"/>
      <c r="EQ6" s="43"/>
      <c r="ER6" s="43"/>
      <c r="ES6" s="43"/>
      <c r="ET6" s="43"/>
      <c r="EU6" s="43"/>
      <c r="EV6" s="43"/>
      <c r="EW6" s="43"/>
      <c r="EX6" s="43"/>
      <c r="EY6" s="43"/>
      <c r="EZ6" s="43"/>
      <c r="FA6" s="43"/>
      <c r="FB6" s="43"/>
      <c r="FC6" s="43"/>
      <c r="FD6" s="43"/>
      <c r="FE6" s="43"/>
      <c r="FF6" s="43"/>
      <c r="FG6" s="43"/>
      <c r="FH6" s="43"/>
      <c r="FI6" s="43"/>
      <c r="FJ6" s="43"/>
      <c r="FK6" s="43"/>
      <c r="FL6" s="43"/>
      <c r="FM6" s="43"/>
      <c r="FN6" s="43"/>
      <c r="FO6" s="43"/>
      <c r="FP6" s="43"/>
      <c r="FQ6" s="43"/>
      <c r="FR6" s="43"/>
      <c r="FS6" s="43"/>
      <c r="FT6" s="43"/>
      <c r="FU6" s="43"/>
      <c r="FV6" s="43"/>
      <c r="FW6" s="43"/>
      <c r="FX6" s="43"/>
      <c r="FY6" s="43"/>
      <c r="FZ6" s="43"/>
      <c r="GA6" s="43"/>
      <c r="GB6" s="43"/>
      <c r="GC6" s="43"/>
      <c r="GD6" s="43"/>
      <c r="GE6" s="43"/>
      <c r="GF6" s="43"/>
      <c r="GG6" s="43"/>
      <c r="GH6" s="43"/>
      <c r="GI6" s="43"/>
      <c r="GJ6" s="43"/>
      <c r="GK6" s="43"/>
      <c r="GL6" s="43"/>
      <c r="GM6" s="43"/>
      <c r="GN6" s="43"/>
      <c r="GO6" s="43"/>
      <c r="GP6" s="43"/>
      <c r="GQ6" s="43"/>
      <c r="GR6" s="43"/>
      <c r="GS6" s="43"/>
      <c r="GT6" s="43"/>
      <c r="GU6" s="43"/>
      <c r="GV6" s="43"/>
      <c r="GW6" s="43"/>
      <c r="GX6" s="43"/>
      <c r="GY6" s="43"/>
      <c r="GZ6" s="43"/>
      <c r="HA6" s="43"/>
      <c r="HB6" s="43"/>
      <c r="HC6" s="43"/>
      <c r="HD6" s="43"/>
      <c r="HE6" s="43"/>
      <c r="HF6" s="43"/>
      <c r="HG6" s="43"/>
      <c r="HH6" s="43"/>
      <c r="HI6" s="43"/>
      <c r="HJ6" s="43"/>
      <c r="HK6" s="43"/>
      <c r="HL6" s="43"/>
      <c r="HM6" s="43"/>
      <c r="HN6" s="43"/>
      <c r="HO6" s="43"/>
      <c r="HP6" s="43"/>
      <c r="HQ6" s="43"/>
      <c r="HR6" s="43"/>
      <c r="HS6" s="43"/>
      <c r="HT6" s="43"/>
      <c r="HU6" s="43"/>
      <c r="HV6" s="43"/>
      <c r="HW6" s="43"/>
      <c r="HX6" s="43"/>
      <c r="HY6" s="43"/>
      <c r="HZ6" s="43"/>
      <c r="IA6" s="43"/>
      <c r="IB6" s="43"/>
      <c r="IC6" s="43"/>
      <c r="ID6" s="43"/>
      <c r="IE6" s="43"/>
      <c r="IF6" s="43"/>
      <c r="IG6" s="43"/>
      <c r="IH6" s="43"/>
      <c r="II6" s="43"/>
      <c r="IJ6" s="43"/>
      <c r="IK6" s="43"/>
      <c r="IL6" s="43"/>
      <c r="IM6" s="43"/>
      <c r="IN6" s="43"/>
      <c r="IO6" s="43"/>
      <c r="IP6" s="43"/>
      <c r="IQ6" s="43"/>
      <c r="IR6" s="43"/>
      <c r="IS6" s="43"/>
      <c r="IT6" s="43"/>
      <c r="IU6" s="43"/>
      <c r="IV6" s="43"/>
      <c r="IW6" s="43"/>
    </row>
    <row r="7" customFormat="false" ht="15.75" hidden="false" customHeight="false" outlineLevel="0" collapsed="false">
      <c r="A7" s="7" t="s">
        <v>7</v>
      </c>
      <c r="B7" s="37"/>
      <c r="C7" s="15" t="n">
        <f aca="false">IF(Data!B7&lt;&gt;"",Data!B7,"")</f>
        <v>0.12</v>
      </c>
      <c r="D7" s="15" t="n">
        <f aca="false">IF(Data!C7&lt;&gt;"",Data!C7,"")</f>
        <v>0.13</v>
      </c>
      <c r="E7" s="15" t="n">
        <f aca="false">IF(Data!D7&lt;&gt;"",Data!D7,"")</f>
        <v>0.12</v>
      </c>
      <c r="F7" s="15" t="n">
        <f aca="false">IF(Data!E7&lt;&gt;"",Data!E7,"")</f>
        <v>0.11</v>
      </c>
      <c r="G7" s="15" t="n">
        <f aca="false">IF(Data!F7&lt;&gt;"",Data!F7,"")</f>
        <v>0.105</v>
      </c>
      <c r="H7" s="15" t="n">
        <f aca="false">IF(Data!G7&lt;&gt;"",Data!G7,"")</f>
        <v>0.1052</v>
      </c>
      <c r="I7" s="15" t="n">
        <f aca="false">IF(Data!H7&lt;&gt;"",Data!H7,"")</f>
        <v>0.1054</v>
      </c>
      <c r="J7" s="15" t="n">
        <f aca="false">IF(Data!I7&lt;&gt;"",Data!I7,"")</f>
        <v>0.1056</v>
      </c>
      <c r="K7" s="15" t="n">
        <f aca="false">J7</f>
        <v>0.1056</v>
      </c>
      <c r="L7" s="15" t="n">
        <f aca="false">IF(Data!K7&lt;&gt;"",Data!K7,"")</f>
        <v>0.106</v>
      </c>
      <c r="M7" s="15" t="n">
        <f aca="false">IF(Data!L7&lt;&gt;"",Data!L7,"")</f>
        <v>0.1062</v>
      </c>
      <c r="N7" s="15" t="n">
        <f aca="false">IF(Data!M7&lt;&gt;"",Data!M7,"")</f>
        <v>0.1064</v>
      </c>
      <c r="O7" s="15" t="n">
        <f aca="false">IF(Data!N7&lt;&gt;"",Data!N7,"")</f>
        <v>0.1066</v>
      </c>
      <c r="P7" s="15" t="n">
        <f aca="false">IF(Data!O7&lt;&gt;"",Data!O7,"")</f>
        <v>0.1068</v>
      </c>
      <c r="Q7" s="15" t="n">
        <f aca="false">IF(Data!P7&lt;&gt;"",Data!P7,"")</f>
        <v>0.107</v>
      </c>
      <c r="R7" s="15" t="n">
        <f aca="false">IF(Data!Q7&lt;&gt;"",Data!Q7,"")</f>
        <v>0.1072</v>
      </c>
      <c r="S7" s="15" t="n">
        <f aca="false">IF(Data!R7&lt;&gt;"",Data!R7,"")</f>
        <v>0.1074</v>
      </c>
      <c r="T7" s="15" t="n">
        <f aca="false">IF(Data!S7&lt;&gt;"",Data!S7,"")</f>
        <v>0.1076</v>
      </c>
      <c r="U7" s="15" t="n">
        <f aca="false">IF(Data!T7&lt;&gt;"",Data!T7,"")</f>
        <v>0.1078</v>
      </c>
      <c r="V7" s="15" t="n">
        <f aca="false">IF(Data!U7&lt;&gt;"",Data!U7,"")</f>
        <v>0.108</v>
      </c>
      <c r="W7" s="15" t="n">
        <f aca="false">IF(Data!V7&lt;&gt;"",Data!V7,"")</f>
        <v>0.1082</v>
      </c>
      <c r="X7" s="15" t="n">
        <f aca="false">IF(Data!W7&lt;&gt;"",Data!W7,"")</f>
        <v>0.1084</v>
      </c>
      <c r="Y7" s="15" t="n">
        <f aca="false">IF(Data!X7&lt;&gt;"",Data!X7,"")</f>
        <v>0.1086</v>
      </c>
      <c r="Z7" s="15"/>
      <c r="AA7" s="15"/>
      <c r="AB7" s="15"/>
      <c r="AC7" s="15" t="n">
        <f aca="false">IF(Data!AB7&lt;&gt;"",Data!AB7,"")</f>
        <v>0.1094</v>
      </c>
      <c r="AD7" s="15" t="n">
        <f aca="false">IF(Data!AC7&lt;&gt;"",Data!AC7,"")</f>
        <v>0.1096</v>
      </c>
      <c r="AE7" s="15" t="n">
        <f aca="false">IF(Data!AD7&lt;&gt;"",Data!AD7,"")</f>
        <v>0.1098</v>
      </c>
      <c r="AF7" s="15" t="n">
        <f aca="false">IF(Data!AE7&lt;&gt;"",Data!AE7,"")</f>
        <v>0.11</v>
      </c>
      <c r="AG7" s="15" t="str">
        <f aca="false">IF(Data!AF7&lt;&gt;"",Data!AF7,"")</f>
        <v/>
      </c>
      <c r="AH7" s="15" t="str">
        <f aca="false">IF(Data!AG7&lt;&gt;"",Data!AG7,"")</f>
        <v/>
      </c>
      <c r="AI7" s="15" t="str">
        <f aca="false">IF(Data!AH7&lt;&gt;"",Data!AH7,"")</f>
        <v/>
      </c>
      <c r="AJ7" s="15" t="str">
        <f aca="false">IF(Data!AI7&lt;&gt;"",Data!AI7,"")</f>
        <v/>
      </c>
      <c r="AK7" s="15" t="str">
        <f aca="false">IF(Data!AJ7&lt;&gt;"",Data!AJ7,"")</f>
        <v/>
      </c>
      <c r="AL7" s="15" t="str">
        <f aca="false">IF(Data!AK7&lt;&gt;"",Data!AK7,"")</f>
        <v/>
      </c>
      <c r="AM7" s="15" t="str">
        <f aca="false">IF(Data!AL7&lt;&gt;"",Data!AL7,"")</f>
        <v/>
      </c>
      <c r="AN7" s="15" t="str">
        <f aca="false">IF(Data!AM7&lt;&gt;"",Data!AM7,"")</f>
        <v/>
      </c>
      <c r="AO7" s="15" t="str">
        <f aca="false">IF(Data!AN7&lt;&gt;"",Data!AN7,"")</f>
        <v/>
      </c>
      <c r="AP7" s="15" t="str">
        <f aca="false">IF(Data!AO7&lt;&gt;"",Data!AO7,"")</f>
        <v/>
      </c>
      <c r="AQ7" s="15" t="str">
        <f aca="false">IF(Data!AP7&lt;&gt;"",Data!AP7,"")</f>
        <v/>
      </c>
      <c r="AR7" s="15" t="str">
        <f aca="false">IF(Data!AQ7&lt;&gt;"",Data!AQ7,"")</f>
        <v/>
      </c>
      <c r="AS7" s="15" t="str">
        <f aca="false">IF(Data!AR7&lt;&gt;"",Data!AR7,"")</f>
        <v/>
      </c>
      <c r="AT7" s="15" t="str">
        <f aca="false">IF(Data!AS7&lt;&gt;"",Data!AS7,"")</f>
        <v/>
      </c>
      <c r="AU7" s="15" t="str">
        <f aca="false">IF(Data!AT7&lt;&gt;"",Data!AT7,"")</f>
        <v/>
      </c>
      <c r="AV7" s="15" t="str">
        <f aca="false">IF(Data!AU7&lt;&gt;"",Data!AU7,"")</f>
        <v/>
      </c>
      <c r="AW7" s="15" t="str">
        <f aca="false">IF(Data!AV7&lt;&gt;"",Data!AV7,"")</f>
        <v/>
      </c>
      <c r="AX7" s="15" t="str">
        <f aca="false">IF(Data!AW7&lt;&gt;"",Data!AW7,"")</f>
        <v/>
      </c>
      <c r="AY7" s="15" t="str">
        <f aca="false">IF(Data!AX7&lt;&gt;"",Data!AX7,"")</f>
        <v/>
      </c>
      <c r="AZ7" s="15" t="str">
        <f aca="false">IF(Data!AY7&lt;&gt;"",Data!AY7,"")</f>
        <v/>
      </c>
      <c r="BA7" s="15" t="str">
        <f aca="false">IF(Data!AZ7&lt;&gt;"",Data!AZ7,"")</f>
        <v/>
      </c>
      <c r="BB7" s="15" t="str">
        <f aca="false">IF(Data!BA7&lt;&gt;"",Data!BA7,"")</f>
        <v/>
      </c>
      <c r="BC7" s="15" t="str">
        <f aca="false">IF(Data!BB7&lt;&gt;"",Data!BB7,"")</f>
        <v/>
      </c>
      <c r="BD7" s="15" t="str">
        <f aca="false">IF(Data!BC7&lt;&gt;"",Data!BC7,"")</f>
        <v/>
      </c>
      <c r="BE7" s="15" t="str">
        <f aca="false">IF(Data!BD7&lt;&gt;"",Data!BD7,"")</f>
        <v/>
      </c>
      <c r="BF7" s="15" t="str">
        <f aca="false">IF(Data!BE7&lt;&gt;"",Data!BE7,"")</f>
        <v/>
      </c>
      <c r="BG7" s="15" t="str">
        <f aca="false">IF(Data!BF7&lt;&gt;"",Data!BF7,"")</f>
        <v/>
      </c>
      <c r="BH7" s="15" t="str">
        <f aca="false">IF(Data!BG7&lt;&gt;"",Data!BG7,"")</f>
        <v/>
      </c>
      <c r="BI7" s="15" t="str">
        <f aca="false">IF(Data!BH7&lt;&gt;"",Data!BH7,"")</f>
        <v/>
      </c>
      <c r="BJ7" s="15" t="str">
        <f aca="false">IF(Data!BI7&lt;&gt;"",Data!BI7,"")</f>
        <v/>
      </c>
      <c r="BK7" s="15" t="str">
        <f aca="false">IF(Data!BJ7&lt;&gt;"",Data!BJ7,"")</f>
        <v/>
      </c>
      <c r="BL7" s="15" t="str">
        <f aca="false">IF(Data!BK7&lt;&gt;"",Data!BK7,"")</f>
        <v/>
      </c>
      <c r="BM7" s="15" t="str">
        <f aca="false">IF(Data!BL7&lt;&gt;"",Data!BL7,"")</f>
        <v/>
      </c>
      <c r="BN7" s="15" t="str">
        <f aca="false">IF(Data!BM7&lt;&gt;"",Data!BM7,"")</f>
        <v/>
      </c>
      <c r="BO7" s="15" t="str">
        <f aca="false">IF(Data!BN7&lt;&gt;"",Data!BN7,"")</f>
        <v/>
      </c>
      <c r="BP7" s="15" t="str">
        <f aca="false">IF(Data!BO7&lt;&gt;"",Data!BO7,"")</f>
        <v/>
      </c>
      <c r="BQ7" s="15" t="str">
        <f aca="false">IF(Data!BP7&lt;&gt;"",Data!BP7,"")</f>
        <v/>
      </c>
      <c r="BR7" s="15" t="str">
        <f aca="false">IF(Data!BQ7&lt;&gt;"",Data!BQ7,"")</f>
        <v/>
      </c>
      <c r="BS7" s="15" t="str">
        <f aca="false">IF(Data!BR7&lt;&gt;"",Data!BR7,"")</f>
        <v/>
      </c>
      <c r="BT7" s="15" t="str">
        <f aca="false">IF(Data!BS7&lt;&gt;"",Data!BS7,"")</f>
        <v/>
      </c>
      <c r="BU7" s="15" t="str">
        <f aca="false">IF(Data!BT7&lt;&gt;"",Data!BT7,"")</f>
        <v/>
      </c>
      <c r="BV7" s="15" t="str">
        <f aca="false">IF(Data!BU7&lt;&gt;"",Data!BU7,"")</f>
        <v/>
      </c>
      <c r="BW7" s="15" t="str">
        <f aca="false">IF(Data!BV7&lt;&gt;"",Data!BV7,"")</f>
        <v/>
      </c>
      <c r="BX7" s="15" t="str">
        <f aca="false">IF(Data!BW7&lt;&gt;"",Data!BW7,"")</f>
        <v/>
      </c>
      <c r="BY7" s="15" t="str">
        <f aca="false">IF(Data!BX7&lt;&gt;"",Data!BX7,"")</f>
        <v/>
      </c>
      <c r="BZ7" s="15" t="str">
        <f aca="false">IF(Data!BY7&lt;&gt;"",Data!BY7,"")</f>
        <v/>
      </c>
      <c r="CA7" s="15" t="str">
        <f aca="false">IF(Data!BZ7&lt;&gt;"",Data!BZ7,"")</f>
        <v/>
      </c>
      <c r="CB7" s="15" t="str">
        <f aca="false">IF(Data!CA7&lt;&gt;"",Data!CA7,"")</f>
        <v/>
      </c>
      <c r="CC7" s="15" t="str">
        <f aca="false">IF(Data!CB7&lt;&gt;"",Data!CB7,"")</f>
        <v/>
      </c>
      <c r="CD7" s="15" t="str">
        <f aca="false">IF(Data!CC7&lt;&gt;"",Data!CC7,"")</f>
        <v/>
      </c>
      <c r="CE7" s="15" t="str">
        <f aca="false">IF(Data!CD7&lt;&gt;"",Data!CD7,"")</f>
        <v/>
      </c>
      <c r="CF7" s="15" t="str">
        <f aca="false">IF(Data!CE7&lt;&gt;"",Data!CE7,"")</f>
        <v/>
      </c>
      <c r="CG7" s="15" t="str">
        <f aca="false">IF(Data!CF7&lt;&gt;"",Data!CF7,"")</f>
        <v/>
      </c>
      <c r="CH7" s="15" t="str">
        <f aca="false">IF(Data!CG7&lt;&gt;"",Data!CG7,"")</f>
        <v/>
      </c>
      <c r="CI7" s="15" t="str">
        <f aca="false">IF(Data!CH7&lt;&gt;"",Data!CH7,"")</f>
        <v/>
      </c>
      <c r="CJ7" s="15" t="str">
        <f aca="false">IF(Data!CI7&lt;&gt;"",Data!CI7,"")</f>
        <v/>
      </c>
      <c r="CK7" s="15" t="str">
        <f aca="false">IF(Data!CJ7&lt;&gt;"",Data!CJ7,"")</f>
        <v/>
      </c>
      <c r="CL7" s="15" t="str">
        <f aca="false">IF(Data!CK7&lt;&gt;"",Data!CK7,"")</f>
        <v/>
      </c>
      <c r="CM7" s="15" t="str">
        <f aca="false">IF(Data!CL7&lt;&gt;"",Data!CL7,"")</f>
        <v/>
      </c>
      <c r="CN7" s="15" t="str">
        <f aca="false">IF(Data!CM7&lt;&gt;"",Data!CM7,"")</f>
        <v/>
      </c>
      <c r="CO7" s="15" t="str">
        <f aca="false">IF(Data!CN7&lt;&gt;"",Data!CN7,"")</f>
        <v/>
      </c>
      <c r="CP7" s="15" t="str">
        <f aca="false">IF(Data!CO7&lt;&gt;"",Data!CO7,"")</f>
        <v/>
      </c>
      <c r="CQ7" s="15" t="str">
        <f aca="false">IF(Data!CP7&lt;&gt;"",Data!CP7,"")</f>
        <v/>
      </c>
      <c r="CR7" s="15" t="str">
        <f aca="false">IF(Data!CQ7&lt;&gt;"",Data!CQ7,"")</f>
        <v/>
      </c>
      <c r="CS7" s="15" t="str">
        <f aca="false">IF(Data!CR7&lt;&gt;"",Data!CR7,"")</f>
        <v/>
      </c>
      <c r="CT7" s="15" t="str">
        <f aca="false">IF(Data!CS7&lt;&gt;"",Data!CS7,"")</f>
        <v/>
      </c>
      <c r="CU7" s="15" t="str">
        <f aca="false">IF(Data!CT7&lt;&gt;"",Data!CT7,"")</f>
        <v/>
      </c>
      <c r="CV7" s="15" t="str">
        <f aca="false">IF(Data!CU7&lt;&gt;"",Data!CU7,"")</f>
        <v/>
      </c>
      <c r="CW7" s="15" t="str">
        <f aca="false">IF(Data!CV7&lt;&gt;"",Data!CV7,"")</f>
        <v/>
      </c>
      <c r="CX7" s="15" t="str">
        <f aca="false">IF(Data!CW7&lt;&gt;"",Data!CW7,"")</f>
        <v/>
      </c>
      <c r="CY7" s="15" t="str">
        <f aca="false">IF(Data!CX7&lt;&gt;"",Data!CX7,"")</f>
        <v/>
      </c>
      <c r="CZ7" s="15" t="str">
        <f aca="false">IF(Data!CY7&lt;&gt;"",Data!CY7,"")</f>
        <v/>
      </c>
      <c r="DA7" s="15" t="str">
        <f aca="false">IF(Data!CZ7&lt;&gt;"",Data!CZ7,"")</f>
        <v/>
      </c>
      <c r="DB7" s="15" t="str">
        <f aca="false">IF(Data!DA7&lt;&gt;"",Data!DA7,"")</f>
        <v/>
      </c>
      <c r="DC7" s="15" t="str">
        <f aca="false">IF(Data!DB7&lt;&gt;"",Data!DB7,"")</f>
        <v/>
      </c>
      <c r="DD7" s="15" t="str">
        <f aca="false">IF(Data!DC7&lt;&gt;"",Data!DC7,"")</f>
        <v/>
      </c>
      <c r="DE7" s="15" t="str">
        <f aca="false">IF(Data!DD7&lt;&gt;"",Data!DD7,"")</f>
        <v/>
      </c>
      <c r="DF7" s="15" t="str">
        <f aca="false">IF(Data!DE7&lt;&gt;"",Data!DE7,"")</f>
        <v/>
      </c>
      <c r="DG7" s="15" t="str">
        <f aca="false">IF(Data!DF7&lt;&gt;"",Data!DF7,"")</f>
        <v/>
      </c>
      <c r="DH7" s="15" t="str">
        <f aca="false">IF(Data!DG7&lt;&gt;"",Data!DG7,"")</f>
        <v/>
      </c>
      <c r="DI7" s="15" t="str">
        <f aca="false">IF(Data!DH7&lt;&gt;"",Data!DH7,"")</f>
        <v/>
      </c>
      <c r="DJ7" s="15" t="str">
        <f aca="false">IF(Data!DI7&lt;&gt;"",Data!DI7,"")</f>
        <v/>
      </c>
      <c r="DK7" s="15" t="str">
        <f aca="false">IF(Data!DJ7&lt;&gt;"",Data!DJ7,"")</f>
        <v/>
      </c>
      <c r="DL7" s="15" t="str">
        <f aca="false">IF(Data!DK7&lt;&gt;"",Data!DK7,"")</f>
        <v/>
      </c>
      <c r="DM7" s="15" t="str">
        <f aca="false">IF(Data!DL7&lt;&gt;"",Data!DL7,"")</f>
        <v/>
      </c>
      <c r="DN7" s="15" t="str">
        <f aca="false">IF(Data!DM7&lt;&gt;"",Data!DM7,"")</f>
        <v/>
      </c>
      <c r="DO7" s="15" t="str">
        <f aca="false">IF(Data!DN7&lt;&gt;"",Data!DN7,"")</f>
        <v/>
      </c>
      <c r="DP7" s="15" t="str">
        <f aca="false">IF(Data!DO7&lt;&gt;"",Data!DO7,"")</f>
        <v/>
      </c>
      <c r="DQ7" s="15" t="str">
        <f aca="false">IF(Data!DP7&lt;&gt;"",Data!DP7,"")</f>
        <v/>
      </c>
      <c r="DR7" s="15" t="str">
        <f aca="false">IF(Data!DQ7&lt;&gt;"",Data!DQ7,"")</f>
        <v/>
      </c>
      <c r="DS7" s="15" t="str">
        <f aca="false">IF(Data!DR7&lt;&gt;"",Data!DR7,"")</f>
        <v/>
      </c>
      <c r="DT7" s="15" t="str">
        <f aca="false">IF(Data!DS7&lt;&gt;"",Data!DS7,"")</f>
        <v/>
      </c>
      <c r="DU7" s="15" t="str">
        <f aca="false">IF(Data!DT7&lt;&gt;"",Data!DT7,"")</f>
        <v/>
      </c>
      <c r="DV7" s="15" t="str">
        <f aca="false">IF(Data!DU7&lt;&gt;"",Data!DU7,"")</f>
        <v/>
      </c>
      <c r="DW7" s="15" t="str">
        <f aca="false">IF(Data!DV7&lt;&gt;"",Data!DV7,"")</f>
        <v/>
      </c>
      <c r="DX7" s="15" t="str">
        <f aca="false">IF(Data!DW7&lt;&gt;"",Data!DW7,"")</f>
        <v/>
      </c>
      <c r="DY7" s="15" t="str">
        <f aca="false">IF(Data!DX7&lt;&gt;"",Data!DX7,"")</f>
        <v/>
      </c>
      <c r="DZ7" s="15" t="str">
        <f aca="false">IF(Data!DY7&lt;&gt;"",Data!DY7,"")</f>
        <v/>
      </c>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c r="FB7" s="43"/>
      <c r="FC7" s="43"/>
      <c r="FD7" s="43"/>
      <c r="FE7" s="43"/>
      <c r="FF7" s="43"/>
      <c r="FG7" s="43"/>
      <c r="FH7" s="43"/>
      <c r="FI7" s="43"/>
      <c r="FJ7" s="43"/>
      <c r="FK7" s="43"/>
      <c r="FL7" s="43"/>
      <c r="FM7" s="43"/>
      <c r="FN7" s="43"/>
      <c r="FO7" s="43"/>
      <c r="FP7" s="43"/>
      <c r="FQ7" s="43"/>
      <c r="FR7" s="43"/>
      <c r="FS7" s="43"/>
      <c r="FT7" s="43"/>
      <c r="FU7" s="43"/>
      <c r="FV7" s="43"/>
      <c r="FW7" s="43"/>
      <c r="FX7" s="43"/>
      <c r="FY7" s="43"/>
      <c r="FZ7" s="43"/>
      <c r="GA7" s="43"/>
      <c r="GB7" s="43"/>
      <c r="GC7" s="43"/>
      <c r="GD7" s="43"/>
      <c r="GE7" s="43"/>
      <c r="GF7" s="43"/>
      <c r="GG7" s="43"/>
      <c r="GH7" s="43"/>
      <c r="GI7" s="43"/>
      <c r="GJ7" s="43"/>
      <c r="GK7" s="43"/>
      <c r="GL7" s="43"/>
      <c r="GM7" s="43"/>
      <c r="GN7" s="43"/>
      <c r="GO7" s="43"/>
      <c r="GP7" s="43"/>
      <c r="GQ7" s="43"/>
      <c r="GR7" s="43"/>
      <c r="GS7" s="43"/>
      <c r="GT7" s="43"/>
      <c r="GU7" s="43"/>
      <c r="GV7" s="43"/>
      <c r="GW7" s="43"/>
      <c r="GX7" s="43"/>
      <c r="GY7" s="43"/>
      <c r="GZ7" s="43"/>
      <c r="HA7" s="43"/>
      <c r="HB7" s="43"/>
      <c r="HC7" s="43"/>
      <c r="HD7" s="43"/>
      <c r="HE7" s="43"/>
      <c r="HF7" s="43"/>
      <c r="HG7" s="43"/>
      <c r="HH7" s="43"/>
      <c r="HI7" s="43"/>
      <c r="HJ7" s="43"/>
      <c r="HK7" s="43"/>
      <c r="HL7" s="43"/>
      <c r="HM7" s="43"/>
      <c r="HN7" s="43"/>
      <c r="HO7" s="43"/>
      <c r="HP7" s="43"/>
      <c r="HQ7" s="43"/>
      <c r="HR7" s="43"/>
      <c r="HS7" s="43"/>
      <c r="HT7" s="43"/>
      <c r="HU7" s="43"/>
      <c r="HV7" s="43"/>
      <c r="HW7" s="43"/>
      <c r="HX7" s="43"/>
      <c r="HY7" s="43"/>
      <c r="HZ7" s="43"/>
      <c r="IA7" s="43"/>
      <c r="IB7" s="43"/>
      <c r="IC7" s="43"/>
      <c r="ID7" s="43"/>
      <c r="IE7" s="43"/>
      <c r="IF7" s="43"/>
      <c r="IG7" s="43"/>
      <c r="IH7" s="43"/>
      <c r="II7" s="43"/>
      <c r="IJ7" s="43"/>
      <c r="IK7" s="43"/>
      <c r="IL7" s="43"/>
      <c r="IM7" s="43"/>
      <c r="IN7" s="43"/>
      <c r="IO7" s="43"/>
      <c r="IP7" s="43"/>
      <c r="IQ7" s="43"/>
      <c r="IR7" s="43"/>
      <c r="IS7" s="43"/>
      <c r="IT7" s="43"/>
      <c r="IU7" s="43"/>
      <c r="IV7" s="43"/>
      <c r="IW7" s="43"/>
    </row>
    <row r="8" customFormat="false" ht="15.75" hidden="false" customHeight="false" outlineLevel="0" collapsed="false">
      <c r="A8" s="16" t="s">
        <v>21</v>
      </c>
      <c r="B8" s="44"/>
      <c r="C8" s="45" t="str">
        <f aca="false">IF(Data!B8&lt;&gt;"",Data!B8,"")</f>
        <v/>
      </c>
      <c r="D8" s="45" t="str">
        <f aca="false">IF(Data!C8&lt;&gt;"",Data!C8,"")</f>
        <v/>
      </c>
      <c r="E8" s="45" t="str">
        <f aca="false">IF(Data!D8&lt;&gt;"",Data!D8,"")</f>
        <v/>
      </c>
      <c r="F8" s="45" t="str">
        <f aca="false">IF(Data!E8&lt;&gt;"",Data!E8,"")</f>
        <v/>
      </c>
      <c r="G8" s="45" t="str">
        <f aca="false">IF(Data!F8&lt;&gt;"",Data!F8,"")</f>
        <v/>
      </c>
      <c r="H8" s="45" t="str">
        <f aca="false">IF(Data!G8&lt;&gt;"",Data!G8,"")</f>
        <v/>
      </c>
      <c r="I8" s="45" t="str">
        <f aca="false">IF(Data!H8&lt;&gt;"",Data!H8,"")</f>
        <v/>
      </c>
      <c r="J8" s="45" t="str">
        <f aca="false">IF(Data!I8&lt;&gt;"",Data!I8,"")</f>
        <v/>
      </c>
      <c r="K8" s="45" t="str">
        <f aca="false">IF(Data!J8&lt;&gt;"",Data!J8,"")</f>
        <v/>
      </c>
      <c r="L8" s="45" t="str">
        <f aca="false">IF(Data!K8&lt;&gt;"",Data!K8,"")</f>
        <v/>
      </c>
      <c r="M8" s="45" t="str">
        <f aca="false">IF(Data!L8&lt;&gt;"",Data!L8,"")</f>
        <v/>
      </c>
      <c r="N8" s="45" t="str">
        <f aca="false">IF(Data!M8&lt;&gt;"",Data!M8,"")</f>
        <v/>
      </c>
      <c r="O8" s="45" t="str">
        <f aca="false">IF(Data!N8&lt;&gt;"",Data!N8,"")</f>
        <v/>
      </c>
      <c r="P8" s="45" t="str">
        <f aca="false">IF(Data!O8&lt;&gt;"",Data!O8,"")</f>
        <v/>
      </c>
      <c r="Q8" s="45" t="str">
        <f aca="false">IF(Data!P8&lt;&gt;"",Data!P8,"")</f>
        <v/>
      </c>
      <c r="R8" s="45" t="str">
        <f aca="false">IF(Data!Q8&lt;&gt;"",Data!Q8,"")</f>
        <v/>
      </c>
      <c r="S8" s="45" t="str">
        <f aca="false">IF(Data!R8&lt;&gt;"",Data!R8,"")</f>
        <v/>
      </c>
      <c r="T8" s="45" t="str">
        <f aca="false">IF(Data!S8&lt;&gt;"",Data!S8,"")</f>
        <v/>
      </c>
      <c r="U8" s="45" t="str">
        <f aca="false">IF(Data!T8&lt;&gt;"",Data!T8,"")</f>
        <v/>
      </c>
      <c r="V8" s="45" t="str">
        <f aca="false">IF(Data!U8&lt;&gt;"",Data!U8,"")</f>
        <v/>
      </c>
      <c r="W8" s="45" t="str">
        <f aca="false">IF(Data!V8&lt;&gt;"",Data!V8,"")</f>
        <v/>
      </c>
      <c r="X8" s="45" t="str">
        <f aca="false">IF(Data!W8&lt;&gt;"",Data!W8,"")</f>
        <v/>
      </c>
      <c r="Y8" s="45" t="str">
        <f aca="false">IF(Data!X8&lt;&gt;"",Data!X8,"")</f>
        <v/>
      </c>
      <c r="Z8" s="45" t="str">
        <f aca="false">IF(Data!Y8&lt;&gt;"",Data!Y8,"")</f>
        <v/>
      </c>
      <c r="AA8" s="45" t="str">
        <f aca="false">IF(Data!Z8&lt;&gt;"",Data!Z8,"")</f>
        <v/>
      </c>
      <c r="AB8" s="45" t="str">
        <f aca="false">IF(Data!AA8&lt;&gt;"",Data!AA8,"")</f>
        <v/>
      </c>
      <c r="AC8" s="45" t="str">
        <f aca="false">IF(Data!AB8&lt;&gt;"",Data!AB8,"")</f>
        <v/>
      </c>
      <c r="AD8" s="45" t="str">
        <f aca="false">IF(Data!AC8&lt;&gt;"",Data!AC8,"")</f>
        <v/>
      </c>
      <c r="AE8" s="45" t="str">
        <f aca="false">IF(Data!AD8&lt;&gt;"",Data!AD8,"")</f>
        <v/>
      </c>
      <c r="AF8" s="45" t="str">
        <f aca="false">IF(Data!AE8&lt;&gt;"",Data!AE8,"")</f>
        <v/>
      </c>
      <c r="AG8" s="45" t="str">
        <f aca="false">IF(Data!AF8&lt;&gt;"",Data!AF8,"")</f>
        <v/>
      </c>
      <c r="AH8" s="45" t="str">
        <f aca="false">IF(Data!AG8&lt;&gt;"",Data!AG8,"")</f>
        <v/>
      </c>
      <c r="AI8" s="45" t="str">
        <f aca="false">IF(Data!AH8&lt;&gt;"",Data!AH8,"")</f>
        <v/>
      </c>
      <c r="AJ8" s="45" t="str">
        <f aca="false">IF(Data!AI8&lt;&gt;"",Data!AI8,"")</f>
        <v/>
      </c>
      <c r="AK8" s="45" t="str">
        <f aca="false">IF(Data!AJ8&lt;&gt;"",Data!AJ8,"")</f>
        <v/>
      </c>
      <c r="AL8" s="45" t="str">
        <f aca="false">IF(Data!AK8&lt;&gt;"",Data!AK8,"")</f>
        <v/>
      </c>
      <c r="AM8" s="45" t="str">
        <f aca="false">IF(Data!AL8&lt;&gt;"",Data!AL8,"")</f>
        <v/>
      </c>
      <c r="AN8" s="45" t="str">
        <f aca="false">IF(Data!AM8&lt;&gt;"",Data!AM8,"")</f>
        <v/>
      </c>
      <c r="AO8" s="45" t="str">
        <f aca="false">IF(Data!AN8&lt;&gt;"",Data!AN8,"")</f>
        <v/>
      </c>
      <c r="AP8" s="45" t="str">
        <f aca="false">IF(Data!AO8&lt;&gt;"",Data!AO8,"")</f>
        <v/>
      </c>
      <c r="AQ8" s="45" t="str">
        <f aca="false">IF(Data!AP8&lt;&gt;"",Data!AP8,"")</f>
        <v/>
      </c>
      <c r="AR8" s="45" t="str">
        <f aca="false">IF(Data!AQ8&lt;&gt;"",Data!AQ8,"")</f>
        <v/>
      </c>
      <c r="AS8" s="45" t="str">
        <f aca="false">IF(Data!AR8&lt;&gt;"",Data!AR8,"")</f>
        <v/>
      </c>
      <c r="AT8" s="45" t="str">
        <f aca="false">IF(Data!AS8&lt;&gt;"",Data!AS8,"")</f>
        <v/>
      </c>
      <c r="AU8" s="45" t="str">
        <f aca="false">IF(Data!AT8&lt;&gt;"",Data!AT8,"")</f>
        <v/>
      </c>
      <c r="AV8" s="45" t="str">
        <f aca="false">IF(Data!AU8&lt;&gt;"",Data!AU8,"")</f>
        <v/>
      </c>
      <c r="AW8" s="45" t="str">
        <f aca="false">IF(Data!AV8&lt;&gt;"",Data!AV8,"")</f>
        <v/>
      </c>
      <c r="AX8" s="45" t="str">
        <f aca="false">IF(Data!AW8&lt;&gt;"",Data!AW8,"")</f>
        <v/>
      </c>
      <c r="AY8" s="45" t="str">
        <f aca="false">IF(Data!AX8&lt;&gt;"",Data!AX8,"")</f>
        <v/>
      </c>
      <c r="AZ8" s="45" t="str">
        <f aca="false">IF(Data!AY8&lt;&gt;"",Data!AY8,"")</f>
        <v/>
      </c>
      <c r="BA8" s="45" t="str">
        <f aca="false">IF(Data!AZ8&lt;&gt;"",Data!AZ8,"")</f>
        <v/>
      </c>
      <c r="BB8" s="45" t="str">
        <f aca="false">IF(Data!BA8&lt;&gt;"",Data!BA8,"")</f>
        <v/>
      </c>
      <c r="BC8" s="45" t="str">
        <f aca="false">IF(Data!BB8&lt;&gt;"",Data!BB8,"")</f>
        <v/>
      </c>
      <c r="BD8" s="45" t="str">
        <f aca="false">IF(Data!BC8&lt;&gt;"",Data!BC8,"")</f>
        <v/>
      </c>
      <c r="BE8" s="45" t="str">
        <f aca="false">IF(Data!BD8&lt;&gt;"",Data!BD8,"")</f>
        <v/>
      </c>
      <c r="BF8" s="45" t="str">
        <f aca="false">IF(Data!BE8&lt;&gt;"",Data!BE8,"")</f>
        <v/>
      </c>
      <c r="BG8" s="45" t="str">
        <f aca="false">IF(Data!BF8&lt;&gt;"",Data!BF8,"")</f>
        <v/>
      </c>
      <c r="BH8" s="45" t="str">
        <f aca="false">IF(Data!BG8&lt;&gt;"",Data!BG8,"")</f>
        <v/>
      </c>
      <c r="BI8" s="45" t="str">
        <f aca="false">IF(Data!BH8&lt;&gt;"",Data!BH8,"")</f>
        <v/>
      </c>
      <c r="BJ8" s="45" t="str">
        <f aca="false">IF(Data!BI8&lt;&gt;"",Data!BI8,"")</f>
        <v/>
      </c>
      <c r="BK8" s="45" t="str">
        <f aca="false">IF(Data!BJ8&lt;&gt;"",Data!BJ8,"")</f>
        <v/>
      </c>
      <c r="BL8" s="45" t="str">
        <f aca="false">IF(Data!BK8&lt;&gt;"",Data!BK8,"")</f>
        <v/>
      </c>
      <c r="BM8" s="45" t="str">
        <f aca="false">IF(Data!BL8&lt;&gt;"",Data!BL8,"")</f>
        <v/>
      </c>
      <c r="BN8" s="45" t="str">
        <f aca="false">IF(Data!BM8&lt;&gt;"",Data!BM8,"")</f>
        <v/>
      </c>
      <c r="BO8" s="45" t="str">
        <f aca="false">IF(Data!BN8&lt;&gt;"",Data!BN8,"")</f>
        <v/>
      </c>
      <c r="BP8" s="45" t="str">
        <f aca="false">IF(Data!BO8&lt;&gt;"",Data!BO8,"")</f>
        <v/>
      </c>
      <c r="BQ8" s="45" t="str">
        <f aca="false">IF(Data!BP8&lt;&gt;"",Data!BP8,"")</f>
        <v/>
      </c>
      <c r="BR8" s="45" t="str">
        <f aca="false">IF(Data!BQ8&lt;&gt;"",Data!BQ8,"")</f>
        <v/>
      </c>
      <c r="BS8" s="45" t="str">
        <f aca="false">IF(Data!BR8&lt;&gt;"",Data!BR8,"")</f>
        <v/>
      </c>
      <c r="BT8" s="45" t="str">
        <f aca="false">IF(Data!BS8&lt;&gt;"",Data!BS8,"")</f>
        <v/>
      </c>
      <c r="BU8" s="45" t="str">
        <f aca="false">IF(Data!BT8&lt;&gt;"",Data!BT8,"")</f>
        <v/>
      </c>
      <c r="BV8" s="45" t="str">
        <f aca="false">IF(Data!BU8&lt;&gt;"",Data!BU8,"")</f>
        <v/>
      </c>
      <c r="BW8" s="45" t="str">
        <f aca="false">IF(Data!BV8&lt;&gt;"",Data!BV8,"")</f>
        <v/>
      </c>
      <c r="BX8" s="45" t="str">
        <f aca="false">IF(Data!BW8&lt;&gt;"",Data!BW8,"")</f>
        <v/>
      </c>
      <c r="BY8" s="45" t="str">
        <f aca="false">IF(Data!BX8&lt;&gt;"",Data!BX8,"")</f>
        <v/>
      </c>
      <c r="BZ8" s="45" t="str">
        <f aca="false">IF(Data!BY8&lt;&gt;"",Data!BY8,"")</f>
        <v/>
      </c>
      <c r="CA8" s="45" t="str">
        <f aca="false">IF(Data!BZ8&lt;&gt;"",Data!BZ8,"")</f>
        <v/>
      </c>
      <c r="CB8" s="45" t="str">
        <f aca="false">IF(Data!CA8&lt;&gt;"",Data!CA8,"")</f>
        <v/>
      </c>
      <c r="CC8" s="45" t="str">
        <f aca="false">IF(Data!CB8&lt;&gt;"",Data!CB8,"")</f>
        <v/>
      </c>
      <c r="CD8" s="45" t="str">
        <f aca="false">IF(Data!CC8&lt;&gt;"",Data!CC8,"")</f>
        <v/>
      </c>
      <c r="CE8" s="45" t="str">
        <f aca="false">IF(Data!CD8&lt;&gt;"",Data!CD8,"")</f>
        <v/>
      </c>
      <c r="CF8" s="45" t="str">
        <f aca="false">IF(Data!CE8&lt;&gt;"",Data!CE8,"")</f>
        <v/>
      </c>
      <c r="CG8" s="45" t="str">
        <f aca="false">IF(Data!CF8&lt;&gt;"",Data!CF8,"")</f>
        <v/>
      </c>
      <c r="CH8" s="45" t="str">
        <f aca="false">IF(Data!CG8&lt;&gt;"",Data!CG8,"")</f>
        <v/>
      </c>
      <c r="CI8" s="45" t="str">
        <f aca="false">IF(Data!CH8&lt;&gt;"",Data!CH8,"")</f>
        <v/>
      </c>
      <c r="CJ8" s="45" t="str">
        <f aca="false">IF(Data!CI8&lt;&gt;"",Data!CI8,"")</f>
        <v/>
      </c>
      <c r="CK8" s="45" t="str">
        <f aca="false">IF(Data!CJ8&lt;&gt;"",Data!CJ8,"")</f>
        <v/>
      </c>
      <c r="CL8" s="45" t="str">
        <f aca="false">IF(Data!CK8&lt;&gt;"",Data!CK8,"")</f>
        <v/>
      </c>
      <c r="CM8" s="45" t="str">
        <f aca="false">IF(Data!CL8&lt;&gt;"",Data!CL8,"")</f>
        <v/>
      </c>
      <c r="CN8" s="45" t="str">
        <f aca="false">IF(Data!CM8&lt;&gt;"",Data!CM8,"")</f>
        <v/>
      </c>
      <c r="CO8" s="45" t="str">
        <f aca="false">IF(Data!CN8&lt;&gt;"",Data!CN8,"")</f>
        <v/>
      </c>
      <c r="CP8" s="45" t="str">
        <f aca="false">IF(Data!CO8&lt;&gt;"",Data!CO8,"")</f>
        <v/>
      </c>
      <c r="CQ8" s="45" t="str">
        <f aca="false">IF(Data!CP8&lt;&gt;"",Data!CP8,"")</f>
        <v/>
      </c>
      <c r="CR8" s="45" t="str">
        <f aca="false">IF(Data!CQ8&lt;&gt;"",Data!CQ8,"")</f>
        <v/>
      </c>
      <c r="CS8" s="45" t="str">
        <f aca="false">IF(Data!CR8&lt;&gt;"",Data!CR8,"")</f>
        <v/>
      </c>
      <c r="CT8" s="45" t="str">
        <f aca="false">IF(Data!CS8&lt;&gt;"",Data!CS8,"")</f>
        <v/>
      </c>
      <c r="CU8" s="45" t="str">
        <f aca="false">IF(Data!CT8&lt;&gt;"",Data!CT8,"")</f>
        <v/>
      </c>
      <c r="CV8" s="45" t="str">
        <f aca="false">IF(Data!CU8&lt;&gt;"",Data!CU8,"")</f>
        <v/>
      </c>
      <c r="CW8" s="45" t="str">
        <f aca="false">IF(Data!CV8&lt;&gt;"",Data!CV8,"")</f>
        <v/>
      </c>
      <c r="CX8" s="45" t="str">
        <f aca="false">IF(Data!CW8&lt;&gt;"",Data!CW8,"")</f>
        <v/>
      </c>
      <c r="CY8" s="45" t="str">
        <f aca="false">IF(Data!CX8&lt;&gt;"",Data!CX8,"")</f>
        <v/>
      </c>
      <c r="CZ8" s="45" t="str">
        <f aca="false">IF(Data!CY8&lt;&gt;"",Data!CY8,"")</f>
        <v/>
      </c>
      <c r="DA8" s="45" t="str">
        <f aca="false">IF(Data!CZ8&lt;&gt;"",Data!CZ8,"")</f>
        <v/>
      </c>
      <c r="DB8" s="45" t="str">
        <f aca="false">IF(Data!DA8&lt;&gt;"",Data!DA8,"")</f>
        <v/>
      </c>
      <c r="DC8" s="45" t="str">
        <f aca="false">IF(Data!DB8&lt;&gt;"",Data!DB8,"")</f>
        <v/>
      </c>
      <c r="DD8" s="45" t="str">
        <f aca="false">IF(Data!DC8&lt;&gt;"",Data!DC8,"")</f>
        <v/>
      </c>
      <c r="DE8" s="45" t="str">
        <f aca="false">IF(Data!DD8&lt;&gt;"",Data!DD8,"")</f>
        <v/>
      </c>
      <c r="DF8" s="45" t="str">
        <f aca="false">IF(Data!DE8&lt;&gt;"",Data!DE8,"")</f>
        <v/>
      </c>
      <c r="DG8" s="45" t="str">
        <f aca="false">IF(Data!DF8&lt;&gt;"",Data!DF8,"")</f>
        <v/>
      </c>
      <c r="DH8" s="45" t="str">
        <f aca="false">IF(Data!DG8&lt;&gt;"",Data!DG8,"")</f>
        <v/>
      </c>
      <c r="DI8" s="45" t="str">
        <f aca="false">IF(Data!DH8&lt;&gt;"",Data!DH8,"")</f>
        <v/>
      </c>
      <c r="DJ8" s="45" t="str">
        <f aca="false">IF(Data!DI8&lt;&gt;"",Data!DI8,"")</f>
        <v/>
      </c>
      <c r="DK8" s="45" t="str">
        <f aca="false">IF(Data!DJ8&lt;&gt;"",Data!DJ8,"")</f>
        <v/>
      </c>
      <c r="DL8" s="45" t="str">
        <f aca="false">IF(Data!DK8&lt;&gt;"",Data!DK8,"")</f>
        <v/>
      </c>
      <c r="DM8" s="45" t="str">
        <f aca="false">IF(Data!DL8&lt;&gt;"",Data!DL8,"")</f>
        <v/>
      </c>
      <c r="DN8" s="45" t="str">
        <f aca="false">IF(Data!DM8&lt;&gt;"",Data!DM8,"")</f>
        <v/>
      </c>
      <c r="DO8" s="45" t="str">
        <f aca="false">IF(Data!DN8&lt;&gt;"",Data!DN8,"")</f>
        <v/>
      </c>
      <c r="DP8" s="45" t="str">
        <f aca="false">IF(Data!DO8&lt;&gt;"",Data!DO8,"")</f>
        <v/>
      </c>
      <c r="DQ8" s="45" t="str">
        <f aca="false">IF(Data!DP8&lt;&gt;"",Data!DP8,"")</f>
        <v/>
      </c>
      <c r="DR8" s="45" t="str">
        <f aca="false">IF(Data!DQ8&lt;&gt;"",Data!DQ8,"")</f>
        <v/>
      </c>
      <c r="DS8" s="45" t="str">
        <f aca="false">IF(Data!DR8&lt;&gt;"",Data!DR8,"")</f>
        <v/>
      </c>
      <c r="DT8" s="45" t="str">
        <f aca="false">IF(Data!DS8&lt;&gt;"",Data!DS8,"")</f>
        <v/>
      </c>
      <c r="DU8" s="45" t="str">
        <f aca="false">IF(Data!DT8&lt;&gt;"",Data!DT8,"")</f>
        <v/>
      </c>
      <c r="DV8" s="45" t="str">
        <f aca="false">IF(Data!DU8&lt;&gt;"",Data!DU8,"")</f>
        <v/>
      </c>
      <c r="DW8" s="45" t="str">
        <f aca="false">IF(Data!DV8&lt;&gt;"",Data!DV8,"")</f>
        <v/>
      </c>
      <c r="DX8" s="45" t="str">
        <f aca="false">IF(Data!DW8&lt;&gt;"",Data!DW8,"")</f>
        <v/>
      </c>
      <c r="DY8" s="45" t="str">
        <f aca="false">IF(Data!DX8&lt;&gt;"",Data!DX8,"")</f>
        <v/>
      </c>
      <c r="DZ8" s="45" t="str">
        <f aca="false">IF(Data!DY8&lt;&gt;"",Data!DY8,"")</f>
        <v/>
      </c>
      <c r="EA8" s="46"/>
      <c r="EB8" s="46"/>
      <c r="EC8" s="46"/>
      <c r="ED8" s="46"/>
      <c r="EE8" s="46"/>
      <c r="EF8" s="46"/>
      <c r="EG8" s="46"/>
      <c r="EH8" s="46"/>
      <c r="EI8" s="46"/>
      <c r="EJ8" s="46"/>
      <c r="EK8" s="46"/>
      <c r="EL8" s="46"/>
      <c r="EM8" s="46"/>
      <c r="EN8" s="46"/>
      <c r="EO8" s="46"/>
      <c r="EP8" s="46"/>
      <c r="EQ8" s="46"/>
      <c r="ER8" s="46"/>
      <c r="ES8" s="46"/>
      <c r="ET8" s="46"/>
      <c r="EU8" s="46"/>
      <c r="EV8" s="46"/>
      <c r="EW8" s="46"/>
      <c r="EX8" s="46"/>
      <c r="EY8" s="46"/>
      <c r="EZ8" s="46"/>
      <c r="FA8" s="46"/>
      <c r="FB8" s="46"/>
      <c r="FC8" s="46"/>
      <c r="FD8" s="46"/>
      <c r="FE8" s="46"/>
      <c r="FF8" s="46"/>
      <c r="FG8" s="46"/>
      <c r="FH8" s="46"/>
      <c r="FI8" s="46"/>
      <c r="FJ8" s="46"/>
      <c r="FK8" s="46"/>
      <c r="FL8" s="46"/>
      <c r="FM8" s="46"/>
      <c r="FN8" s="46"/>
      <c r="FO8" s="46"/>
      <c r="FP8" s="46"/>
      <c r="FQ8" s="46"/>
      <c r="FR8" s="46"/>
      <c r="FS8" s="46"/>
      <c r="FT8" s="46"/>
      <c r="FU8" s="46"/>
      <c r="FV8" s="46"/>
      <c r="FW8" s="46"/>
      <c r="FX8" s="46"/>
      <c r="FY8" s="46"/>
      <c r="FZ8" s="46"/>
      <c r="GA8" s="46"/>
      <c r="GB8" s="46"/>
      <c r="GC8" s="46"/>
      <c r="GD8" s="46"/>
      <c r="GE8" s="46"/>
      <c r="GF8" s="46"/>
      <c r="GG8" s="46"/>
      <c r="GH8" s="46"/>
      <c r="GI8" s="46"/>
      <c r="GJ8" s="46"/>
      <c r="GK8" s="46"/>
      <c r="GL8" s="46"/>
      <c r="GM8" s="46"/>
      <c r="GN8" s="46"/>
      <c r="GO8" s="46"/>
      <c r="GP8" s="46"/>
      <c r="GQ8" s="46"/>
      <c r="GR8" s="46"/>
      <c r="GS8" s="46"/>
      <c r="GT8" s="46"/>
      <c r="GU8" s="46"/>
      <c r="GV8" s="46"/>
      <c r="GW8" s="46"/>
      <c r="GX8" s="46"/>
      <c r="GY8" s="46"/>
      <c r="GZ8" s="46"/>
      <c r="HA8" s="46"/>
      <c r="HB8" s="46"/>
      <c r="HC8" s="46"/>
      <c r="HD8" s="46"/>
      <c r="HE8" s="46"/>
      <c r="HF8" s="46"/>
      <c r="HG8" s="46"/>
      <c r="HH8" s="46"/>
      <c r="HI8" s="46"/>
      <c r="HJ8" s="46"/>
      <c r="HK8" s="46"/>
      <c r="HL8" s="46"/>
      <c r="HM8" s="46"/>
      <c r="HN8" s="46"/>
      <c r="HO8" s="46"/>
      <c r="HP8" s="46"/>
      <c r="HQ8" s="46"/>
      <c r="HR8" s="46"/>
      <c r="HS8" s="46"/>
      <c r="HT8" s="46"/>
      <c r="HU8" s="46"/>
      <c r="HV8" s="46"/>
      <c r="HW8" s="46"/>
      <c r="HX8" s="46"/>
      <c r="HY8" s="46"/>
      <c r="HZ8" s="46"/>
      <c r="IA8" s="46"/>
      <c r="IB8" s="46"/>
      <c r="IC8" s="46"/>
      <c r="ID8" s="46"/>
      <c r="IE8" s="46"/>
      <c r="IF8" s="46"/>
      <c r="IG8" s="46"/>
      <c r="IH8" s="46"/>
      <c r="II8" s="46"/>
      <c r="IJ8" s="46"/>
      <c r="IK8" s="46"/>
      <c r="IL8" s="46"/>
      <c r="IM8" s="46"/>
      <c r="IN8" s="46"/>
      <c r="IO8" s="46"/>
      <c r="IP8" s="46"/>
      <c r="IQ8" s="46"/>
      <c r="IR8" s="46"/>
      <c r="IS8" s="46"/>
      <c r="IT8" s="46"/>
      <c r="IU8" s="46"/>
      <c r="IV8" s="46"/>
      <c r="IW8" s="46"/>
    </row>
    <row r="9" customFormat="false" ht="15.75" hidden="false" customHeight="false" outlineLevel="0" collapsed="false">
      <c r="B9" s="0"/>
      <c r="C9" s="0"/>
      <c r="D9" s="0"/>
      <c r="E9" s="0"/>
      <c r="F9" s="0"/>
      <c r="G9" s="0"/>
      <c r="H9" s="0"/>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row>
    <row r="10" customFormat="false" ht="15.75" hidden="false" customHeight="false" outlineLevel="0" collapsed="false">
      <c r="A10" s="7"/>
      <c r="C10" s="47" t="n">
        <v>0.0410928811513784</v>
      </c>
      <c r="D10" s="47" t="n">
        <v>0.0508004871615576</v>
      </c>
      <c r="E10" s="47" t="n">
        <v>0.0481390457822979</v>
      </c>
      <c r="F10" s="47" t="n">
        <v>0.0668519399071072</v>
      </c>
      <c r="G10" s="47" t="n">
        <v>0.0736599577716536</v>
      </c>
      <c r="H10" s="35" t="n">
        <v>0.0855456843238172</v>
      </c>
      <c r="I10" s="35" t="n">
        <v>0.107184193438716</v>
      </c>
      <c r="J10" s="35" t="n">
        <v>0.122910351733914</v>
      </c>
      <c r="K10" s="35" t="n">
        <v>0.139895294211703</v>
      </c>
      <c r="L10" s="35" t="n">
        <v>0.158166131303066</v>
      </c>
      <c r="M10" s="35" t="n">
        <v>0.177717183055718</v>
      </c>
      <c r="N10" s="35" t="n">
        <v>0.198490240055581</v>
      </c>
      <c r="O10" s="35" t="n">
        <v>0.220346485020001</v>
      </c>
      <c r="P10" s="35" t="n">
        <v>0.24302738180583</v>
      </c>
      <c r="Q10" s="35" t="n">
        <v>0.266101450642932</v>
      </c>
      <c r="R10" s="35" t="n">
        <v>0.307859165362395</v>
      </c>
      <c r="S10" s="35" t="n">
        <v>0.356606273839945</v>
      </c>
      <c r="T10" s="35" t="n">
        <v>0.415670312361541</v>
      </c>
      <c r="U10" s="35" t="n">
        <v>0.487879253900738</v>
      </c>
      <c r="V10" s="35" t="n">
        <v>0.57702233286998</v>
      </c>
      <c r="W10" s="35" t="n">
        <v>0.688243720568697</v>
      </c>
      <c r="X10" s="35" t="n">
        <v>0.828626817399397</v>
      </c>
      <c r="Y10" s="35" t="n">
        <v>1.00807693794323</v>
      </c>
      <c r="Z10" s="35" t="n">
        <v>1.24068048872277</v>
      </c>
      <c r="AA10" s="35" t="n">
        <v>1.54684197390504</v>
      </c>
      <c r="AB10" s="35" t="n">
        <v>1.95672139212538</v>
      </c>
      <c r="AC10" s="35" t="n">
        <v>2.51590327317925</v>
      </c>
      <c r="AD10" s="35" t="n">
        <v>3.2950072705604</v>
      </c>
      <c r="AE10" s="35" t="n">
        <v>4.40648500356361</v>
      </c>
      <c r="AF10" s="35" t="n">
        <v>6.03498885286421</v>
      </c>
    </row>
    <row r="11" customFormat="false" ht="15.75" hidden="false" customHeight="false" outlineLevel="0" collapsed="false">
      <c r="C11" s="47"/>
      <c r="D11" s="47" t="n">
        <v>0.0399610785570351</v>
      </c>
      <c r="E11" s="47" t="n">
        <v>0.0362097356493369</v>
      </c>
      <c r="F11" s="47" t="n">
        <v>0.0543423360835598</v>
      </c>
      <c r="G11" s="47" t="n">
        <v>0.0621109249266311</v>
      </c>
      <c r="H11" s="35" t="n">
        <v>0.0716343720303263</v>
      </c>
      <c r="I11" s="35" t="n">
        <v>0.0865565348731319</v>
      </c>
      <c r="J11" s="35" t="n">
        <v>0.0991025293247023</v>
      </c>
      <c r="K11" s="35" t="n">
        <v>0.112602800209325</v>
      </c>
      <c r="L11" s="35" t="n">
        <v>0.127065411240723</v>
      </c>
      <c r="M11" s="35" t="n">
        <v>0.142470414251382</v>
      </c>
      <c r="N11" s="35" t="n">
        <v>0.158754232898172</v>
      </c>
      <c r="O11" s="35" t="n">
        <v>0.175787618660662</v>
      </c>
      <c r="P11" s="35" t="n">
        <v>0.193345141027665</v>
      </c>
      <c r="Q11" s="35" t="n">
        <v>0.211063877359548</v>
      </c>
      <c r="R11" s="35" t="n">
        <v>0.243455668801571</v>
      </c>
      <c r="S11" s="35" t="n">
        <v>0.281085636151114</v>
      </c>
      <c r="T11" s="35" t="n">
        <v>0.326486052580874</v>
      </c>
      <c r="U11" s="35" t="n">
        <v>0.381740683763545</v>
      </c>
      <c r="V11" s="35" t="n">
        <v>0.449627579997259</v>
      </c>
      <c r="W11" s="35" t="n">
        <v>0.533898120553685</v>
      </c>
      <c r="X11" s="35" t="n">
        <v>0.639688766111172</v>
      </c>
      <c r="Y11" s="35" t="n">
        <v>0.774139263289053</v>
      </c>
      <c r="Z11" s="35" t="n">
        <v>0.947338354302139</v>
      </c>
      <c r="AA11" s="35" t="n">
        <v>1.17380036736966</v>
      </c>
      <c r="AB11" s="35" t="n">
        <v>1.47482273452937</v>
      </c>
      <c r="AC11" s="35" t="n">
        <v>1.88234327112708</v>
      </c>
      <c r="AD11" s="35" t="n">
        <v>2.44542379945227</v>
      </c>
      <c r="AE11" s="35" t="n">
        <v>3.24147833244456</v>
      </c>
      <c r="AF11" s="35" t="n">
        <v>4.39637351649338</v>
      </c>
    </row>
    <row r="12" customFormat="false" ht="15.75" hidden="false" customHeight="false" outlineLevel="0" collapsed="false">
      <c r="C12" s="47"/>
      <c r="D12" s="47"/>
      <c r="E12" s="47" t="n">
        <v>0.0272366212185495</v>
      </c>
      <c r="F12" s="47" t="n">
        <v>0.0441735796316752</v>
      </c>
      <c r="G12" s="47" t="n">
        <v>0.0523726473914186</v>
      </c>
      <c r="H12" s="35" t="n">
        <v>0.0599852967071363</v>
      </c>
      <c r="I12" s="35" t="n">
        <v>0.0698986808491252</v>
      </c>
      <c r="J12" s="35" t="n">
        <v>0.0799062990220338</v>
      </c>
      <c r="K12" s="35" t="n">
        <v>0.0906348614971527</v>
      </c>
      <c r="L12" s="35" t="n">
        <v>0.102080126767703</v>
      </c>
      <c r="M12" s="35" t="n">
        <v>0.114214160881655</v>
      </c>
      <c r="N12" s="35" t="n">
        <v>0.126973026260787</v>
      </c>
      <c r="O12" s="35" t="n">
        <v>0.140239527177306</v>
      </c>
      <c r="P12" s="35" t="n">
        <v>0.153819472033298</v>
      </c>
      <c r="Q12" s="35" t="n">
        <v>0.16740968611187</v>
      </c>
      <c r="R12" s="35" t="n">
        <v>0.192525249660345</v>
      </c>
      <c r="S12" s="35" t="n">
        <v>0.221558454369588</v>
      </c>
      <c r="T12" s="35" t="n">
        <v>0.256436746526966</v>
      </c>
      <c r="U12" s="35" t="n">
        <v>0.298692654945126</v>
      </c>
      <c r="V12" s="35" t="n">
        <v>0.35035898816718</v>
      </c>
      <c r="W12" s="35" t="n">
        <v>0.414166078980309</v>
      </c>
      <c r="X12" s="35" t="n">
        <v>0.49383112988437</v>
      </c>
      <c r="Y12" s="35" t="n">
        <v>0.594489940607555</v>
      </c>
      <c r="Z12" s="35" t="n">
        <v>0.723353003202114</v>
      </c>
      <c r="AA12" s="35" t="n">
        <v>0.890722727777314</v>
      </c>
      <c r="AB12" s="35" t="n">
        <v>1.11160541661075</v>
      </c>
      <c r="AC12" s="35" t="n">
        <v>1.40832766828907</v>
      </c>
      <c r="AD12" s="35" t="n">
        <v>1.81489662021611</v>
      </c>
      <c r="AE12" s="35" t="n">
        <v>2.38448145658279</v>
      </c>
      <c r="AF12" s="35" t="n">
        <v>3.20267370292676</v>
      </c>
    </row>
    <row r="13" customFormat="false" ht="15.75" hidden="false" customHeight="false" outlineLevel="0" collapsed="false">
      <c r="C13" s="47"/>
      <c r="D13" s="47"/>
      <c r="E13" s="47"/>
      <c r="F13" s="47" t="n">
        <v>0.0359076417781436</v>
      </c>
      <c r="G13" s="47" t="n">
        <v>0.0441612195926229</v>
      </c>
      <c r="H13" s="35" t="n">
        <v>0.0502305767337483</v>
      </c>
      <c r="I13" s="35" t="n">
        <v>0.0564466402404988</v>
      </c>
      <c r="J13" s="35" t="n">
        <v>0.0644283921601902</v>
      </c>
      <c r="K13" s="35" t="n">
        <v>0.0729526983639593</v>
      </c>
      <c r="L13" s="35" t="n">
        <v>0.0820077799234373</v>
      </c>
      <c r="M13" s="35" t="n">
        <v>0.0915619893045554</v>
      </c>
      <c r="N13" s="35" t="n">
        <v>0.101554138768467</v>
      </c>
      <c r="O13" s="35" t="n">
        <v>0.111880035310562</v>
      </c>
      <c r="P13" s="35" t="n">
        <v>0.122374060453979</v>
      </c>
      <c r="Q13" s="35" t="n">
        <v>0.132784460110776</v>
      </c>
      <c r="R13" s="35" t="n">
        <v>0.152249368187802</v>
      </c>
      <c r="S13" s="35" t="n">
        <v>0.174637698940442</v>
      </c>
      <c r="T13" s="35" t="n">
        <v>0.201416888867086</v>
      </c>
      <c r="U13" s="35" t="n">
        <v>0.233711799430397</v>
      </c>
      <c r="V13" s="35" t="n">
        <v>0.273006875134925</v>
      </c>
      <c r="W13" s="35" t="n">
        <v>0.321285156051932</v>
      </c>
      <c r="X13" s="35" t="n">
        <v>0.381230995075019</v>
      </c>
      <c r="Y13" s="35" t="n">
        <v>0.456530635046233</v>
      </c>
      <c r="Z13" s="35" t="n">
        <v>0.552325961326631</v>
      </c>
      <c r="AA13" s="35" t="n">
        <v>0.675913042655577</v>
      </c>
      <c r="AB13" s="35" t="n">
        <v>0.837840761000113</v>
      </c>
      <c r="AC13" s="35" t="n">
        <v>1.05367966177655</v>
      </c>
      <c r="AD13" s="35" t="n">
        <v>1.34694433856807</v>
      </c>
      <c r="AE13" s="35" t="n">
        <v>1.75406133672942</v>
      </c>
      <c r="AF13" s="35" t="n">
        <v>2.3330863060061</v>
      </c>
    </row>
    <row r="14" customFormat="false" ht="15.75" hidden="false" customHeight="false" outlineLevel="0" collapsed="false">
      <c r="C14" s="47"/>
      <c r="D14" s="47"/>
      <c r="E14" s="47"/>
      <c r="F14" s="47"/>
      <c r="G14" s="47" t="n">
        <v>0.0372372490802786</v>
      </c>
      <c r="H14" s="35" t="n">
        <v>0.0420621548531043</v>
      </c>
      <c r="I14" s="35" t="n">
        <v>0.0455834524447992</v>
      </c>
      <c r="J14" s="35" t="n">
        <v>0.0519485668483111</v>
      </c>
      <c r="K14" s="35" t="n">
        <v>0.0587201890163425</v>
      </c>
      <c r="L14" s="35" t="n">
        <v>0.0658823238266073</v>
      </c>
      <c r="M14" s="35" t="n">
        <v>0.0734024381976094</v>
      </c>
      <c r="N14" s="35" t="n">
        <v>0.0812238898663632</v>
      </c>
      <c r="O14" s="35" t="n">
        <v>0.0892554513911548</v>
      </c>
      <c r="P14" s="35" t="n">
        <v>0.0973570541755102</v>
      </c>
      <c r="Q14" s="35" t="n">
        <v>0.105320744912741</v>
      </c>
      <c r="R14" s="35" t="n">
        <v>0.12039911728191</v>
      </c>
      <c r="S14" s="35" t="n">
        <v>0.13765363176048</v>
      </c>
      <c r="T14" s="35" t="n">
        <v>0.158201832110009</v>
      </c>
      <c r="U14" s="35" t="n">
        <v>0.182867587430393</v>
      </c>
      <c r="V14" s="35" t="n">
        <v>0.212732529742812</v>
      </c>
      <c r="W14" s="35" t="n">
        <v>0.249233717433971</v>
      </c>
      <c r="X14" s="35" t="n">
        <v>0.294305204372029</v>
      </c>
      <c r="Y14" s="35" t="n">
        <v>0.350586623085188</v>
      </c>
      <c r="Z14" s="35" t="n">
        <v>0.421735952162969</v>
      </c>
      <c r="AA14" s="35" t="n">
        <v>0.512907582780505</v>
      </c>
      <c r="AB14" s="35" t="n">
        <v>0.631498488855475</v>
      </c>
      <c r="AC14" s="35" t="n">
        <v>0.788339854879321</v>
      </c>
      <c r="AD14" s="35" t="n">
        <v>0.999648702296078</v>
      </c>
      <c r="AE14" s="35" t="n">
        <v>1.2903145732231</v>
      </c>
      <c r="AF14" s="35" t="n">
        <v>1.69960858213525</v>
      </c>
    </row>
    <row r="15" customFormat="false" ht="15.75" hidden="false" customHeight="false" outlineLevel="0" collapsed="false">
      <c r="H15" s="35" t="n">
        <v>0.035222069622343</v>
      </c>
      <c r="I15" s="35" t="n">
        <v>0.0368108912759784</v>
      </c>
      <c r="J15" s="35" t="n">
        <v>0.0418860925612377</v>
      </c>
      <c r="K15" s="35" t="n">
        <v>0.0472643325804441</v>
      </c>
      <c r="L15" s="35" t="n">
        <v>0.052927668531525</v>
      </c>
      <c r="M15" s="35" t="n">
        <v>0.0588444831122276</v>
      </c>
      <c r="N15" s="35" t="n">
        <v>0.0649635786884504</v>
      </c>
      <c r="O15" s="35" t="n">
        <v>0.0712060519191373</v>
      </c>
      <c r="P15" s="35" t="n">
        <v>0.0774542902521219</v>
      </c>
      <c r="Q15" s="35" t="n">
        <v>0.0835373303451383</v>
      </c>
      <c r="R15" s="35" t="n">
        <v>0.0952118725667366</v>
      </c>
      <c r="S15" s="35" t="n">
        <v>0.10850190108902</v>
      </c>
      <c r="T15" s="35" t="n">
        <v>0.124258793906201</v>
      </c>
      <c r="U15" s="35" t="n">
        <v>0.143084579444058</v>
      </c>
      <c r="V15" s="35" t="n">
        <v>0.165765529488628</v>
      </c>
      <c r="W15" s="35" t="n">
        <v>0.193340541061026</v>
      </c>
      <c r="X15" s="35" t="n">
        <v>0.227199662250488</v>
      </c>
      <c r="Y15" s="35" t="n">
        <v>0.269228329603398</v>
      </c>
      <c r="Z15" s="35" t="n">
        <v>0.32202218581144</v>
      </c>
      <c r="AA15" s="35" t="n">
        <v>0.389213067172302</v>
      </c>
      <c r="AB15" s="35" t="n">
        <v>0.475973908157345</v>
      </c>
      <c r="AC15" s="35" t="n">
        <v>0.589818470770621</v>
      </c>
      <c r="AD15" s="35" t="n">
        <v>0.74189964602738</v>
      </c>
      <c r="AE15" s="35" t="n">
        <v>0.949175301347363</v>
      </c>
      <c r="AF15" s="35" t="n">
        <v>1.23813222212631</v>
      </c>
    </row>
    <row r="16" customFormat="false" ht="15.75" hidden="false" customHeight="false" outlineLevel="0" collapsed="false">
      <c r="I16" s="35" t="n">
        <v>0.0297266144588947</v>
      </c>
      <c r="J16" s="35" t="n">
        <v>0.0337727266889099</v>
      </c>
      <c r="K16" s="35" t="n">
        <v>0.0380434254673994</v>
      </c>
      <c r="L16" s="35" t="n">
        <v>0.0425203291789722</v>
      </c>
      <c r="M16" s="35" t="n">
        <v>0.0471738170797985</v>
      </c>
      <c r="N16" s="35" t="n">
        <v>0.0519584393576083</v>
      </c>
      <c r="O16" s="35" t="n">
        <v>0.0568066347868287</v>
      </c>
      <c r="P16" s="35" t="n">
        <v>0.0616202608970169</v>
      </c>
      <c r="Q16" s="35" t="n">
        <v>0.0662593638791148</v>
      </c>
      <c r="R16" s="35" t="n">
        <v>0.0752937470167528</v>
      </c>
      <c r="S16" s="35" t="n">
        <v>0.085523806305497</v>
      </c>
      <c r="T16" s="35" t="n">
        <v>0.0975984137294132</v>
      </c>
      <c r="U16" s="35" t="n">
        <v>0.111956400597651</v>
      </c>
      <c r="V16" s="35" t="n">
        <v>0.129167884196487</v>
      </c>
      <c r="W16" s="35" t="n">
        <v>0.149981973557303</v>
      </c>
      <c r="X16" s="35" t="n">
        <v>0.175395085645457</v>
      </c>
      <c r="Y16" s="35" t="n">
        <v>0.20675031130159</v>
      </c>
      <c r="Z16" s="35" t="n">
        <v>0.245884391935136</v>
      </c>
      <c r="AA16" s="35" t="n">
        <v>0.295349136459343</v>
      </c>
      <c r="AB16" s="35" t="n">
        <v>0.358751707636193</v>
      </c>
      <c r="AC16" s="35" t="n">
        <v>0.441289155063013</v>
      </c>
      <c r="AD16" s="35" t="n">
        <v>0.550608512281676</v>
      </c>
      <c r="AE16" s="35" t="n">
        <v>0.698227991362911</v>
      </c>
      <c r="AF16" s="35" t="n">
        <v>0.90195555352017</v>
      </c>
    </row>
    <row r="17" customFormat="false" ht="15.75" hidden="false" customHeight="false" outlineLevel="0" collapsed="false">
      <c r="J17" s="35" t="n">
        <v>0.027230925547334</v>
      </c>
      <c r="K17" s="35" t="n">
        <v>0.0306214462846853</v>
      </c>
      <c r="L17" s="35" t="n">
        <v>0.0341594187624433</v>
      </c>
      <c r="M17" s="35" t="n">
        <v>0.0378178021146704</v>
      </c>
      <c r="N17" s="35" t="n">
        <v>0.041556814987445</v>
      </c>
      <c r="O17" s="35" t="n">
        <v>0.0453190939369699</v>
      </c>
      <c r="P17" s="35" t="n">
        <v>0.0490231921389585</v>
      </c>
      <c r="Q17" s="35" t="n">
        <v>0.0525549868965911</v>
      </c>
      <c r="R17" s="35" t="n">
        <v>0.0595424518706856</v>
      </c>
      <c r="S17" s="35" t="n">
        <v>0.0674119197135462</v>
      </c>
      <c r="T17" s="35" t="n">
        <v>0.0766581588558484</v>
      </c>
      <c r="U17" s="35" t="n">
        <v>0.0876001850337909</v>
      </c>
      <c r="V17" s="35" t="n">
        <v>0.100650251950853</v>
      </c>
      <c r="W17" s="35" t="n">
        <v>0.11634700238603</v>
      </c>
      <c r="X17" s="35" t="n">
        <v>0.135402648770932</v>
      </c>
      <c r="Y17" s="35" t="n">
        <v>0.158771148958482</v>
      </c>
      <c r="Z17" s="35" t="n">
        <v>0.187748350459038</v>
      </c>
      <c r="AA17" s="35" t="n">
        <v>0.224121746582221</v>
      </c>
      <c r="AB17" s="35" t="n">
        <v>0.270398829696645</v>
      </c>
      <c r="AC17" s="35" t="n">
        <v>0.330162800974675</v>
      </c>
      <c r="AD17" s="35" t="n">
        <v>0.408639814590034</v>
      </c>
      <c r="AE17" s="35" t="n">
        <v>0.513627279629636</v>
      </c>
      <c r="AF17" s="35" t="n">
        <v>0.657057304533089</v>
      </c>
    </row>
    <row r="18" customFormat="false" ht="15.75" hidden="false" customHeight="false" outlineLevel="0" collapsed="false">
      <c r="K18" s="35" t="n">
        <v>0.0246474380538995</v>
      </c>
      <c r="L18" s="35" t="n">
        <v>0.0274425413142149</v>
      </c>
      <c r="M18" s="35" t="n">
        <v>0.0303173719091903</v>
      </c>
      <c r="N18" s="35" t="n">
        <v>0.0332375046912923</v>
      </c>
      <c r="O18" s="35" t="n">
        <v>0.0361545844596326</v>
      </c>
      <c r="P18" s="35" t="n">
        <v>0.039001350083696</v>
      </c>
      <c r="Q18" s="35" t="n">
        <v>0.0416850764329698</v>
      </c>
      <c r="R18" s="35" t="n">
        <v>0.04708629488162</v>
      </c>
      <c r="S18" s="35" t="n">
        <v>0.0531356953785804</v>
      </c>
      <c r="T18" s="35" t="n">
        <v>0.0602107462059857</v>
      </c>
      <c r="U18" s="35" t="n">
        <v>0.0685426860544803</v>
      </c>
      <c r="V18" s="35" t="n">
        <v>0.0784287308009166</v>
      </c>
      <c r="W18" s="35" t="n">
        <v>0.0902550129402254</v>
      </c>
      <c r="X18" s="35" t="n">
        <v>0.10452902501068</v>
      </c>
      <c r="Y18" s="35" t="n">
        <v>0.121926190015863</v>
      </c>
      <c r="Z18" s="35" t="n">
        <v>0.143357790312239</v>
      </c>
      <c r="AA18" s="35" t="n">
        <v>0.170071793312928</v>
      </c>
      <c r="AB18" s="35" t="n">
        <v>0.203805377214987</v>
      </c>
      <c r="AC18" s="35" t="n">
        <v>0.247020516812559</v>
      </c>
      <c r="AD18" s="35" t="n">
        <v>0.30327627405577</v>
      </c>
      <c r="AE18" s="35" t="n">
        <v>0.377832148872732</v>
      </c>
      <c r="AF18" s="35" t="n">
        <v>0.478653631828471</v>
      </c>
    </row>
    <row r="19" customFormat="false" ht="15.75" hidden="false" customHeight="false" outlineLevel="0" collapsed="false">
      <c r="L19" s="35" t="n">
        <v>0.0220464252925282</v>
      </c>
      <c r="M19" s="35" t="n">
        <v>0.0243045070861907</v>
      </c>
      <c r="N19" s="35" t="n">
        <v>0.0265836474339392</v>
      </c>
      <c r="O19" s="35" t="n">
        <v>0.0288433387319417</v>
      </c>
      <c r="P19" s="35" t="n">
        <v>0.0310282795138956</v>
      </c>
      <c r="Q19" s="35" t="n">
        <v>0.0330633817993635</v>
      </c>
      <c r="R19" s="35" t="n">
        <v>0.0372359400061995</v>
      </c>
      <c r="S19" s="35" t="n">
        <v>0.0418828322255587</v>
      </c>
      <c r="T19" s="35" t="n">
        <v>0.0472922127636651</v>
      </c>
      <c r="U19" s="35" t="n">
        <v>0.0536311631048588</v>
      </c>
      <c r="V19" s="35" t="n">
        <v>0.061113267933459</v>
      </c>
      <c r="W19" s="35" t="n">
        <v>0.0700144154450372</v>
      </c>
      <c r="X19" s="35" t="n">
        <v>0.080695002415854</v>
      </c>
      <c r="Y19" s="35" t="n">
        <v>0.0936315943375312</v>
      </c>
      <c r="Z19" s="35" t="n">
        <v>0.109462778197307</v>
      </c>
      <c r="AA19" s="35" t="n">
        <v>0.129056708337155</v>
      </c>
      <c r="AB19" s="35" t="n">
        <v>0.153612468768236</v>
      </c>
      <c r="AC19" s="35" t="n">
        <v>0.184815295806217</v>
      </c>
      <c r="AD19" s="35" t="n">
        <v>0.225079630327812</v>
      </c>
      <c r="AE19" s="35" t="n">
        <v>0.277939156239375</v>
      </c>
      <c r="AF19" s="35" t="n">
        <v>0.348689981348572</v>
      </c>
    </row>
    <row r="20" customFormat="false" ht="15.75" hidden="false" customHeight="false" outlineLevel="0" collapsed="false">
      <c r="M20" s="35" t="n">
        <v>0.0194841777998451</v>
      </c>
      <c r="N20" s="35" t="n">
        <v>0.021261834107454</v>
      </c>
      <c r="O20" s="35" t="n">
        <v>0.0230105863928378</v>
      </c>
      <c r="P20" s="35" t="n">
        <v>0.0246851487839879</v>
      </c>
      <c r="Q20" s="35" t="n">
        <v>0.0262249061188203</v>
      </c>
      <c r="R20" s="35" t="n">
        <v>0.029446258866431</v>
      </c>
      <c r="S20" s="35" t="n">
        <v>0.0330130550232984</v>
      </c>
      <c r="T20" s="35" t="n">
        <v>0.0371454188664652</v>
      </c>
      <c r="U20" s="35" t="n">
        <v>0.0419636553737298</v>
      </c>
      <c r="V20" s="35" t="n">
        <v>0.0476207058225542</v>
      </c>
      <c r="W20" s="35" t="n">
        <v>0.0543129762039567</v>
      </c>
      <c r="X20" s="35" t="n">
        <v>0.0622954573069955</v>
      </c>
      <c r="Y20" s="35" t="n">
        <v>0.0719031362912874</v>
      </c>
      <c r="Z20" s="35" t="n">
        <v>0.0835817836238643</v>
      </c>
      <c r="AA20" s="35" t="n">
        <v>0.097932959030869</v>
      </c>
      <c r="AB20" s="35" t="n">
        <v>0.115781000891751</v>
      </c>
      <c r="AC20" s="35" t="n">
        <v>0.138274723106737</v>
      </c>
      <c r="AD20" s="35" t="n">
        <v>0.167045180656593</v>
      </c>
      <c r="AE20" s="35" t="n">
        <v>0.204456330149598</v>
      </c>
      <c r="AF20" s="35" t="n">
        <v>0.254013957082933</v>
      </c>
    </row>
    <row r="21" customFormat="false" ht="15.75" hidden="false" customHeight="false" outlineLevel="0" collapsed="false">
      <c r="N21" s="35" t="n">
        <v>0.0170054011864356</v>
      </c>
      <c r="O21" s="35" t="n">
        <v>0.018357343824274</v>
      </c>
      <c r="P21" s="35" t="n">
        <v>0.0196387482655855</v>
      </c>
      <c r="Q21" s="35" t="n">
        <v>0.0208008274868657</v>
      </c>
      <c r="R21" s="35" t="n">
        <v>0.0232861628062701</v>
      </c>
      <c r="S21" s="35" t="n">
        <v>0.0260216834454249</v>
      </c>
      <c r="T21" s="35" t="n">
        <v>0.0291756731633679</v>
      </c>
      <c r="U21" s="35" t="n">
        <v>0.0328344244349537</v>
      </c>
      <c r="V21" s="35" t="n">
        <v>0.0371070260145046</v>
      </c>
      <c r="W21" s="35" t="n">
        <v>0.0421327431698304</v>
      </c>
      <c r="X21" s="35" t="n">
        <v>0.0480912557767674</v>
      </c>
      <c r="Y21" s="35" t="n">
        <v>0.055217056220211</v>
      </c>
      <c r="Z21" s="35" t="n">
        <v>0.063820000449416</v>
      </c>
      <c r="AA21" s="35" t="n">
        <v>0.0743151176573183</v>
      </c>
      <c r="AB21" s="35" t="n">
        <v>0.087266614975904</v>
      </c>
      <c r="AC21" s="35" t="n">
        <v>0.103454094353166</v>
      </c>
      <c r="AD21" s="35" t="n">
        <v>0.123974312290959</v>
      </c>
      <c r="AE21" s="35" t="n">
        <v>0.150401229908892</v>
      </c>
      <c r="AF21" s="35" t="n">
        <v>0.185044291044396</v>
      </c>
    </row>
    <row r="22" customFormat="false" ht="15.75" hidden="false" customHeight="false" outlineLevel="0" collapsed="false">
      <c r="O22" s="35" t="n">
        <v>0.0146450884184117</v>
      </c>
      <c r="P22" s="35" t="n">
        <v>0.0156239865845658</v>
      </c>
      <c r="Q22" s="35" t="n">
        <v>0.0164986071705264</v>
      </c>
      <c r="R22" s="35" t="n">
        <v>0.0184147460191719</v>
      </c>
      <c r="S22" s="35" t="n">
        <v>0.0205109163285866</v>
      </c>
      <c r="T22" s="35" t="n">
        <v>0.0229158784720057</v>
      </c>
      <c r="U22" s="35" t="n">
        <v>0.0256912658912359</v>
      </c>
      <c r="V22" s="35" t="n">
        <v>0.028914552102018</v>
      </c>
      <c r="W22" s="35" t="n">
        <v>0.0326840503151358</v>
      </c>
      <c r="X22" s="35" t="n">
        <v>0.0371258031029295</v>
      </c>
      <c r="Y22" s="35" t="n">
        <v>0.0424032031826043</v>
      </c>
      <c r="Z22" s="35" t="n">
        <v>0.0487306238365621</v>
      </c>
      <c r="AA22" s="35" t="n">
        <v>0.0563930342458076</v>
      </c>
      <c r="AB22" s="35" t="n">
        <v>0.0657747128691062</v>
      </c>
      <c r="AC22" s="35" t="n">
        <v>0.0774020688522525</v>
      </c>
      <c r="AD22" s="35" t="n">
        <v>0.0920088208926708</v>
      </c>
      <c r="AE22" s="35" t="n">
        <v>0.110637464448062</v>
      </c>
      <c r="AF22" s="35" t="n">
        <v>0.134801213450424</v>
      </c>
    </row>
    <row r="23" customFormat="false" ht="15.75" hidden="false" customHeight="false" outlineLevel="0" collapsed="false">
      <c r="P23" s="35" t="n">
        <v>0.0124299651634347</v>
      </c>
      <c r="Q23" s="35" t="n">
        <v>0.0130862120143644</v>
      </c>
      <c r="R23" s="35" t="n">
        <v>0.0145624194836988</v>
      </c>
      <c r="S23" s="35" t="n">
        <v>0.0161671972345912</v>
      </c>
      <c r="T23" s="35" t="n">
        <v>0.0179991557762267</v>
      </c>
      <c r="U23" s="35" t="n">
        <v>0.0201021079081727</v>
      </c>
      <c r="V23" s="35" t="n">
        <v>0.0225308092039905</v>
      </c>
      <c r="W23" s="35" t="n">
        <v>0.0253543221882419</v>
      </c>
      <c r="X23" s="35" t="n">
        <v>0.0286606210167494</v>
      </c>
      <c r="Y23" s="35" t="n">
        <v>0.0325629753417946</v>
      </c>
      <c r="Z23" s="35" t="n">
        <v>0.0372089263989067</v>
      </c>
      <c r="AA23" s="35" t="n">
        <v>0.0427931006731798</v>
      </c>
      <c r="AB23" s="35" t="n">
        <v>0.0495758069017339</v>
      </c>
      <c r="AC23" s="35" t="n">
        <v>0.0579105186707913</v>
      </c>
      <c r="AD23" s="35" t="n">
        <v>0.0682853001208131</v>
      </c>
      <c r="AE23" s="35" t="n">
        <v>0.0813866252750132</v>
      </c>
      <c r="AF23" s="35" t="n">
        <v>0.098200096015645</v>
      </c>
    </row>
    <row r="24" customFormat="false" ht="15.75" hidden="false" customHeight="false" outlineLevel="0" collapsed="false">
      <c r="Q24" s="35" t="n">
        <v>0.0103796001150219</v>
      </c>
      <c r="R24" s="35" t="n">
        <v>0.0115159916405268</v>
      </c>
      <c r="S24" s="35" t="n">
        <v>0.0127433734424573</v>
      </c>
      <c r="T24" s="35" t="n">
        <v>0.0141373418894955</v>
      </c>
      <c r="U24" s="35" t="n">
        <v>0.0157288762672325</v>
      </c>
      <c r="V24" s="35" t="n">
        <v>0.0175564664323884</v>
      </c>
      <c r="W24" s="35" t="n">
        <v>0.019668359564588</v>
      </c>
      <c r="X24" s="35" t="n">
        <v>0.0221256142200711</v>
      </c>
      <c r="Y24" s="35" t="n">
        <v>0.0250063033809986</v>
      </c>
      <c r="Z24" s="35" t="n">
        <v>0.0284113786107634</v>
      </c>
      <c r="AA24" s="35" t="n">
        <v>0.0324729727654447</v>
      </c>
      <c r="AB24" s="35" t="n">
        <v>0.0373663452526052</v>
      </c>
      <c r="AC24" s="35" t="n">
        <v>0.0433273712505228</v>
      </c>
      <c r="AD24" s="35" t="n">
        <v>0.0506786432795267</v>
      </c>
      <c r="AE24" s="35" t="n">
        <v>0.0598692568263342</v>
      </c>
      <c r="AF24" s="35" t="n">
        <v>0.0715368846514756</v>
      </c>
    </row>
    <row r="25" customFormat="false" ht="15.75" hidden="false" customHeight="false" outlineLevel="0" collapsed="false">
      <c r="R25" s="35" t="n">
        <v>0.0091068701607681</v>
      </c>
      <c r="S25" s="35" t="n">
        <v>0.0100446332371371</v>
      </c>
      <c r="T25" s="35" t="n">
        <v>0.0111041005581198</v>
      </c>
      <c r="U25" s="35" t="n">
        <v>0.0123070450999483</v>
      </c>
      <c r="V25" s="35" t="n">
        <v>0.0136803570080824</v>
      </c>
      <c r="W25" s="35" t="n">
        <v>0.0152575314413776</v>
      </c>
      <c r="X25" s="35" t="n">
        <v>0.0170806768049206</v>
      </c>
      <c r="Y25" s="35" t="n">
        <v>0.0192032577557477</v>
      </c>
      <c r="Z25" s="35" t="n">
        <v>0.0216938921029407</v>
      </c>
      <c r="AA25" s="35" t="n">
        <v>0.0246416815710251</v>
      </c>
      <c r="AB25" s="35" t="n">
        <v>0.0281638130530975</v>
      </c>
      <c r="AC25" s="35" t="n">
        <v>0.0324165823855326</v>
      </c>
      <c r="AD25" s="35" t="n">
        <v>0.0376116804071964</v>
      </c>
      <c r="AE25" s="35" t="n">
        <v>0.044040748720392</v>
      </c>
      <c r="AF25" s="35" t="n">
        <v>0.0521132470667158</v>
      </c>
    </row>
    <row r="26" customFormat="false" ht="15.75" hidden="false" customHeight="false" outlineLevel="0" collapsed="false">
      <c r="S26" s="35" t="n">
        <v>0.00791742134248741</v>
      </c>
      <c r="T26" s="35" t="n">
        <v>0.00872165716643335</v>
      </c>
      <c r="U26" s="35" t="n">
        <v>0.00962963637826442</v>
      </c>
      <c r="V26" s="35" t="n">
        <v>0.0106600134252146</v>
      </c>
      <c r="W26" s="35" t="n">
        <v>0.0118358760383738</v>
      </c>
      <c r="X26" s="35" t="n">
        <v>0.0131860529254593</v>
      </c>
      <c r="Y26" s="35" t="n">
        <v>0.0147468861276752</v>
      </c>
      <c r="Z26" s="35" t="n">
        <v>0.0165646644966302</v>
      </c>
      <c r="AA26" s="35" t="n">
        <v>0.0186990108677068</v>
      </c>
      <c r="AB26" s="35" t="n">
        <v>0.0212276678472997</v>
      </c>
      <c r="AC26" s="35" t="n">
        <v>0.0242533710961138</v>
      </c>
      <c r="AD26" s="35" t="n">
        <v>0.0279138984690336</v>
      </c>
      <c r="AE26" s="35" t="n">
        <v>0.0323970540252232</v>
      </c>
      <c r="AF26" s="35" t="n">
        <v>0.0379634999911972</v>
      </c>
    </row>
    <row r="27" customFormat="false" ht="15.75" hidden="false" customHeight="false" outlineLevel="0" collapsed="false">
      <c r="T27" s="35" t="n">
        <v>0.00685037958100752</v>
      </c>
      <c r="U27" s="35" t="n">
        <v>0.00753470033013716</v>
      </c>
      <c r="V27" s="35" t="n">
        <v>0.00830650005395468</v>
      </c>
      <c r="W27" s="35" t="n">
        <v>0.00918156139045137</v>
      </c>
      <c r="X27" s="35" t="n">
        <v>0.0101794556350909</v>
      </c>
      <c r="Y27" s="35" t="n">
        <v>0.0113246748665615</v>
      </c>
      <c r="Z27" s="35" t="n">
        <v>0.012648173439045</v>
      </c>
      <c r="AA27" s="35" t="n">
        <v>0.0141894945936545</v>
      </c>
      <c r="AB27" s="35" t="n">
        <v>0.0159997469584723</v>
      </c>
      <c r="AC27" s="35" t="n">
        <v>0.0181458366748844</v>
      </c>
      <c r="AD27" s="35" t="n">
        <v>0.0207165890835984</v>
      </c>
      <c r="AE27" s="35" t="n">
        <v>0.0238317726198704</v>
      </c>
      <c r="AF27" s="35" t="n">
        <v>0.0276556809007997</v>
      </c>
    </row>
    <row r="28" customFormat="false" ht="15.75" hidden="false" customHeight="false" outlineLevel="0" collapsed="false">
      <c r="U28" s="35" t="n">
        <v>0.00589551950197326</v>
      </c>
      <c r="V28" s="35" t="n">
        <v>0.00647259439497</v>
      </c>
      <c r="W28" s="35" t="n">
        <v>0.00712250358936761</v>
      </c>
      <c r="X28" s="35" t="n">
        <v>0.00785840293623524</v>
      </c>
      <c r="Y28" s="35" t="n">
        <v>0.00869663329078331</v>
      </c>
      <c r="Z28" s="35" t="n">
        <v>0.00965768376272923</v>
      </c>
      <c r="AA28" s="35" t="n">
        <v>0.010767508412494</v>
      </c>
      <c r="AB28" s="35" t="n">
        <v>0.0120593512474668</v>
      </c>
      <c r="AC28" s="35" t="n">
        <v>0.0135763142915972</v>
      </c>
      <c r="AD28" s="35" t="n">
        <v>0.0153750313212172</v>
      </c>
      <c r="AE28" s="35" t="n">
        <v>0.0175310195106943</v>
      </c>
      <c r="AF28" s="35" t="n">
        <v>0.0201466325882546</v>
      </c>
    </row>
    <row r="29" customFormat="false" ht="15.75" hidden="false" customHeight="false" outlineLevel="0" collapsed="false">
      <c r="V29" s="35" t="n">
        <v>0.00504357767166345</v>
      </c>
      <c r="W29" s="35" t="n">
        <v>0.00552521027995442</v>
      </c>
      <c r="X29" s="35" t="n">
        <v>0.00606658144816204</v>
      </c>
      <c r="Y29" s="35" t="n">
        <v>0.00667846375154469</v>
      </c>
      <c r="Z29" s="35" t="n">
        <v>0.00737425495549864</v>
      </c>
      <c r="AA29" s="35" t="n">
        <v>0.00817077991382284</v>
      </c>
      <c r="AB29" s="35" t="n">
        <v>0.00908939078144426</v>
      </c>
      <c r="AC29" s="35" t="n">
        <v>0.0101574985516836</v>
      </c>
      <c r="AD29" s="35" t="n">
        <v>0.0114107388612329</v>
      </c>
      <c r="AE29" s="35" t="n">
        <v>0.0128960883433444</v>
      </c>
      <c r="AF29" s="35" t="n">
        <v>0.0146764350551349</v>
      </c>
    </row>
    <row r="30" customFormat="false" ht="15.75" hidden="false" customHeight="false" outlineLevel="0" collapsed="false">
      <c r="W30" s="35" t="n">
        <v>0.00428612611487985</v>
      </c>
      <c r="X30" s="35" t="n">
        <v>0.0046833193418325</v>
      </c>
      <c r="Y30" s="35" t="n">
        <v>0.00512863732313118</v>
      </c>
      <c r="Z30" s="35" t="n">
        <v>0.00563071203041016</v>
      </c>
      <c r="AA30" s="35" t="n">
        <v>0.00620028718274918</v>
      </c>
      <c r="AB30" s="35" t="n">
        <v>0.00685086810081583</v>
      </c>
      <c r="AC30" s="35" t="n">
        <v>0.00759961611166538</v>
      </c>
      <c r="AD30" s="35" t="n">
        <v>0.00846859812113498</v>
      </c>
      <c r="AE30" s="35" t="n">
        <v>0.00948656148935833</v>
      </c>
      <c r="AF30" s="35" t="n">
        <v>0.0106915011719214</v>
      </c>
    </row>
    <row r="31" customFormat="false" ht="15.75" hidden="false" customHeight="false" outlineLevel="0" collapsed="false">
      <c r="X31" s="35" t="n">
        <v>0.00361545958708384</v>
      </c>
      <c r="Y31" s="35" t="n">
        <v>0.00393846875130983</v>
      </c>
      <c r="Z31" s="35" t="n">
        <v>0.00429940626690223</v>
      </c>
      <c r="AA31" s="35" t="n">
        <v>0.0047050050979255</v>
      </c>
      <c r="AB31" s="35" t="n">
        <v>0.0051636457121627</v>
      </c>
      <c r="AC31" s="35" t="n">
        <v>0.00568586495492152</v>
      </c>
      <c r="AD31" s="35" t="n">
        <v>0.00628505787481861</v>
      </c>
      <c r="AE31" s="35" t="n">
        <v>0.00697846094841796</v>
      </c>
      <c r="AF31" s="35" t="n">
        <v>0.0077885533428094</v>
      </c>
    </row>
    <row r="32" customFormat="false" ht="15.75" hidden="false" customHeight="false" outlineLevel="0" collapsed="false">
      <c r="Y32" s="35" t="n">
        <v>0.00302449464209213</v>
      </c>
      <c r="Z32" s="35" t="n">
        <v>0.00328286975928542</v>
      </c>
      <c r="AA32" s="35" t="n">
        <v>0.0035703302635878</v>
      </c>
      <c r="AB32" s="35" t="n">
        <v>0.00389195013659088</v>
      </c>
      <c r="AC32" s="35" t="n">
        <v>0.00425403860018399</v>
      </c>
      <c r="AD32" s="35" t="n">
        <v>0.00466452084805334</v>
      </c>
      <c r="AE32" s="35" t="n">
        <v>0.00513346350658487</v>
      </c>
      <c r="AF32" s="35" t="n">
        <v>0.00567381158158597</v>
      </c>
    </row>
    <row r="33" customFormat="false" ht="15.75" hidden="false" customHeight="false" outlineLevel="0" collapsed="false">
      <c r="Z33" s="35" t="n">
        <v>0.00250667957094361</v>
      </c>
      <c r="AA33" s="35" t="n">
        <v>0.00270929742386706</v>
      </c>
      <c r="AB33" s="35" t="n">
        <v>0.00293344600115209</v>
      </c>
      <c r="AC33" s="35" t="n">
        <v>0.00318277774012048</v>
      </c>
      <c r="AD33" s="35" t="n">
        <v>0.00346182249635246</v>
      </c>
      <c r="AE33" s="35" t="n">
        <v>0.00377625493188622</v>
      </c>
      <c r="AF33" s="35" t="n">
        <v>0.00413326280843409</v>
      </c>
    </row>
    <row r="34" customFormat="false" ht="15.75" hidden="false" customHeight="false" outlineLevel="0" collapsed="false">
      <c r="AA34" s="35" t="n">
        <v>0.00205591415613089</v>
      </c>
      <c r="AB34" s="35" t="n">
        <v>0.00221100094802672</v>
      </c>
      <c r="AC34" s="35" t="n">
        <v>0.00238128402092268</v>
      </c>
      <c r="AD34" s="35" t="n">
        <v>0.00256922744835697</v>
      </c>
      <c r="AE34" s="35" t="n">
        <v>0.0027778713713077</v>
      </c>
      <c r="AF34" s="35" t="n">
        <v>0.00301100260344019</v>
      </c>
    </row>
    <row r="35" customFormat="false" ht="15.75" hidden="false" customHeight="false" outlineLevel="0" collapsed="false">
      <c r="AB35" s="35" t="n">
        <v>0.00166647867056531</v>
      </c>
      <c r="AC35" s="35" t="n">
        <v>0.00178162411934144</v>
      </c>
      <c r="AD35" s="35" t="n">
        <v>0.0019067787815077</v>
      </c>
      <c r="AE35" s="35" t="n">
        <v>0.00204344502548628</v>
      </c>
      <c r="AF35" s="35" t="n">
        <v>0.00219345758983043</v>
      </c>
    </row>
    <row r="36" customFormat="false" ht="15.75" hidden="false" customHeight="false" outlineLevel="0" collapsed="false">
      <c r="AC36" s="35" t="n">
        <v>0.00133297182307101</v>
      </c>
      <c r="AD36" s="35" t="n">
        <v>0.00141513563695308</v>
      </c>
      <c r="AE36" s="35" t="n">
        <v>0.00150318967800835</v>
      </c>
      <c r="AF36" s="35" t="n">
        <v>0.00159789174306514</v>
      </c>
    </row>
    <row r="37" customFormat="false" ht="15.75" hidden="false" customHeight="false" outlineLevel="0" collapsed="false">
      <c r="AD37" s="35" t="n">
        <v>0.00105025758121303</v>
      </c>
      <c r="AE37" s="35" t="n">
        <v>0.00110576951172598</v>
      </c>
      <c r="AF37" s="35" t="n">
        <v>0.0011640334576759</v>
      </c>
    </row>
    <row r="38" customFormat="false" ht="15.75" hidden="false" customHeight="false" outlineLevel="0" collapsed="false">
      <c r="AE38" s="35" t="n">
        <v>0.000813421107762501</v>
      </c>
      <c r="AF38" s="35" t="n">
        <v>0.000847976026204214</v>
      </c>
    </row>
    <row r="39" customFormat="false" ht="15.75" hidden="false" customHeight="false" outlineLevel="0" collapsed="false">
      <c r="AF39" s="35" t="n">
        <v>0.000617734255210128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44"/>
  <sheetViews>
    <sheetView showFormulas="false" showGridLines="true" showRowColHeaders="true" showZeros="true" rightToLeft="false" tabSelected="false" showOutlineSymbols="true" defaultGridColor="true" view="normal" topLeftCell="A4" colorId="64" zoomScale="100" zoomScaleNormal="100" zoomScalePageLayoutView="100" workbookViewId="0">
      <selection pane="topLeft" activeCell="A14" activeCellId="0" sqref="A14"/>
    </sheetView>
  </sheetViews>
  <sheetFormatPr defaultColWidth="8.90234375" defaultRowHeight="15.75" customHeight="true" zeroHeight="false" outlineLevelRow="0" outlineLevelCol="0"/>
  <sheetData>
    <row r="1" customFormat="false" ht="15.75" hidden="false" customHeight="false" outlineLevel="0" collapsed="false">
      <c r="A1" s="5" t="s">
        <v>2</v>
      </c>
      <c r="B1" s="6"/>
      <c r="C1" s="6"/>
      <c r="D1" s="6"/>
      <c r="E1" s="6"/>
      <c r="F1" s="6"/>
      <c r="G1" s="6"/>
      <c r="H1" s="6"/>
      <c r="I1" s="6"/>
      <c r="J1" s="6"/>
      <c r="K1" s="6"/>
      <c r="L1" s="6"/>
      <c r="M1" s="6"/>
      <c r="N1" s="6"/>
      <c r="O1" s="6"/>
      <c r="P1" s="6"/>
      <c r="Q1" s="6"/>
      <c r="R1" s="6"/>
      <c r="S1" s="6"/>
      <c r="T1" s="6"/>
      <c r="U1" s="6"/>
      <c r="V1" s="6"/>
      <c r="W1" s="6"/>
      <c r="X1" s="6"/>
      <c r="Y1" s="6"/>
      <c r="Z1" s="6"/>
    </row>
    <row r="2" customFormat="false" ht="15.75" hidden="false" customHeight="false" outlineLevel="0" collapsed="false">
      <c r="A2" s="5" t="s">
        <v>3</v>
      </c>
      <c r="B2" s="6"/>
      <c r="C2" s="6"/>
      <c r="D2" s="6"/>
      <c r="E2" s="6"/>
      <c r="F2" s="6"/>
      <c r="G2" s="6"/>
      <c r="H2" s="6"/>
      <c r="I2" s="6"/>
      <c r="J2" s="6"/>
      <c r="K2" s="6"/>
      <c r="L2" s="6"/>
      <c r="M2" s="6"/>
      <c r="N2" s="6"/>
      <c r="O2" s="6"/>
      <c r="P2" s="6"/>
      <c r="Q2" s="6"/>
      <c r="R2" s="6"/>
      <c r="S2" s="6"/>
      <c r="T2" s="6"/>
      <c r="U2" s="6"/>
      <c r="V2" s="6"/>
      <c r="W2" s="6"/>
      <c r="X2" s="6"/>
      <c r="Y2" s="6"/>
      <c r="Z2" s="6"/>
    </row>
    <row r="3" customFormat="false" ht="15.75" hidden="false" customHeight="false" outlineLevel="0" collapsed="false">
      <c r="A3" s="7" t="s">
        <v>4</v>
      </c>
      <c r="B3" s="8" t="n">
        <v>30</v>
      </c>
    </row>
    <row r="4" customFormat="false" ht="15.75" hidden="false" customHeight="false" outlineLevel="0" collapsed="false">
      <c r="A4" s="9" t="s">
        <v>5</v>
      </c>
      <c r="B4" s="10" t="n">
        <f aca="false">B3</f>
        <v>30</v>
      </c>
    </row>
    <row r="5" customFormat="false" ht="15.75" hidden="false" customHeight="false" outlineLevel="0" collapsed="false">
      <c r="A5" s="11" t="s">
        <v>4</v>
      </c>
      <c r="B5" s="12" t="n">
        <f aca="false">Data!B5</f>
        <v>1</v>
      </c>
      <c r="C5" s="12" t="n">
        <f aca="false">IF(B5&lt;$B$3,B5+1,"")</f>
        <v>2</v>
      </c>
      <c r="D5" s="12" t="n">
        <f aca="false">IF(C5&lt;$B$3,C5+1,"")</f>
        <v>3</v>
      </c>
      <c r="E5" s="12" t="n">
        <f aca="false">IF(D5&lt;$B$3,D5+1,"")</f>
        <v>4</v>
      </c>
      <c r="F5" s="12" t="n">
        <f aca="false">IF(E5&lt;$B$3,E5+1,"")</f>
        <v>5</v>
      </c>
      <c r="G5" s="12" t="n">
        <f aca="false">IF(F5&lt;$B$3,F5+1,"")</f>
        <v>6</v>
      </c>
      <c r="H5" s="12" t="n">
        <f aca="false">IF(G5&lt;$B$3,G5+1,"")</f>
        <v>7</v>
      </c>
      <c r="I5" s="12" t="n">
        <f aca="false">IF(H5&lt;$B$3,H5+1,"")</f>
        <v>8</v>
      </c>
      <c r="J5" s="12" t="n">
        <f aca="false">IF(I5&lt;$B$3,I5+1,"")</f>
        <v>9</v>
      </c>
      <c r="K5" s="12" t="n">
        <f aca="false">IF(J5&lt;$B$3,J5+1,"")</f>
        <v>10</v>
      </c>
      <c r="L5" s="12" t="n">
        <f aca="false">IF(K5&lt;$B$3,K5+1,"")</f>
        <v>11</v>
      </c>
      <c r="M5" s="12" t="n">
        <f aca="false">IF(L5&lt;$B$3,L5+1,"")</f>
        <v>12</v>
      </c>
      <c r="N5" s="12" t="n">
        <f aca="false">IF(M5&lt;$B$3,M5+1,"")</f>
        <v>13</v>
      </c>
      <c r="O5" s="12" t="n">
        <f aca="false">IF(N5&lt;$B$3,N5+1,"")</f>
        <v>14</v>
      </c>
      <c r="P5" s="12" t="n">
        <f aca="false">IF(O5&lt;$B$3,O5+1,"")</f>
        <v>15</v>
      </c>
      <c r="Q5" s="12" t="n">
        <f aca="false">IF(P5&lt;$B$3,P5+1,"")</f>
        <v>16</v>
      </c>
      <c r="R5" s="12" t="n">
        <f aca="false">IF(Q5&lt;$B$3,Q5+1,"")</f>
        <v>17</v>
      </c>
      <c r="S5" s="12" t="n">
        <f aca="false">IF(R5&lt;$B$3,R5+1,"")</f>
        <v>18</v>
      </c>
      <c r="T5" s="12" t="n">
        <f aca="false">IF(S5&lt;$B$3,S5+1,"")</f>
        <v>19</v>
      </c>
      <c r="U5" s="12" t="n">
        <f aca="false">IF(T5&lt;$B$3,T5+1,"")</f>
        <v>20</v>
      </c>
      <c r="V5" s="12" t="n">
        <f aca="false">IF(U5&lt;$B$3,U5+1,"")</f>
        <v>21</v>
      </c>
      <c r="W5" s="12" t="n">
        <f aca="false">IF(V5&lt;$B$3,V5+1,"")</f>
        <v>22</v>
      </c>
      <c r="X5" s="12" t="n">
        <f aca="false">IF(W5&lt;$B$3,W5+1,"")</f>
        <v>23</v>
      </c>
      <c r="Y5" s="12" t="n">
        <f aca="false">IF(X5&lt;$B$3,X5+1,"")</f>
        <v>24</v>
      </c>
      <c r="Z5" s="12" t="n">
        <f aca="false">IF(Y5&lt;$B$3,Y5+1,"")</f>
        <v>25</v>
      </c>
      <c r="AA5" s="12" t="n">
        <f aca="false">IF(Z5&lt;$B$3,Z5+1,"")</f>
        <v>26</v>
      </c>
      <c r="AB5" s="12" t="n">
        <f aca="false">IF(AA5&lt;$B$3,AA5+1,"")</f>
        <v>27</v>
      </c>
      <c r="AC5" s="12" t="n">
        <f aca="false">IF(AB5&lt;$B$3,AB5+1,"")</f>
        <v>28</v>
      </c>
      <c r="AD5" s="12" t="n">
        <f aca="false">IF(AC5&lt;$B$3,AC5+1,"")</f>
        <v>29</v>
      </c>
      <c r="AE5" s="12" t="n">
        <f aca="false">IF(AD5&lt;$B$3,AD5+1,"")</f>
        <v>30</v>
      </c>
    </row>
    <row r="6" customFormat="false" ht="15.75" hidden="false" customHeight="false" outlineLevel="0" collapsed="false">
      <c r="A6" s="13" t="s">
        <v>6</v>
      </c>
      <c r="B6" s="0" t="n">
        <v>0.0410928811513784</v>
      </c>
      <c r="C6" s="0" t="n">
        <v>0.0432206086990217</v>
      </c>
      <c r="D6" s="0" t="n">
        <v>0.0410989763205711</v>
      </c>
      <c r="E6" s="0" t="n">
        <v>0.0432261708509075</v>
      </c>
      <c r="F6" s="0" t="n">
        <v>0.0451588144122756</v>
      </c>
      <c r="G6" s="0" t="n">
        <v>0.046896907698844</v>
      </c>
      <c r="H6" s="0" t="n">
        <v>0.0484404514047816</v>
      </c>
      <c r="I6" s="0" t="n">
        <v>0.0497894462242571</v>
      </c>
      <c r="J6" s="0" t="n">
        <v>0.0509438928514392</v>
      </c>
      <c r="K6" s="0" t="n">
        <v>0.0519037919804967</v>
      </c>
      <c r="L6" s="0" t="n">
        <v>0.0526691443055984</v>
      </c>
      <c r="M6" s="0" t="n">
        <v>0.053239950520913</v>
      </c>
      <c r="N6" s="0" t="n">
        <v>0.0536162113206092</v>
      </c>
      <c r="O6" s="0" t="n">
        <v>0.0537979273988558</v>
      </c>
      <c r="P6" s="0" t="n">
        <v>0.0537850994498215</v>
      </c>
      <c r="Q6" s="0" t="n">
        <v>0.0537900994498215</v>
      </c>
      <c r="R6" s="0" t="n">
        <v>0.0537950994498215</v>
      </c>
      <c r="S6" s="0" t="n">
        <v>0.0538000994498215</v>
      </c>
      <c r="T6" s="0" t="n">
        <v>0.0538050994498215</v>
      </c>
      <c r="U6" s="0" t="n">
        <v>0.0538100994498215</v>
      </c>
      <c r="V6" s="0" t="n">
        <v>0.0538150994498215</v>
      </c>
      <c r="W6" s="0" t="n">
        <v>0.0538200994498215</v>
      </c>
      <c r="X6" s="0" t="n">
        <v>0.0538250994498215</v>
      </c>
      <c r="Y6" s="0" t="n">
        <v>0.0538300994498215</v>
      </c>
      <c r="Z6" s="0" t="n">
        <v>0.0538350994498215</v>
      </c>
      <c r="AA6" s="0" t="n">
        <v>0.0538400994498215</v>
      </c>
      <c r="AB6" s="0" t="n">
        <v>0.0538450994498215</v>
      </c>
      <c r="AC6" s="0" t="n">
        <v>0.0538500994498215</v>
      </c>
      <c r="AD6" s="0" t="n">
        <v>0.0538550994498215</v>
      </c>
      <c r="AE6" s="0" t="n">
        <v>0.0538600994498215</v>
      </c>
    </row>
    <row r="7" customFormat="false" ht="15.75" hidden="false" customHeight="false" outlineLevel="0" collapsed="false">
      <c r="A7" s="13" t="s">
        <v>7</v>
      </c>
      <c r="B7" s="15" t="n">
        <v>0.12</v>
      </c>
      <c r="C7" s="15" t="n">
        <v>0.13</v>
      </c>
      <c r="D7" s="15" t="n">
        <v>0.12</v>
      </c>
      <c r="E7" s="15" t="n">
        <v>0.11</v>
      </c>
      <c r="F7" s="15" t="n">
        <v>0.105</v>
      </c>
      <c r="G7" s="15" t="n">
        <f aca="false">F7+0.0002</f>
        <v>0.1052</v>
      </c>
      <c r="H7" s="15" t="n">
        <f aca="false">G7+0.0002</f>
        <v>0.1054</v>
      </c>
      <c r="I7" s="15" t="n">
        <f aca="false">H7+0.0002</f>
        <v>0.1056</v>
      </c>
      <c r="J7" s="15" t="n">
        <f aca="false">I7+0.0002</f>
        <v>0.1058</v>
      </c>
      <c r="K7" s="15" t="n">
        <f aca="false">J7+0.0002</f>
        <v>0.106</v>
      </c>
      <c r="L7" s="15" t="n">
        <f aca="false">K7+0.0002</f>
        <v>0.1062</v>
      </c>
      <c r="M7" s="15" t="n">
        <f aca="false">L7+0.0002</f>
        <v>0.1064</v>
      </c>
      <c r="N7" s="15" t="n">
        <f aca="false">M7+0.0002</f>
        <v>0.1066</v>
      </c>
      <c r="O7" s="15" t="n">
        <f aca="false">N7+0.0002</f>
        <v>0.1068</v>
      </c>
      <c r="P7" s="15" t="n">
        <f aca="false">O7+0.0002</f>
        <v>0.107</v>
      </c>
      <c r="Q7" s="15" t="n">
        <f aca="false">P7+0.0002</f>
        <v>0.1072</v>
      </c>
      <c r="R7" s="15" t="n">
        <f aca="false">Q7+0.0002</f>
        <v>0.1074</v>
      </c>
      <c r="S7" s="15" t="n">
        <f aca="false">R7+0.0002</f>
        <v>0.1076</v>
      </c>
      <c r="T7" s="15" t="n">
        <f aca="false">S7+0.0002</f>
        <v>0.1078</v>
      </c>
      <c r="U7" s="15" t="n">
        <f aca="false">T7+0.0002</f>
        <v>0.108</v>
      </c>
      <c r="V7" s="15" t="n">
        <f aca="false">U7+0.0002</f>
        <v>0.1082</v>
      </c>
      <c r="W7" s="15" t="n">
        <f aca="false">V7+0.0002</f>
        <v>0.1084</v>
      </c>
      <c r="X7" s="15" t="n">
        <f aca="false">W7+0.0002</f>
        <v>0.1086</v>
      </c>
      <c r="Y7" s="15" t="n">
        <f aca="false">X7+0.0002</f>
        <v>0.1088</v>
      </c>
      <c r="Z7" s="15" t="n">
        <f aca="false">Y7+0.0002</f>
        <v>0.109</v>
      </c>
      <c r="AA7" s="15" t="n">
        <f aca="false">Z7+0.0002</f>
        <v>0.1092</v>
      </c>
      <c r="AB7" s="15" t="n">
        <f aca="false">AA7+0.0002</f>
        <v>0.1094</v>
      </c>
      <c r="AC7" s="15" t="n">
        <f aca="false">AB7+0.0002</f>
        <v>0.1096</v>
      </c>
      <c r="AD7" s="15" t="n">
        <f aca="false">AC7+0.0002</f>
        <v>0.1098</v>
      </c>
      <c r="AE7" s="15" t="n">
        <f aca="false">AD7+0.0002</f>
        <v>0.11</v>
      </c>
    </row>
    <row r="8" customFormat="false" ht="15.75" hidden="false" customHeight="false" outlineLevel="0" collapsed="false">
      <c r="A8" s="16" t="s">
        <v>21</v>
      </c>
      <c r="B8" s="17" t="n">
        <v>0.952380952380952</v>
      </c>
      <c r="C8" s="17" t="n">
        <v>0.898452415713933</v>
      </c>
      <c r="D8" s="17" t="n">
        <v>0.846788669093383</v>
      </c>
      <c r="E8" s="17" t="n">
        <v>0.795089758858024</v>
      </c>
      <c r="F8" s="46" t="n">
        <v>0.747258172866057</v>
      </c>
      <c r="G8" s="46" t="n">
        <v>0.702968658874863</v>
      </c>
      <c r="H8" s="46" t="n">
        <v>0.660681753385158</v>
      </c>
      <c r="I8" s="46" t="n">
        <v>0.620354607234887</v>
      </c>
      <c r="J8" s="46" t="n">
        <v>0.581941526995633</v>
      </c>
      <c r="K8" s="46" t="n">
        <v>0.545394322637146</v>
      </c>
      <c r="L8" s="46" t="n">
        <v>0.510662644871912</v>
      </c>
      <c r="M8" s="46" t="n">
        <v>0.477694310955708</v>
      </c>
      <c r="N8" s="46" t="n">
        <v>0.446435617874388</v>
      </c>
      <c r="O8" s="46" t="n">
        <v>0.416831641999256</v>
      </c>
      <c r="P8" s="46" t="n">
        <v>0.388826524442215</v>
      </c>
      <c r="Q8" s="46" t="n">
        <v>0.362363741486506</v>
      </c>
      <c r="R8" s="46" t="n">
        <v>0.337386359608119</v>
      </c>
      <c r="S8" s="46" t="n">
        <v>0.313837274736376</v>
      </c>
      <c r="T8" s="46" t="n">
        <v>0.291659435528785</v>
      </c>
      <c r="U8" s="46" t="n">
        <v>0.270796050554641</v>
      </c>
      <c r="V8" s="46" t="n">
        <v>0.251190779393446</v>
      </c>
      <c r="W8" s="46" t="n">
        <v>0.232787907757711</v>
      </c>
      <c r="X8" s="46" t="n">
        <v>0.215532506844769</v>
      </c>
      <c r="Y8" s="46"/>
      <c r="Z8" s="46"/>
    </row>
    <row r="9" customFormat="false" ht="15.75" hidden="false" customHeight="false" outlineLevel="0" collapsed="false">
      <c r="A9" s="4"/>
    </row>
    <row r="10" customFormat="false" ht="15.75" hidden="false" customHeight="false" outlineLevel="0" collapsed="false">
      <c r="A10" s="7" t="s">
        <v>8</v>
      </c>
      <c r="B10" s="15"/>
    </row>
    <row r="11" customFormat="false" ht="15.75" hidden="false" customHeight="false" outlineLevel="0" collapsed="false">
      <c r="A11" s="15" t="n">
        <v>0.055</v>
      </c>
    </row>
    <row r="12" customFormat="false" ht="15.75" hidden="false" customHeight="false" outlineLevel="0" collapsed="false">
      <c r="A12" s="4"/>
    </row>
    <row r="13" customFormat="false" ht="15.75" hidden="false" customHeight="false" outlineLevel="0" collapsed="false">
      <c r="A13" s="7" t="s">
        <v>22</v>
      </c>
    </row>
    <row r="14" customFormat="false" ht="15.75" hidden="false" customHeight="false" outlineLevel="0" collapsed="false">
      <c r="A14" s="0" t="n">
        <v>1</v>
      </c>
      <c r="B14" s="0" t="e">
        <f aca="false" t="array" ref="B14:AE43">BDTtree(B6:AE6,B7:AE7,1)</f>
        <v>#NAME?</v>
      </c>
      <c r="C14" s="0" t="e">
        <v>#NAME?</v>
      </c>
      <c r="D14" s="0" t="e">
        <v>#NAME?</v>
      </c>
      <c r="E14" s="0" t="e">
        <v>#NAME?</v>
      </c>
      <c r="F14" s="0" t="e">
        <v>#NAME?</v>
      </c>
      <c r="G14" s="0" t="e">
        <v>#NAME?</v>
      </c>
      <c r="H14" s="0" t="e">
        <v>#NAME?</v>
      </c>
      <c r="I14" s="0" t="e">
        <v>#NAME?</v>
      </c>
      <c r="J14" s="0" t="e">
        <v>#NAME?</v>
      </c>
      <c r="K14" s="0" t="e">
        <v>#NAME?</v>
      </c>
      <c r="L14" s="0" t="e">
        <v>#NAME?</v>
      </c>
      <c r="M14" s="0" t="e">
        <v>#NAME?</v>
      </c>
      <c r="N14" s="0" t="e">
        <v>#NAME?</v>
      </c>
      <c r="O14" s="0" t="e">
        <v>#NAME?</v>
      </c>
      <c r="P14" s="0" t="e">
        <v>#NAME?</v>
      </c>
      <c r="Q14" s="0" t="e">
        <v>#NAME?</v>
      </c>
      <c r="R14" s="0" t="e">
        <v>#NAME?</v>
      </c>
      <c r="S14" s="0" t="e">
        <v>#NAME?</v>
      </c>
      <c r="T14" s="0" t="e">
        <v>#NAME?</v>
      </c>
      <c r="U14" s="0" t="e">
        <v>#NAME?</v>
      </c>
      <c r="V14" s="0" t="e">
        <v>#NAME?</v>
      </c>
      <c r="W14" s="0" t="e">
        <v>#NAME?</v>
      </c>
      <c r="X14" s="0" t="e">
        <v>#NAME?</v>
      </c>
      <c r="Y14" s="0" t="e">
        <v>#NAME?</v>
      </c>
      <c r="Z14" s="0" t="e">
        <v>#NAME?</v>
      </c>
      <c r="AA14" s="0" t="e">
        <v>#NAME?</v>
      </c>
      <c r="AB14" s="0" t="e">
        <v>#NAME?</v>
      </c>
      <c r="AC14" s="0" t="e">
        <v>#NAME?</v>
      </c>
      <c r="AD14" s="0" t="e">
        <v>#NAME?</v>
      </c>
      <c r="AE14" s="0" t="e">
        <v>#NAME?</v>
      </c>
    </row>
    <row r="15" customFormat="false" ht="15.75" hidden="false" customHeight="false" outlineLevel="0" collapsed="false">
      <c r="A15" s="0" t="n">
        <v>2</v>
      </c>
      <c r="B15" s="0" t="e">
        <v>#NAME?</v>
      </c>
      <c r="C15" s="0" t="e">
        <v>#NAME?</v>
      </c>
      <c r="D15" s="0" t="e">
        <v>#NAME?</v>
      </c>
      <c r="E15" s="0" t="e">
        <v>#NAME?</v>
      </c>
      <c r="F15" s="0" t="e">
        <v>#NAME?</v>
      </c>
      <c r="G15" s="0" t="e">
        <v>#NAME?</v>
      </c>
      <c r="H15" s="0" t="e">
        <v>#NAME?</v>
      </c>
      <c r="I15" s="0" t="e">
        <v>#NAME?</v>
      </c>
      <c r="J15" s="0" t="e">
        <v>#NAME?</v>
      </c>
      <c r="K15" s="0" t="e">
        <v>#NAME?</v>
      </c>
      <c r="L15" s="0" t="e">
        <v>#NAME?</v>
      </c>
      <c r="M15" s="0" t="e">
        <v>#NAME?</v>
      </c>
      <c r="N15" s="0" t="e">
        <v>#NAME?</v>
      </c>
      <c r="O15" s="0" t="e">
        <v>#NAME?</v>
      </c>
      <c r="P15" s="0" t="e">
        <v>#NAME?</v>
      </c>
      <c r="Q15" s="0" t="e">
        <v>#NAME?</v>
      </c>
      <c r="R15" s="0" t="e">
        <v>#NAME?</v>
      </c>
      <c r="S15" s="0" t="e">
        <v>#NAME?</v>
      </c>
      <c r="T15" s="0" t="e">
        <v>#NAME?</v>
      </c>
      <c r="U15" s="0" t="e">
        <v>#NAME?</v>
      </c>
      <c r="V15" s="0" t="e">
        <v>#NAME?</v>
      </c>
      <c r="W15" s="0" t="e">
        <v>#NAME?</v>
      </c>
      <c r="X15" s="0" t="e">
        <v>#NAME?</v>
      </c>
      <c r="Y15" s="0" t="e">
        <v>#NAME?</v>
      </c>
      <c r="Z15" s="0" t="e">
        <v>#NAME?</v>
      </c>
      <c r="AA15" s="0" t="e">
        <v>#NAME?</v>
      </c>
      <c r="AB15" s="0" t="e">
        <v>#NAME?</v>
      </c>
      <c r="AC15" s="0" t="e">
        <v>#NAME?</v>
      </c>
      <c r="AD15" s="0" t="e">
        <v>#NAME?</v>
      </c>
      <c r="AE15" s="0" t="e">
        <v>#NAME?</v>
      </c>
    </row>
    <row r="16" customFormat="false" ht="15.75" hidden="false" customHeight="false" outlineLevel="0" collapsed="false">
      <c r="A16" s="0" t="n">
        <v>3</v>
      </c>
      <c r="B16" s="0" t="e">
        <v>#NAME?</v>
      </c>
      <c r="C16" s="0" t="e">
        <v>#NAME?</v>
      </c>
      <c r="D16" s="0" t="e">
        <v>#NAME?</v>
      </c>
      <c r="E16" s="0" t="e">
        <v>#NAME?</v>
      </c>
      <c r="F16" s="0" t="e">
        <v>#NAME?</v>
      </c>
      <c r="G16" s="0" t="e">
        <v>#NAME?</v>
      </c>
      <c r="H16" s="0" t="e">
        <v>#NAME?</v>
      </c>
      <c r="I16" s="0" t="e">
        <v>#NAME?</v>
      </c>
      <c r="J16" s="0" t="e">
        <v>#NAME?</v>
      </c>
      <c r="K16" s="0" t="e">
        <v>#NAME?</v>
      </c>
      <c r="L16" s="0" t="e">
        <v>#NAME?</v>
      </c>
      <c r="M16" s="0" t="e">
        <v>#NAME?</v>
      </c>
      <c r="N16" s="0" t="e">
        <v>#NAME?</v>
      </c>
      <c r="O16" s="0" t="e">
        <v>#NAME?</v>
      </c>
      <c r="P16" s="0" t="e">
        <v>#NAME?</v>
      </c>
      <c r="Q16" s="0" t="e">
        <v>#NAME?</v>
      </c>
      <c r="R16" s="0" t="e">
        <v>#NAME?</v>
      </c>
      <c r="S16" s="0" t="e">
        <v>#NAME?</v>
      </c>
      <c r="T16" s="0" t="e">
        <v>#NAME?</v>
      </c>
      <c r="U16" s="0" t="e">
        <v>#NAME?</v>
      </c>
      <c r="V16" s="0" t="e">
        <v>#NAME?</v>
      </c>
      <c r="W16" s="0" t="e">
        <v>#NAME?</v>
      </c>
      <c r="X16" s="0" t="e">
        <v>#NAME?</v>
      </c>
      <c r="Y16" s="0" t="e">
        <v>#NAME?</v>
      </c>
      <c r="Z16" s="0" t="e">
        <v>#NAME?</v>
      </c>
      <c r="AA16" s="0" t="e">
        <v>#NAME?</v>
      </c>
      <c r="AB16" s="0" t="e">
        <v>#NAME?</v>
      </c>
      <c r="AC16" s="0" t="e">
        <v>#NAME?</v>
      </c>
      <c r="AD16" s="0" t="e">
        <v>#NAME?</v>
      </c>
      <c r="AE16" s="0" t="e">
        <v>#NAME?</v>
      </c>
    </row>
    <row r="17" customFormat="false" ht="15.75" hidden="false" customHeight="false" outlineLevel="0" collapsed="false">
      <c r="A17" s="0" t="n">
        <v>4</v>
      </c>
      <c r="B17" s="0" t="e">
        <v>#NAME?</v>
      </c>
      <c r="C17" s="0" t="e">
        <v>#NAME?</v>
      </c>
      <c r="D17" s="0" t="e">
        <v>#NAME?</v>
      </c>
      <c r="E17" s="0" t="e">
        <v>#NAME?</v>
      </c>
      <c r="F17" s="0" t="e">
        <v>#NAME?</v>
      </c>
      <c r="G17" s="0" t="e">
        <v>#NAME?</v>
      </c>
      <c r="H17" s="0" t="e">
        <v>#NAME?</v>
      </c>
      <c r="I17" s="0" t="e">
        <v>#NAME?</v>
      </c>
      <c r="J17" s="0" t="e">
        <v>#NAME?</v>
      </c>
      <c r="K17" s="0" t="e">
        <v>#NAME?</v>
      </c>
      <c r="L17" s="0" t="e">
        <v>#NAME?</v>
      </c>
      <c r="M17" s="0" t="e">
        <v>#NAME?</v>
      </c>
      <c r="N17" s="0" t="e">
        <v>#NAME?</v>
      </c>
      <c r="O17" s="0" t="e">
        <v>#NAME?</v>
      </c>
      <c r="P17" s="0" t="e">
        <v>#NAME?</v>
      </c>
      <c r="Q17" s="0" t="e">
        <v>#NAME?</v>
      </c>
      <c r="R17" s="0" t="e">
        <v>#NAME?</v>
      </c>
      <c r="S17" s="0" t="e">
        <v>#NAME?</v>
      </c>
      <c r="T17" s="0" t="e">
        <v>#NAME?</v>
      </c>
      <c r="U17" s="0" t="e">
        <v>#NAME?</v>
      </c>
      <c r="V17" s="0" t="e">
        <v>#NAME?</v>
      </c>
      <c r="W17" s="0" t="e">
        <v>#NAME?</v>
      </c>
      <c r="X17" s="0" t="e">
        <v>#NAME?</v>
      </c>
      <c r="Y17" s="0" t="e">
        <v>#NAME?</v>
      </c>
      <c r="Z17" s="0" t="e">
        <v>#NAME?</v>
      </c>
      <c r="AA17" s="0" t="e">
        <v>#NAME?</v>
      </c>
      <c r="AB17" s="0" t="e">
        <v>#NAME?</v>
      </c>
      <c r="AC17" s="0" t="e">
        <v>#NAME?</v>
      </c>
      <c r="AD17" s="0" t="e">
        <v>#NAME?</v>
      </c>
      <c r="AE17" s="0" t="e">
        <v>#NAME?</v>
      </c>
    </row>
    <row r="18" customFormat="false" ht="15.75" hidden="false" customHeight="false" outlineLevel="0" collapsed="false">
      <c r="A18" s="0" t="n">
        <v>5</v>
      </c>
      <c r="B18" s="0" t="e">
        <v>#NAME?</v>
      </c>
      <c r="C18" s="0" t="e">
        <v>#NAME?</v>
      </c>
      <c r="D18" s="0" t="e">
        <v>#NAME?</v>
      </c>
      <c r="E18" s="0" t="e">
        <v>#NAME?</v>
      </c>
      <c r="F18" s="0" t="e">
        <v>#NAME?</v>
      </c>
      <c r="G18" s="0" t="e">
        <v>#NAME?</v>
      </c>
      <c r="H18" s="0" t="e">
        <v>#NAME?</v>
      </c>
      <c r="I18" s="0" t="e">
        <v>#NAME?</v>
      </c>
      <c r="J18" s="0" t="e">
        <v>#NAME?</v>
      </c>
      <c r="K18" s="0" t="e">
        <v>#NAME?</v>
      </c>
      <c r="L18" s="0" t="e">
        <v>#NAME?</v>
      </c>
      <c r="M18" s="0" t="e">
        <v>#NAME?</v>
      </c>
      <c r="N18" s="0" t="e">
        <v>#NAME?</v>
      </c>
      <c r="O18" s="0" t="e">
        <v>#NAME?</v>
      </c>
      <c r="P18" s="0" t="e">
        <v>#NAME?</v>
      </c>
      <c r="Q18" s="0" t="e">
        <v>#NAME?</v>
      </c>
      <c r="R18" s="0" t="e">
        <v>#NAME?</v>
      </c>
      <c r="S18" s="0" t="e">
        <v>#NAME?</v>
      </c>
      <c r="T18" s="0" t="e">
        <v>#NAME?</v>
      </c>
      <c r="U18" s="0" t="e">
        <v>#NAME?</v>
      </c>
      <c r="V18" s="0" t="e">
        <v>#NAME?</v>
      </c>
      <c r="W18" s="0" t="e">
        <v>#NAME?</v>
      </c>
      <c r="X18" s="0" t="e">
        <v>#NAME?</v>
      </c>
      <c r="Y18" s="0" t="e">
        <v>#NAME?</v>
      </c>
      <c r="Z18" s="0" t="e">
        <v>#NAME?</v>
      </c>
      <c r="AA18" s="0" t="e">
        <v>#NAME?</v>
      </c>
      <c r="AB18" s="0" t="e">
        <v>#NAME?</v>
      </c>
      <c r="AC18" s="0" t="e">
        <v>#NAME?</v>
      </c>
      <c r="AD18" s="0" t="e">
        <v>#NAME?</v>
      </c>
      <c r="AE18" s="0" t="e">
        <v>#NAME?</v>
      </c>
    </row>
    <row r="19" customFormat="false" ht="15.75" hidden="false" customHeight="false" outlineLevel="0" collapsed="false">
      <c r="A19" s="0" t="n">
        <v>6</v>
      </c>
      <c r="B19" s="0" t="e">
        <v>#NAME?</v>
      </c>
      <c r="C19" s="0" t="e">
        <v>#NAME?</v>
      </c>
      <c r="D19" s="0" t="e">
        <v>#NAME?</v>
      </c>
      <c r="E19" s="0" t="e">
        <v>#NAME?</v>
      </c>
      <c r="F19" s="0" t="e">
        <v>#NAME?</v>
      </c>
      <c r="G19" s="0" t="e">
        <v>#NAME?</v>
      </c>
      <c r="H19" s="0" t="e">
        <v>#NAME?</v>
      </c>
      <c r="I19" s="0" t="e">
        <v>#NAME?</v>
      </c>
      <c r="J19" s="0" t="e">
        <v>#NAME?</v>
      </c>
      <c r="K19" s="0" t="e">
        <v>#NAME?</v>
      </c>
      <c r="L19" s="0" t="e">
        <v>#NAME?</v>
      </c>
      <c r="M19" s="0" t="e">
        <v>#NAME?</v>
      </c>
      <c r="N19" s="0" t="e">
        <v>#NAME?</v>
      </c>
      <c r="O19" s="0" t="e">
        <v>#NAME?</v>
      </c>
      <c r="P19" s="0" t="e">
        <v>#NAME?</v>
      </c>
      <c r="Q19" s="0" t="e">
        <v>#NAME?</v>
      </c>
      <c r="R19" s="0" t="e">
        <v>#NAME?</v>
      </c>
      <c r="S19" s="0" t="e">
        <v>#NAME?</v>
      </c>
      <c r="T19" s="0" t="e">
        <v>#NAME?</v>
      </c>
      <c r="U19" s="0" t="e">
        <v>#NAME?</v>
      </c>
      <c r="V19" s="0" t="e">
        <v>#NAME?</v>
      </c>
      <c r="W19" s="0" t="e">
        <v>#NAME?</v>
      </c>
      <c r="X19" s="0" t="e">
        <v>#NAME?</v>
      </c>
      <c r="Y19" s="0" t="e">
        <v>#NAME?</v>
      </c>
      <c r="Z19" s="0" t="e">
        <v>#NAME?</v>
      </c>
      <c r="AA19" s="0" t="e">
        <v>#NAME?</v>
      </c>
      <c r="AB19" s="0" t="e">
        <v>#NAME?</v>
      </c>
      <c r="AC19" s="0" t="e">
        <v>#NAME?</v>
      </c>
      <c r="AD19" s="0" t="e">
        <v>#NAME?</v>
      </c>
      <c r="AE19" s="0" t="e">
        <v>#NAME?</v>
      </c>
    </row>
    <row r="20" customFormat="false" ht="15.75" hidden="false" customHeight="false" outlineLevel="0" collapsed="false">
      <c r="A20" s="0" t="n">
        <v>7</v>
      </c>
      <c r="B20" s="0" t="e">
        <v>#NAME?</v>
      </c>
      <c r="C20" s="0" t="e">
        <v>#NAME?</v>
      </c>
      <c r="D20" s="0" t="e">
        <v>#NAME?</v>
      </c>
      <c r="E20" s="0" t="e">
        <v>#NAME?</v>
      </c>
      <c r="F20" s="0" t="e">
        <v>#NAME?</v>
      </c>
      <c r="G20" s="0" t="e">
        <v>#NAME?</v>
      </c>
      <c r="H20" s="0" t="e">
        <v>#NAME?</v>
      </c>
      <c r="I20" s="0" t="e">
        <v>#NAME?</v>
      </c>
      <c r="J20" s="0" t="e">
        <v>#NAME?</v>
      </c>
      <c r="K20" s="0" t="e">
        <v>#NAME?</v>
      </c>
      <c r="L20" s="0" t="e">
        <v>#NAME?</v>
      </c>
      <c r="M20" s="0" t="e">
        <v>#NAME?</v>
      </c>
      <c r="N20" s="0" t="e">
        <v>#NAME?</v>
      </c>
      <c r="O20" s="0" t="e">
        <v>#NAME?</v>
      </c>
      <c r="P20" s="0" t="e">
        <v>#NAME?</v>
      </c>
      <c r="Q20" s="0" t="e">
        <v>#NAME?</v>
      </c>
      <c r="R20" s="0" t="e">
        <v>#NAME?</v>
      </c>
      <c r="S20" s="0" t="e">
        <v>#NAME?</v>
      </c>
      <c r="T20" s="0" t="e">
        <v>#NAME?</v>
      </c>
      <c r="U20" s="0" t="e">
        <v>#NAME?</v>
      </c>
      <c r="V20" s="0" t="e">
        <v>#NAME?</v>
      </c>
      <c r="W20" s="0" t="e">
        <v>#NAME?</v>
      </c>
      <c r="X20" s="0" t="e">
        <v>#NAME?</v>
      </c>
      <c r="Y20" s="0" t="e">
        <v>#NAME?</v>
      </c>
      <c r="Z20" s="0" t="e">
        <v>#NAME?</v>
      </c>
      <c r="AA20" s="0" t="e">
        <v>#NAME?</v>
      </c>
      <c r="AB20" s="0" t="e">
        <v>#NAME?</v>
      </c>
      <c r="AC20" s="0" t="e">
        <v>#NAME?</v>
      </c>
      <c r="AD20" s="0" t="e">
        <v>#NAME?</v>
      </c>
      <c r="AE20" s="0" t="e">
        <v>#NAME?</v>
      </c>
    </row>
    <row r="21" customFormat="false" ht="15.75" hidden="false" customHeight="false" outlineLevel="0" collapsed="false">
      <c r="A21" s="0" t="n">
        <v>8</v>
      </c>
      <c r="B21" s="0" t="e">
        <v>#NAME?</v>
      </c>
      <c r="C21" s="0" t="e">
        <v>#NAME?</v>
      </c>
      <c r="D21" s="0" t="e">
        <v>#NAME?</v>
      </c>
      <c r="E21" s="0" t="e">
        <v>#NAME?</v>
      </c>
      <c r="F21" s="0" t="e">
        <v>#NAME?</v>
      </c>
      <c r="G21" s="0" t="e">
        <v>#NAME?</v>
      </c>
      <c r="H21" s="0" t="e">
        <v>#NAME?</v>
      </c>
      <c r="I21" s="0" t="e">
        <v>#NAME?</v>
      </c>
      <c r="J21" s="0" t="e">
        <v>#NAME?</v>
      </c>
      <c r="K21" s="0" t="e">
        <v>#NAME?</v>
      </c>
      <c r="L21" s="0" t="e">
        <v>#NAME?</v>
      </c>
      <c r="M21" s="0" t="e">
        <v>#NAME?</v>
      </c>
      <c r="N21" s="0" t="e">
        <v>#NAME?</v>
      </c>
      <c r="O21" s="0" t="e">
        <v>#NAME?</v>
      </c>
      <c r="P21" s="0" t="e">
        <v>#NAME?</v>
      </c>
      <c r="Q21" s="0" t="e">
        <v>#NAME?</v>
      </c>
      <c r="R21" s="0" t="e">
        <v>#NAME?</v>
      </c>
      <c r="S21" s="0" t="e">
        <v>#NAME?</v>
      </c>
      <c r="T21" s="0" t="e">
        <v>#NAME?</v>
      </c>
      <c r="U21" s="0" t="e">
        <v>#NAME?</v>
      </c>
      <c r="V21" s="0" t="e">
        <v>#NAME?</v>
      </c>
      <c r="W21" s="0" t="e">
        <v>#NAME?</v>
      </c>
      <c r="X21" s="0" t="e">
        <v>#NAME?</v>
      </c>
      <c r="Y21" s="0" t="e">
        <v>#NAME?</v>
      </c>
      <c r="Z21" s="0" t="e">
        <v>#NAME?</v>
      </c>
      <c r="AA21" s="0" t="e">
        <v>#NAME?</v>
      </c>
      <c r="AB21" s="0" t="e">
        <v>#NAME?</v>
      </c>
      <c r="AC21" s="0" t="e">
        <v>#NAME?</v>
      </c>
      <c r="AD21" s="0" t="e">
        <v>#NAME?</v>
      </c>
      <c r="AE21" s="0" t="e">
        <v>#NAME?</v>
      </c>
    </row>
    <row r="22" customFormat="false" ht="15.75" hidden="false" customHeight="false" outlineLevel="0" collapsed="false">
      <c r="A22" s="0" t="n">
        <v>9</v>
      </c>
      <c r="B22" s="0" t="e">
        <v>#NAME?</v>
      </c>
      <c r="C22" s="0" t="e">
        <v>#NAME?</v>
      </c>
      <c r="D22" s="0" t="e">
        <v>#NAME?</v>
      </c>
      <c r="E22" s="0" t="e">
        <v>#NAME?</v>
      </c>
      <c r="F22" s="0" t="e">
        <v>#NAME?</v>
      </c>
      <c r="G22" s="0" t="e">
        <v>#NAME?</v>
      </c>
      <c r="H22" s="0" t="e">
        <v>#NAME?</v>
      </c>
      <c r="I22" s="0" t="e">
        <v>#NAME?</v>
      </c>
      <c r="J22" s="0" t="e">
        <v>#NAME?</v>
      </c>
      <c r="K22" s="0" t="e">
        <v>#NAME?</v>
      </c>
      <c r="L22" s="0" t="e">
        <v>#NAME?</v>
      </c>
      <c r="M22" s="0" t="e">
        <v>#NAME?</v>
      </c>
      <c r="N22" s="0" t="e">
        <v>#NAME?</v>
      </c>
      <c r="O22" s="0" t="e">
        <v>#NAME?</v>
      </c>
      <c r="P22" s="0" t="e">
        <v>#NAME?</v>
      </c>
      <c r="Q22" s="0" t="e">
        <v>#NAME?</v>
      </c>
      <c r="R22" s="0" t="e">
        <v>#NAME?</v>
      </c>
      <c r="S22" s="0" t="e">
        <v>#NAME?</v>
      </c>
      <c r="T22" s="0" t="e">
        <v>#NAME?</v>
      </c>
      <c r="U22" s="0" t="e">
        <v>#NAME?</v>
      </c>
      <c r="V22" s="0" t="e">
        <v>#NAME?</v>
      </c>
      <c r="W22" s="0" t="e">
        <v>#NAME?</v>
      </c>
      <c r="X22" s="0" t="e">
        <v>#NAME?</v>
      </c>
      <c r="Y22" s="0" t="e">
        <v>#NAME?</v>
      </c>
      <c r="Z22" s="0" t="e">
        <v>#NAME?</v>
      </c>
      <c r="AA22" s="0" t="e">
        <v>#NAME?</v>
      </c>
      <c r="AB22" s="0" t="e">
        <v>#NAME?</v>
      </c>
      <c r="AC22" s="0" t="e">
        <v>#NAME?</v>
      </c>
      <c r="AD22" s="0" t="e">
        <v>#NAME?</v>
      </c>
      <c r="AE22" s="0" t="e">
        <v>#NAME?</v>
      </c>
    </row>
    <row r="23" customFormat="false" ht="15.75" hidden="false" customHeight="false" outlineLevel="0" collapsed="false">
      <c r="A23" s="0" t="n">
        <v>10</v>
      </c>
      <c r="B23" s="0" t="e">
        <v>#NAME?</v>
      </c>
      <c r="C23" s="0" t="e">
        <v>#NAME?</v>
      </c>
      <c r="D23" s="0" t="e">
        <v>#NAME?</v>
      </c>
      <c r="E23" s="0" t="e">
        <v>#NAME?</v>
      </c>
      <c r="F23" s="0" t="e">
        <v>#NAME?</v>
      </c>
      <c r="G23" s="0" t="e">
        <v>#NAME?</v>
      </c>
      <c r="H23" s="0" t="e">
        <v>#NAME?</v>
      </c>
      <c r="I23" s="0" t="e">
        <v>#NAME?</v>
      </c>
      <c r="J23" s="0" t="e">
        <v>#NAME?</v>
      </c>
      <c r="K23" s="0" t="e">
        <v>#NAME?</v>
      </c>
      <c r="L23" s="0" t="e">
        <v>#NAME?</v>
      </c>
      <c r="M23" s="0" t="e">
        <v>#NAME?</v>
      </c>
      <c r="N23" s="0" t="e">
        <v>#NAME?</v>
      </c>
      <c r="O23" s="0" t="e">
        <v>#NAME?</v>
      </c>
      <c r="P23" s="0" t="e">
        <v>#NAME?</v>
      </c>
      <c r="Q23" s="0" t="e">
        <v>#NAME?</v>
      </c>
      <c r="R23" s="0" t="e">
        <v>#NAME?</v>
      </c>
      <c r="S23" s="0" t="e">
        <v>#NAME?</v>
      </c>
      <c r="T23" s="0" t="e">
        <v>#NAME?</v>
      </c>
      <c r="U23" s="0" t="e">
        <v>#NAME?</v>
      </c>
      <c r="V23" s="0" t="e">
        <v>#NAME?</v>
      </c>
      <c r="W23" s="0" t="e">
        <v>#NAME?</v>
      </c>
      <c r="X23" s="0" t="e">
        <v>#NAME?</v>
      </c>
      <c r="Y23" s="0" t="e">
        <v>#NAME?</v>
      </c>
      <c r="Z23" s="0" t="e">
        <v>#NAME?</v>
      </c>
      <c r="AA23" s="0" t="e">
        <v>#NAME?</v>
      </c>
      <c r="AB23" s="0" t="e">
        <v>#NAME?</v>
      </c>
      <c r="AC23" s="0" t="e">
        <v>#NAME?</v>
      </c>
      <c r="AD23" s="0" t="e">
        <v>#NAME?</v>
      </c>
      <c r="AE23" s="0" t="e">
        <v>#NAME?</v>
      </c>
    </row>
    <row r="24" customFormat="false" ht="15.75" hidden="false" customHeight="false" outlineLevel="0" collapsed="false">
      <c r="A24" s="0" t="n">
        <v>11</v>
      </c>
      <c r="B24" s="0" t="e">
        <v>#NAME?</v>
      </c>
      <c r="C24" s="0" t="e">
        <v>#NAME?</v>
      </c>
      <c r="D24" s="0" t="e">
        <v>#NAME?</v>
      </c>
      <c r="E24" s="0" t="e">
        <v>#NAME?</v>
      </c>
      <c r="F24" s="0" t="e">
        <v>#NAME?</v>
      </c>
      <c r="G24" s="0" t="e">
        <v>#NAME?</v>
      </c>
      <c r="H24" s="0" t="e">
        <v>#NAME?</v>
      </c>
      <c r="I24" s="0" t="e">
        <v>#NAME?</v>
      </c>
      <c r="J24" s="0" t="e">
        <v>#NAME?</v>
      </c>
      <c r="K24" s="0" t="e">
        <v>#NAME?</v>
      </c>
      <c r="L24" s="0" t="e">
        <v>#NAME?</v>
      </c>
      <c r="M24" s="0" t="e">
        <v>#NAME?</v>
      </c>
      <c r="N24" s="0" t="e">
        <v>#NAME?</v>
      </c>
      <c r="O24" s="0" t="e">
        <v>#NAME?</v>
      </c>
      <c r="P24" s="0" t="e">
        <v>#NAME?</v>
      </c>
      <c r="Q24" s="0" t="e">
        <v>#NAME?</v>
      </c>
      <c r="R24" s="0" t="e">
        <v>#NAME?</v>
      </c>
      <c r="S24" s="0" t="e">
        <v>#NAME?</v>
      </c>
      <c r="T24" s="0" t="e">
        <v>#NAME?</v>
      </c>
      <c r="U24" s="0" t="e">
        <v>#NAME?</v>
      </c>
      <c r="V24" s="0" t="e">
        <v>#NAME?</v>
      </c>
      <c r="W24" s="0" t="e">
        <v>#NAME?</v>
      </c>
      <c r="X24" s="0" t="e">
        <v>#NAME?</v>
      </c>
      <c r="Y24" s="0" t="e">
        <v>#NAME?</v>
      </c>
      <c r="Z24" s="0" t="e">
        <v>#NAME?</v>
      </c>
      <c r="AA24" s="0" t="e">
        <v>#NAME?</v>
      </c>
      <c r="AB24" s="0" t="e">
        <v>#NAME?</v>
      </c>
      <c r="AC24" s="0" t="e">
        <v>#NAME?</v>
      </c>
      <c r="AD24" s="0" t="e">
        <v>#NAME?</v>
      </c>
      <c r="AE24" s="0" t="e">
        <v>#NAME?</v>
      </c>
    </row>
    <row r="25" customFormat="false" ht="15.75" hidden="false" customHeight="false" outlineLevel="0" collapsed="false">
      <c r="A25" s="0" t="n">
        <v>12</v>
      </c>
      <c r="B25" s="0" t="e">
        <v>#NAME?</v>
      </c>
      <c r="C25" s="0" t="e">
        <v>#NAME?</v>
      </c>
      <c r="D25" s="0" t="e">
        <v>#NAME?</v>
      </c>
      <c r="E25" s="0" t="e">
        <v>#NAME?</v>
      </c>
      <c r="F25" s="0" t="e">
        <v>#NAME?</v>
      </c>
      <c r="G25" s="0" t="e">
        <v>#NAME?</v>
      </c>
      <c r="H25" s="0" t="e">
        <v>#NAME?</v>
      </c>
      <c r="I25" s="0" t="e">
        <v>#NAME?</v>
      </c>
      <c r="J25" s="0" t="e">
        <v>#NAME?</v>
      </c>
      <c r="K25" s="0" t="e">
        <v>#NAME?</v>
      </c>
      <c r="L25" s="0" t="e">
        <v>#NAME?</v>
      </c>
      <c r="M25" s="0" t="e">
        <v>#NAME?</v>
      </c>
      <c r="N25" s="0" t="e">
        <v>#NAME?</v>
      </c>
      <c r="O25" s="0" t="e">
        <v>#NAME?</v>
      </c>
      <c r="P25" s="0" t="e">
        <v>#NAME?</v>
      </c>
      <c r="Q25" s="0" t="e">
        <v>#NAME?</v>
      </c>
      <c r="R25" s="0" t="e">
        <v>#NAME?</v>
      </c>
      <c r="S25" s="0" t="e">
        <v>#NAME?</v>
      </c>
      <c r="T25" s="0" t="e">
        <v>#NAME?</v>
      </c>
      <c r="U25" s="0" t="e">
        <v>#NAME?</v>
      </c>
      <c r="V25" s="0" t="e">
        <v>#NAME?</v>
      </c>
      <c r="W25" s="0" t="e">
        <v>#NAME?</v>
      </c>
      <c r="X25" s="0" t="e">
        <v>#NAME?</v>
      </c>
      <c r="Y25" s="0" t="e">
        <v>#NAME?</v>
      </c>
      <c r="Z25" s="0" t="e">
        <v>#NAME?</v>
      </c>
      <c r="AA25" s="0" t="e">
        <v>#NAME?</v>
      </c>
      <c r="AB25" s="0" t="e">
        <v>#NAME?</v>
      </c>
      <c r="AC25" s="0" t="e">
        <v>#NAME?</v>
      </c>
      <c r="AD25" s="0" t="e">
        <v>#NAME?</v>
      </c>
      <c r="AE25" s="0" t="e">
        <v>#NAME?</v>
      </c>
    </row>
    <row r="26" customFormat="false" ht="15.75" hidden="false" customHeight="false" outlineLevel="0" collapsed="false">
      <c r="A26" s="0" t="n">
        <v>13</v>
      </c>
      <c r="B26" s="0" t="e">
        <v>#NAME?</v>
      </c>
      <c r="C26" s="0" t="e">
        <v>#NAME?</v>
      </c>
      <c r="D26" s="0" t="e">
        <v>#NAME?</v>
      </c>
      <c r="E26" s="0" t="e">
        <v>#NAME?</v>
      </c>
      <c r="F26" s="0" t="e">
        <v>#NAME?</v>
      </c>
      <c r="G26" s="0" t="e">
        <v>#NAME?</v>
      </c>
      <c r="H26" s="0" t="e">
        <v>#NAME?</v>
      </c>
      <c r="I26" s="0" t="e">
        <v>#NAME?</v>
      </c>
      <c r="J26" s="0" t="e">
        <v>#NAME?</v>
      </c>
      <c r="K26" s="0" t="e">
        <v>#NAME?</v>
      </c>
      <c r="L26" s="0" t="e">
        <v>#NAME?</v>
      </c>
      <c r="M26" s="0" t="e">
        <v>#NAME?</v>
      </c>
      <c r="N26" s="0" t="e">
        <v>#NAME?</v>
      </c>
      <c r="O26" s="0" t="e">
        <v>#NAME?</v>
      </c>
      <c r="P26" s="0" t="e">
        <v>#NAME?</v>
      </c>
      <c r="Q26" s="0" t="e">
        <v>#NAME?</v>
      </c>
      <c r="R26" s="0" t="e">
        <v>#NAME?</v>
      </c>
      <c r="S26" s="0" t="e">
        <v>#NAME?</v>
      </c>
      <c r="T26" s="0" t="e">
        <v>#NAME?</v>
      </c>
      <c r="U26" s="0" t="e">
        <v>#NAME?</v>
      </c>
      <c r="V26" s="0" t="e">
        <v>#NAME?</v>
      </c>
      <c r="W26" s="0" t="e">
        <v>#NAME?</v>
      </c>
      <c r="X26" s="0" t="e">
        <v>#NAME?</v>
      </c>
      <c r="Y26" s="0" t="e">
        <v>#NAME?</v>
      </c>
      <c r="Z26" s="0" t="e">
        <v>#NAME?</v>
      </c>
      <c r="AA26" s="0" t="e">
        <v>#NAME?</v>
      </c>
      <c r="AB26" s="0" t="e">
        <v>#NAME?</v>
      </c>
      <c r="AC26" s="0" t="e">
        <v>#NAME?</v>
      </c>
      <c r="AD26" s="0" t="e">
        <v>#NAME?</v>
      </c>
      <c r="AE26" s="0" t="e">
        <v>#NAME?</v>
      </c>
    </row>
    <row r="27" customFormat="false" ht="15.75" hidden="false" customHeight="false" outlineLevel="0" collapsed="false">
      <c r="A27" s="0" t="n">
        <v>14</v>
      </c>
      <c r="B27" s="0" t="e">
        <v>#NAME?</v>
      </c>
      <c r="C27" s="0" t="e">
        <v>#NAME?</v>
      </c>
      <c r="D27" s="0" t="e">
        <v>#NAME?</v>
      </c>
      <c r="E27" s="0" t="e">
        <v>#NAME?</v>
      </c>
      <c r="F27" s="0" t="e">
        <v>#NAME?</v>
      </c>
      <c r="G27" s="0" t="e">
        <v>#NAME?</v>
      </c>
      <c r="H27" s="0" t="e">
        <v>#NAME?</v>
      </c>
      <c r="I27" s="0" t="e">
        <v>#NAME?</v>
      </c>
      <c r="J27" s="0" t="e">
        <v>#NAME?</v>
      </c>
      <c r="K27" s="0" t="e">
        <v>#NAME?</v>
      </c>
      <c r="L27" s="0" t="e">
        <v>#NAME?</v>
      </c>
      <c r="M27" s="0" t="e">
        <v>#NAME?</v>
      </c>
      <c r="N27" s="0" t="e">
        <v>#NAME?</v>
      </c>
      <c r="O27" s="0" t="e">
        <v>#NAME?</v>
      </c>
      <c r="P27" s="0" t="e">
        <v>#NAME?</v>
      </c>
      <c r="Q27" s="0" t="e">
        <v>#NAME?</v>
      </c>
      <c r="R27" s="0" t="e">
        <v>#NAME?</v>
      </c>
      <c r="S27" s="0" t="e">
        <v>#NAME?</v>
      </c>
      <c r="T27" s="0" t="e">
        <v>#NAME?</v>
      </c>
      <c r="U27" s="0" t="e">
        <v>#NAME?</v>
      </c>
      <c r="V27" s="0" t="e">
        <v>#NAME?</v>
      </c>
      <c r="W27" s="0" t="e">
        <v>#NAME?</v>
      </c>
      <c r="X27" s="0" t="e">
        <v>#NAME?</v>
      </c>
      <c r="Y27" s="0" t="e">
        <v>#NAME?</v>
      </c>
      <c r="Z27" s="0" t="e">
        <v>#NAME?</v>
      </c>
      <c r="AA27" s="0" t="e">
        <v>#NAME?</v>
      </c>
      <c r="AB27" s="0" t="e">
        <v>#NAME?</v>
      </c>
      <c r="AC27" s="0" t="e">
        <v>#NAME?</v>
      </c>
      <c r="AD27" s="0" t="e">
        <v>#NAME?</v>
      </c>
      <c r="AE27" s="0" t="e">
        <v>#NAME?</v>
      </c>
    </row>
    <row r="28" customFormat="false" ht="15.75" hidden="false" customHeight="false" outlineLevel="0" collapsed="false">
      <c r="A28" s="0" t="n">
        <v>15</v>
      </c>
      <c r="B28" s="0" t="e">
        <v>#NAME?</v>
      </c>
      <c r="C28" s="0" t="e">
        <v>#NAME?</v>
      </c>
      <c r="D28" s="0" t="e">
        <v>#NAME?</v>
      </c>
      <c r="E28" s="0" t="e">
        <v>#NAME?</v>
      </c>
      <c r="F28" s="0" t="e">
        <v>#NAME?</v>
      </c>
      <c r="G28" s="0" t="e">
        <v>#NAME?</v>
      </c>
      <c r="H28" s="0" t="e">
        <v>#NAME?</v>
      </c>
      <c r="I28" s="0" t="e">
        <v>#NAME?</v>
      </c>
      <c r="J28" s="0" t="e">
        <v>#NAME?</v>
      </c>
      <c r="K28" s="0" t="e">
        <v>#NAME?</v>
      </c>
      <c r="L28" s="0" t="e">
        <v>#NAME?</v>
      </c>
      <c r="M28" s="0" t="e">
        <v>#NAME?</v>
      </c>
      <c r="N28" s="0" t="e">
        <v>#NAME?</v>
      </c>
      <c r="O28" s="0" t="e">
        <v>#NAME?</v>
      </c>
      <c r="P28" s="0" t="e">
        <v>#NAME?</v>
      </c>
      <c r="Q28" s="0" t="e">
        <v>#NAME?</v>
      </c>
      <c r="R28" s="0" t="e">
        <v>#NAME?</v>
      </c>
      <c r="S28" s="0" t="e">
        <v>#NAME?</v>
      </c>
      <c r="T28" s="0" t="e">
        <v>#NAME?</v>
      </c>
      <c r="U28" s="0" t="e">
        <v>#NAME?</v>
      </c>
      <c r="V28" s="0" t="e">
        <v>#NAME?</v>
      </c>
      <c r="W28" s="0" t="e">
        <v>#NAME?</v>
      </c>
      <c r="X28" s="0" t="e">
        <v>#NAME?</v>
      </c>
      <c r="Y28" s="0" t="e">
        <v>#NAME?</v>
      </c>
      <c r="Z28" s="0" t="e">
        <v>#NAME?</v>
      </c>
      <c r="AA28" s="0" t="e">
        <v>#NAME?</v>
      </c>
      <c r="AB28" s="0" t="e">
        <v>#NAME?</v>
      </c>
      <c r="AC28" s="0" t="e">
        <v>#NAME?</v>
      </c>
      <c r="AD28" s="0" t="e">
        <v>#NAME?</v>
      </c>
      <c r="AE28" s="0" t="e">
        <v>#NAME?</v>
      </c>
    </row>
    <row r="29" customFormat="false" ht="15.75" hidden="false" customHeight="false" outlineLevel="0" collapsed="false">
      <c r="A29" s="0" t="n">
        <v>16</v>
      </c>
      <c r="B29" s="0" t="e">
        <v>#NAME?</v>
      </c>
      <c r="C29" s="0" t="e">
        <v>#NAME?</v>
      </c>
      <c r="D29" s="0" t="e">
        <v>#NAME?</v>
      </c>
      <c r="E29" s="0" t="e">
        <v>#NAME?</v>
      </c>
      <c r="F29" s="0" t="e">
        <v>#NAME?</v>
      </c>
      <c r="G29" s="0" t="e">
        <v>#NAME?</v>
      </c>
      <c r="H29" s="0" t="e">
        <v>#NAME?</v>
      </c>
      <c r="I29" s="0" t="e">
        <v>#NAME?</v>
      </c>
      <c r="J29" s="0" t="e">
        <v>#NAME?</v>
      </c>
      <c r="K29" s="0" t="e">
        <v>#NAME?</v>
      </c>
      <c r="L29" s="0" t="e">
        <v>#NAME?</v>
      </c>
      <c r="M29" s="0" t="e">
        <v>#NAME?</v>
      </c>
      <c r="N29" s="0" t="e">
        <v>#NAME?</v>
      </c>
      <c r="O29" s="0" t="e">
        <v>#NAME?</v>
      </c>
      <c r="P29" s="0" t="e">
        <v>#NAME?</v>
      </c>
      <c r="Q29" s="0" t="e">
        <v>#NAME?</v>
      </c>
      <c r="R29" s="0" t="e">
        <v>#NAME?</v>
      </c>
      <c r="S29" s="0" t="e">
        <v>#NAME?</v>
      </c>
      <c r="T29" s="0" t="e">
        <v>#NAME?</v>
      </c>
      <c r="U29" s="0" t="e">
        <v>#NAME?</v>
      </c>
      <c r="V29" s="0" t="e">
        <v>#NAME?</v>
      </c>
      <c r="W29" s="0" t="e">
        <v>#NAME?</v>
      </c>
      <c r="X29" s="0" t="e">
        <v>#NAME?</v>
      </c>
      <c r="Y29" s="0" t="e">
        <v>#NAME?</v>
      </c>
      <c r="Z29" s="0" t="e">
        <v>#NAME?</v>
      </c>
      <c r="AA29" s="0" t="e">
        <v>#NAME?</v>
      </c>
      <c r="AB29" s="0" t="e">
        <v>#NAME?</v>
      </c>
      <c r="AC29" s="0" t="e">
        <v>#NAME?</v>
      </c>
      <c r="AD29" s="0" t="e">
        <v>#NAME?</v>
      </c>
      <c r="AE29" s="0" t="e">
        <v>#NAME?</v>
      </c>
    </row>
    <row r="30" customFormat="false" ht="15.75" hidden="false" customHeight="false" outlineLevel="0" collapsed="false">
      <c r="A30" s="0" t="n">
        <v>17</v>
      </c>
      <c r="B30" s="0" t="e">
        <v>#NAME?</v>
      </c>
      <c r="C30" s="0" t="e">
        <v>#NAME?</v>
      </c>
      <c r="D30" s="0" t="e">
        <v>#NAME?</v>
      </c>
      <c r="E30" s="0" t="e">
        <v>#NAME?</v>
      </c>
      <c r="F30" s="0" t="e">
        <v>#NAME?</v>
      </c>
      <c r="G30" s="0" t="e">
        <v>#NAME?</v>
      </c>
      <c r="H30" s="0" t="e">
        <v>#NAME?</v>
      </c>
      <c r="I30" s="0" t="e">
        <v>#NAME?</v>
      </c>
      <c r="J30" s="0" t="e">
        <v>#NAME?</v>
      </c>
      <c r="K30" s="0" t="e">
        <v>#NAME?</v>
      </c>
      <c r="L30" s="0" t="e">
        <v>#NAME?</v>
      </c>
      <c r="M30" s="0" t="e">
        <v>#NAME?</v>
      </c>
      <c r="N30" s="0" t="e">
        <v>#NAME?</v>
      </c>
      <c r="O30" s="0" t="e">
        <v>#NAME?</v>
      </c>
      <c r="P30" s="0" t="e">
        <v>#NAME?</v>
      </c>
      <c r="Q30" s="0" t="e">
        <v>#NAME?</v>
      </c>
      <c r="R30" s="0" t="e">
        <v>#NAME?</v>
      </c>
      <c r="S30" s="0" t="e">
        <v>#NAME?</v>
      </c>
      <c r="T30" s="0" t="e">
        <v>#NAME?</v>
      </c>
      <c r="U30" s="0" t="e">
        <v>#NAME?</v>
      </c>
      <c r="V30" s="0" t="e">
        <v>#NAME?</v>
      </c>
      <c r="W30" s="0" t="e">
        <v>#NAME?</v>
      </c>
      <c r="X30" s="0" t="e">
        <v>#NAME?</v>
      </c>
      <c r="Y30" s="0" t="e">
        <v>#NAME?</v>
      </c>
      <c r="Z30" s="0" t="e">
        <v>#NAME?</v>
      </c>
      <c r="AA30" s="0" t="e">
        <v>#NAME?</v>
      </c>
      <c r="AB30" s="0" t="e">
        <v>#NAME?</v>
      </c>
      <c r="AC30" s="0" t="e">
        <v>#NAME?</v>
      </c>
      <c r="AD30" s="0" t="e">
        <v>#NAME?</v>
      </c>
      <c r="AE30" s="0" t="e">
        <v>#NAME?</v>
      </c>
    </row>
    <row r="31" customFormat="false" ht="15.75" hidden="false" customHeight="false" outlineLevel="0" collapsed="false">
      <c r="A31" s="0" t="n">
        <v>18</v>
      </c>
      <c r="B31" s="0" t="e">
        <v>#NAME?</v>
      </c>
      <c r="C31" s="0" t="e">
        <v>#NAME?</v>
      </c>
      <c r="D31" s="0" t="e">
        <v>#NAME?</v>
      </c>
      <c r="E31" s="0" t="e">
        <v>#NAME?</v>
      </c>
      <c r="F31" s="0" t="e">
        <v>#NAME?</v>
      </c>
      <c r="G31" s="0" t="e">
        <v>#NAME?</v>
      </c>
      <c r="H31" s="0" t="e">
        <v>#NAME?</v>
      </c>
      <c r="I31" s="0" t="e">
        <v>#NAME?</v>
      </c>
      <c r="J31" s="0" t="e">
        <v>#NAME?</v>
      </c>
      <c r="K31" s="0" t="e">
        <v>#NAME?</v>
      </c>
      <c r="L31" s="0" t="e">
        <v>#NAME?</v>
      </c>
      <c r="M31" s="0" t="e">
        <v>#NAME?</v>
      </c>
      <c r="N31" s="0" t="e">
        <v>#NAME?</v>
      </c>
      <c r="O31" s="0" t="e">
        <v>#NAME?</v>
      </c>
      <c r="P31" s="0" t="e">
        <v>#NAME?</v>
      </c>
      <c r="Q31" s="0" t="e">
        <v>#NAME?</v>
      </c>
      <c r="R31" s="0" t="e">
        <v>#NAME?</v>
      </c>
      <c r="S31" s="0" t="e">
        <v>#NAME?</v>
      </c>
      <c r="T31" s="0" t="e">
        <v>#NAME?</v>
      </c>
      <c r="U31" s="0" t="e">
        <v>#NAME?</v>
      </c>
      <c r="V31" s="0" t="e">
        <v>#NAME?</v>
      </c>
      <c r="W31" s="0" t="e">
        <v>#NAME?</v>
      </c>
      <c r="X31" s="0" t="e">
        <v>#NAME?</v>
      </c>
      <c r="Y31" s="0" t="e">
        <v>#NAME?</v>
      </c>
      <c r="Z31" s="0" t="e">
        <v>#NAME?</v>
      </c>
      <c r="AA31" s="0" t="e">
        <v>#NAME?</v>
      </c>
      <c r="AB31" s="0" t="e">
        <v>#NAME?</v>
      </c>
      <c r="AC31" s="0" t="e">
        <v>#NAME?</v>
      </c>
      <c r="AD31" s="0" t="e">
        <v>#NAME?</v>
      </c>
      <c r="AE31" s="0" t="e">
        <v>#NAME?</v>
      </c>
    </row>
    <row r="32" customFormat="false" ht="15.75" hidden="false" customHeight="false" outlineLevel="0" collapsed="false">
      <c r="A32" s="0" t="n">
        <v>19</v>
      </c>
      <c r="B32" s="0" t="e">
        <v>#NAME?</v>
      </c>
      <c r="C32" s="0" t="e">
        <v>#NAME?</v>
      </c>
      <c r="D32" s="0" t="e">
        <v>#NAME?</v>
      </c>
      <c r="E32" s="0" t="e">
        <v>#NAME?</v>
      </c>
      <c r="F32" s="0" t="e">
        <v>#NAME?</v>
      </c>
      <c r="G32" s="0" t="e">
        <v>#NAME?</v>
      </c>
      <c r="H32" s="0" t="e">
        <v>#NAME?</v>
      </c>
      <c r="I32" s="0" t="e">
        <v>#NAME?</v>
      </c>
      <c r="J32" s="0" t="e">
        <v>#NAME?</v>
      </c>
      <c r="K32" s="0" t="e">
        <v>#NAME?</v>
      </c>
      <c r="L32" s="0" t="e">
        <v>#NAME?</v>
      </c>
      <c r="M32" s="0" t="e">
        <v>#NAME?</v>
      </c>
      <c r="N32" s="0" t="e">
        <v>#NAME?</v>
      </c>
      <c r="O32" s="0" t="e">
        <v>#NAME?</v>
      </c>
      <c r="P32" s="0" t="e">
        <v>#NAME?</v>
      </c>
      <c r="Q32" s="0" t="e">
        <v>#NAME?</v>
      </c>
      <c r="R32" s="0" t="e">
        <v>#NAME?</v>
      </c>
      <c r="S32" s="0" t="e">
        <v>#NAME?</v>
      </c>
      <c r="T32" s="0" t="e">
        <v>#NAME?</v>
      </c>
      <c r="U32" s="0" t="e">
        <v>#NAME?</v>
      </c>
      <c r="V32" s="0" t="e">
        <v>#NAME?</v>
      </c>
      <c r="W32" s="0" t="e">
        <v>#NAME?</v>
      </c>
      <c r="X32" s="0" t="e">
        <v>#NAME?</v>
      </c>
      <c r="Y32" s="0" t="e">
        <v>#NAME?</v>
      </c>
      <c r="Z32" s="0" t="e">
        <v>#NAME?</v>
      </c>
      <c r="AA32" s="0" t="e">
        <v>#NAME?</v>
      </c>
      <c r="AB32" s="0" t="e">
        <v>#NAME?</v>
      </c>
      <c r="AC32" s="0" t="e">
        <v>#NAME?</v>
      </c>
      <c r="AD32" s="0" t="e">
        <v>#NAME?</v>
      </c>
      <c r="AE32" s="0" t="e">
        <v>#NAME?</v>
      </c>
    </row>
    <row r="33" customFormat="false" ht="15.75" hidden="false" customHeight="false" outlineLevel="0" collapsed="false">
      <c r="A33" s="0" t="n">
        <v>20</v>
      </c>
      <c r="B33" s="0" t="e">
        <v>#NAME?</v>
      </c>
      <c r="C33" s="0" t="e">
        <v>#NAME?</v>
      </c>
      <c r="D33" s="0" t="e">
        <v>#NAME?</v>
      </c>
      <c r="E33" s="0" t="e">
        <v>#NAME?</v>
      </c>
      <c r="F33" s="0" t="e">
        <v>#NAME?</v>
      </c>
      <c r="G33" s="0" t="e">
        <v>#NAME?</v>
      </c>
      <c r="H33" s="0" t="e">
        <v>#NAME?</v>
      </c>
      <c r="I33" s="0" t="e">
        <v>#NAME?</v>
      </c>
      <c r="J33" s="0" t="e">
        <v>#NAME?</v>
      </c>
      <c r="K33" s="0" t="e">
        <v>#NAME?</v>
      </c>
      <c r="L33" s="0" t="e">
        <v>#NAME?</v>
      </c>
      <c r="M33" s="0" t="e">
        <v>#NAME?</v>
      </c>
      <c r="N33" s="0" t="e">
        <v>#NAME?</v>
      </c>
      <c r="O33" s="0" t="e">
        <v>#NAME?</v>
      </c>
      <c r="P33" s="0" t="e">
        <v>#NAME?</v>
      </c>
      <c r="Q33" s="0" t="e">
        <v>#NAME?</v>
      </c>
      <c r="R33" s="0" t="e">
        <v>#NAME?</v>
      </c>
      <c r="S33" s="0" t="e">
        <v>#NAME?</v>
      </c>
      <c r="T33" s="0" t="e">
        <v>#NAME?</v>
      </c>
      <c r="U33" s="0" t="e">
        <v>#NAME?</v>
      </c>
      <c r="V33" s="0" t="e">
        <v>#NAME?</v>
      </c>
      <c r="W33" s="0" t="e">
        <v>#NAME?</v>
      </c>
      <c r="X33" s="0" t="e">
        <v>#NAME?</v>
      </c>
      <c r="Y33" s="0" t="e">
        <v>#NAME?</v>
      </c>
      <c r="Z33" s="0" t="e">
        <v>#NAME?</v>
      </c>
      <c r="AA33" s="0" t="e">
        <v>#NAME?</v>
      </c>
      <c r="AB33" s="0" t="e">
        <v>#NAME?</v>
      </c>
      <c r="AC33" s="0" t="e">
        <v>#NAME?</v>
      </c>
      <c r="AD33" s="0" t="e">
        <v>#NAME?</v>
      </c>
      <c r="AE33" s="0" t="e">
        <v>#NAME?</v>
      </c>
    </row>
    <row r="34" customFormat="false" ht="15.75" hidden="false" customHeight="false" outlineLevel="0" collapsed="false">
      <c r="A34" s="0" t="n">
        <v>21</v>
      </c>
      <c r="B34" s="0" t="e">
        <v>#NAME?</v>
      </c>
      <c r="C34" s="0" t="e">
        <v>#NAME?</v>
      </c>
      <c r="D34" s="0" t="e">
        <v>#NAME?</v>
      </c>
      <c r="E34" s="0" t="e">
        <v>#NAME?</v>
      </c>
      <c r="F34" s="0" t="e">
        <v>#NAME?</v>
      </c>
      <c r="G34" s="0" t="e">
        <v>#NAME?</v>
      </c>
      <c r="H34" s="0" t="e">
        <v>#NAME?</v>
      </c>
      <c r="I34" s="0" t="e">
        <v>#NAME?</v>
      </c>
      <c r="J34" s="0" t="e">
        <v>#NAME?</v>
      </c>
      <c r="K34" s="0" t="e">
        <v>#NAME?</v>
      </c>
      <c r="L34" s="0" t="e">
        <v>#NAME?</v>
      </c>
      <c r="M34" s="0" t="e">
        <v>#NAME?</v>
      </c>
      <c r="N34" s="0" t="e">
        <v>#NAME?</v>
      </c>
      <c r="O34" s="0" t="e">
        <v>#NAME?</v>
      </c>
      <c r="P34" s="0" t="e">
        <v>#NAME?</v>
      </c>
      <c r="Q34" s="0" t="e">
        <v>#NAME?</v>
      </c>
      <c r="R34" s="0" t="e">
        <v>#NAME?</v>
      </c>
      <c r="S34" s="0" t="e">
        <v>#NAME?</v>
      </c>
      <c r="T34" s="0" t="e">
        <v>#NAME?</v>
      </c>
      <c r="U34" s="0" t="e">
        <v>#NAME?</v>
      </c>
      <c r="V34" s="0" t="e">
        <v>#NAME?</v>
      </c>
      <c r="W34" s="0" t="e">
        <v>#NAME?</v>
      </c>
      <c r="X34" s="0" t="e">
        <v>#NAME?</v>
      </c>
      <c r="Y34" s="0" t="e">
        <v>#NAME?</v>
      </c>
      <c r="Z34" s="0" t="e">
        <v>#NAME?</v>
      </c>
      <c r="AA34" s="0" t="e">
        <v>#NAME?</v>
      </c>
      <c r="AB34" s="0" t="e">
        <v>#NAME?</v>
      </c>
      <c r="AC34" s="0" t="e">
        <v>#NAME?</v>
      </c>
      <c r="AD34" s="0" t="e">
        <v>#NAME?</v>
      </c>
      <c r="AE34" s="0" t="e">
        <v>#NAME?</v>
      </c>
    </row>
    <row r="35" customFormat="false" ht="15.75" hidden="false" customHeight="false" outlineLevel="0" collapsed="false">
      <c r="A35" s="0" t="n">
        <v>22</v>
      </c>
      <c r="B35" s="0" t="e">
        <v>#NAME?</v>
      </c>
      <c r="C35" s="0" t="e">
        <v>#NAME?</v>
      </c>
      <c r="D35" s="0" t="e">
        <v>#NAME?</v>
      </c>
      <c r="E35" s="0" t="e">
        <v>#NAME?</v>
      </c>
      <c r="F35" s="0" t="e">
        <v>#NAME?</v>
      </c>
      <c r="G35" s="0" t="e">
        <v>#NAME?</v>
      </c>
      <c r="H35" s="0" t="e">
        <v>#NAME?</v>
      </c>
      <c r="I35" s="0" t="e">
        <v>#NAME?</v>
      </c>
      <c r="J35" s="0" t="e">
        <v>#NAME?</v>
      </c>
      <c r="K35" s="0" t="e">
        <v>#NAME?</v>
      </c>
      <c r="L35" s="0" t="e">
        <v>#NAME?</v>
      </c>
      <c r="M35" s="0" t="e">
        <v>#NAME?</v>
      </c>
      <c r="N35" s="0" t="e">
        <v>#NAME?</v>
      </c>
      <c r="O35" s="0" t="e">
        <v>#NAME?</v>
      </c>
      <c r="P35" s="0" t="e">
        <v>#NAME?</v>
      </c>
      <c r="Q35" s="0" t="e">
        <v>#NAME?</v>
      </c>
      <c r="R35" s="0" t="e">
        <v>#NAME?</v>
      </c>
      <c r="S35" s="0" t="e">
        <v>#NAME?</v>
      </c>
      <c r="T35" s="0" t="e">
        <v>#NAME?</v>
      </c>
      <c r="U35" s="0" t="e">
        <v>#NAME?</v>
      </c>
      <c r="V35" s="0" t="e">
        <v>#NAME?</v>
      </c>
      <c r="W35" s="0" t="e">
        <v>#NAME?</v>
      </c>
      <c r="X35" s="0" t="e">
        <v>#NAME?</v>
      </c>
      <c r="Y35" s="0" t="e">
        <v>#NAME?</v>
      </c>
      <c r="Z35" s="0" t="e">
        <v>#NAME?</v>
      </c>
      <c r="AA35" s="0" t="e">
        <v>#NAME?</v>
      </c>
      <c r="AB35" s="0" t="e">
        <v>#NAME?</v>
      </c>
      <c r="AC35" s="0" t="e">
        <v>#NAME?</v>
      </c>
      <c r="AD35" s="0" t="e">
        <v>#NAME?</v>
      </c>
      <c r="AE35" s="0" t="e">
        <v>#NAME?</v>
      </c>
    </row>
    <row r="36" customFormat="false" ht="15.75" hidden="false" customHeight="false" outlineLevel="0" collapsed="false">
      <c r="A36" s="0" t="n">
        <v>23</v>
      </c>
      <c r="B36" s="0" t="e">
        <v>#NAME?</v>
      </c>
      <c r="C36" s="0" t="e">
        <v>#NAME?</v>
      </c>
      <c r="D36" s="0" t="e">
        <v>#NAME?</v>
      </c>
      <c r="E36" s="0" t="e">
        <v>#NAME?</v>
      </c>
      <c r="F36" s="0" t="e">
        <v>#NAME?</v>
      </c>
      <c r="G36" s="0" t="e">
        <v>#NAME?</v>
      </c>
      <c r="H36" s="0" t="e">
        <v>#NAME?</v>
      </c>
      <c r="I36" s="0" t="e">
        <v>#NAME?</v>
      </c>
      <c r="J36" s="0" t="e">
        <v>#NAME?</v>
      </c>
      <c r="K36" s="0" t="e">
        <v>#NAME?</v>
      </c>
      <c r="L36" s="0" t="e">
        <v>#NAME?</v>
      </c>
      <c r="M36" s="0" t="e">
        <v>#NAME?</v>
      </c>
      <c r="N36" s="0" t="e">
        <v>#NAME?</v>
      </c>
      <c r="O36" s="0" t="e">
        <v>#NAME?</v>
      </c>
      <c r="P36" s="0" t="e">
        <v>#NAME?</v>
      </c>
      <c r="Q36" s="0" t="e">
        <v>#NAME?</v>
      </c>
      <c r="R36" s="0" t="e">
        <v>#NAME?</v>
      </c>
      <c r="S36" s="0" t="e">
        <v>#NAME?</v>
      </c>
      <c r="T36" s="0" t="e">
        <v>#NAME?</v>
      </c>
      <c r="U36" s="0" t="e">
        <v>#NAME?</v>
      </c>
      <c r="V36" s="0" t="e">
        <v>#NAME?</v>
      </c>
      <c r="W36" s="0" t="e">
        <v>#NAME?</v>
      </c>
      <c r="X36" s="0" t="e">
        <v>#NAME?</v>
      </c>
      <c r="Y36" s="0" t="e">
        <v>#NAME?</v>
      </c>
      <c r="Z36" s="0" t="e">
        <v>#NAME?</v>
      </c>
      <c r="AA36" s="0" t="e">
        <v>#NAME?</v>
      </c>
      <c r="AB36" s="0" t="e">
        <v>#NAME?</v>
      </c>
      <c r="AC36" s="0" t="e">
        <v>#NAME?</v>
      </c>
      <c r="AD36" s="0" t="e">
        <v>#NAME?</v>
      </c>
      <c r="AE36" s="0" t="e">
        <v>#NAME?</v>
      </c>
    </row>
    <row r="37" customFormat="false" ht="15.75" hidden="false" customHeight="false" outlineLevel="0" collapsed="false">
      <c r="A37" s="0" t="n">
        <v>24</v>
      </c>
      <c r="B37" s="0" t="e">
        <v>#NAME?</v>
      </c>
      <c r="C37" s="0" t="e">
        <v>#NAME?</v>
      </c>
      <c r="D37" s="0" t="e">
        <v>#NAME?</v>
      </c>
      <c r="E37" s="0" t="e">
        <v>#NAME?</v>
      </c>
      <c r="F37" s="0" t="e">
        <v>#NAME?</v>
      </c>
      <c r="G37" s="0" t="e">
        <v>#NAME?</v>
      </c>
      <c r="H37" s="0" t="e">
        <v>#NAME?</v>
      </c>
      <c r="I37" s="0" t="e">
        <v>#NAME?</v>
      </c>
      <c r="J37" s="0" t="e">
        <v>#NAME?</v>
      </c>
      <c r="K37" s="0" t="e">
        <v>#NAME?</v>
      </c>
      <c r="L37" s="0" t="e">
        <v>#NAME?</v>
      </c>
      <c r="M37" s="0" t="e">
        <v>#NAME?</v>
      </c>
      <c r="N37" s="0" t="e">
        <v>#NAME?</v>
      </c>
      <c r="O37" s="0" t="e">
        <v>#NAME?</v>
      </c>
      <c r="P37" s="0" t="e">
        <v>#NAME?</v>
      </c>
      <c r="Q37" s="0" t="e">
        <v>#NAME?</v>
      </c>
      <c r="R37" s="0" t="e">
        <v>#NAME?</v>
      </c>
      <c r="S37" s="0" t="e">
        <v>#NAME?</v>
      </c>
      <c r="T37" s="0" t="e">
        <v>#NAME?</v>
      </c>
      <c r="U37" s="0" t="e">
        <v>#NAME?</v>
      </c>
      <c r="V37" s="0" t="e">
        <v>#NAME?</v>
      </c>
      <c r="W37" s="0" t="e">
        <v>#NAME?</v>
      </c>
      <c r="X37" s="0" t="e">
        <v>#NAME?</v>
      </c>
      <c r="Y37" s="0" t="e">
        <v>#NAME?</v>
      </c>
      <c r="Z37" s="0" t="e">
        <v>#NAME?</v>
      </c>
      <c r="AA37" s="0" t="e">
        <v>#NAME?</v>
      </c>
      <c r="AB37" s="0" t="e">
        <v>#NAME?</v>
      </c>
      <c r="AC37" s="0" t="e">
        <v>#NAME?</v>
      </c>
      <c r="AD37" s="0" t="e">
        <v>#NAME?</v>
      </c>
      <c r="AE37" s="0" t="e">
        <v>#NAME?</v>
      </c>
    </row>
    <row r="38" customFormat="false" ht="15.75" hidden="false" customHeight="false" outlineLevel="0" collapsed="false">
      <c r="A38" s="0" t="n">
        <v>25</v>
      </c>
      <c r="B38" s="0" t="e">
        <v>#NAME?</v>
      </c>
      <c r="C38" s="0" t="e">
        <v>#NAME?</v>
      </c>
      <c r="D38" s="0" t="e">
        <v>#NAME?</v>
      </c>
      <c r="E38" s="0" t="e">
        <v>#NAME?</v>
      </c>
      <c r="F38" s="0" t="e">
        <v>#NAME?</v>
      </c>
      <c r="G38" s="0" t="e">
        <v>#NAME?</v>
      </c>
      <c r="H38" s="0" t="e">
        <v>#NAME?</v>
      </c>
      <c r="I38" s="0" t="e">
        <v>#NAME?</v>
      </c>
      <c r="J38" s="0" t="e">
        <v>#NAME?</v>
      </c>
      <c r="K38" s="0" t="e">
        <v>#NAME?</v>
      </c>
      <c r="L38" s="0" t="e">
        <v>#NAME?</v>
      </c>
      <c r="M38" s="0" t="e">
        <v>#NAME?</v>
      </c>
      <c r="N38" s="0" t="e">
        <v>#NAME?</v>
      </c>
      <c r="O38" s="0" t="e">
        <v>#NAME?</v>
      </c>
      <c r="P38" s="0" t="e">
        <v>#NAME?</v>
      </c>
      <c r="Q38" s="0" t="e">
        <v>#NAME?</v>
      </c>
      <c r="R38" s="0" t="e">
        <v>#NAME?</v>
      </c>
      <c r="S38" s="0" t="e">
        <v>#NAME?</v>
      </c>
      <c r="T38" s="0" t="e">
        <v>#NAME?</v>
      </c>
      <c r="U38" s="0" t="e">
        <v>#NAME?</v>
      </c>
      <c r="V38" s="0" t="e">
        <v>#NAME?</v>
      </c>
      <c r="W38" s="0" t="e">
        <v>#NAME?</v>
      </c>
      <c r="X38" s="0" t="e">
        <v>#NAME?</v>
      </c>
      <c r="Y38" s="0" t="e">
        <v>#NAME?</v>
      </c>
      <c r="Z38" s="0" t="e">
        <v>#NAME?</v>
      </c>
      <c r="AA38" s="0" t="e">
        <v>#NAME?</v>
      </c>
      <c r="AB38" s="0" t="e">
        <v>#NAME?</v>
      </c>
      <c r="AC38" s="0" t="e">
        <v>#NAME?</v>
      </c>
      <c r="AD38" s="0" t="e">
        <v>#NAME?</v>
      </c>
      <c r="AE38" s="0" t="e">
        <v>#NAME?</v>
      </c>
    </row>
    <row r="39" customFormat="false" ht="15.75" hidden="false" customHeight="false" outlineLevel="0" collapsed="false">
      <c r="A39" s="0" t="n">
        <v>26</v>
      </c>
      <c r="B39" s="0" t="e">
        <v>#NAME?</v>
      </c>
      <c r="C39" s="0" t="e">
        <v>#NAME?</v>
      </c>
      <c r="D39" s="0" t="e">
        <v>#NAME?</v>
      </c>
      <c r="E39" s="0" t="e">
        <v>#NAME?</v>
      </c>
      <c r="F39" s="0" t="e">
        <v>#NAME?</v>
      </c>
      <c r="G39" s="0" t="e">
        <v>#NAME?</v>
      </c>
      <c r="H39" s="0" t="e">
        <v>#NAME?</v>
      </c>
      <c r="I39" s="0" t="e">
        <v>#NAME?</v>
      </c>
      <c r="J39" s="0" t="e">
        <v>#NAME?</v>
      </c>
      <c r="K39" s="0" t="e">
        <v>#NAME?</v>
      </c>
      <c r="L39" s="0" t="e">
        <v>#NAME?</v>
      </c>
      <c r="M39" s="0" t="e">
        <v>#NAME?</v>
      </c>
      <c r="N39" s="0" t="e">
        <v>#NAME?</v>
      </c>
      <c r="O39" s="0" t="e">
        <v>#NAME?</v>
      </c>
      <c r="P39" s="0" t="e">
        <v>#NAME?</v>
      </c>
      <c r="Q39" s="0" t="e">
        <v>#NAME?</v>
      </c>
      <c r="R39" s="0" t="e">
        <v>#NAME?</v>
      </c>
      <c r="S39" s="0" t="e">
        <v>#NAME?</v>
      </c>
      <c r="T39" s="0" t="e">
        <v>#NAME?</v>
      </c>
      <c r="U39" s="0" t="e">
        <v>#NAME?</v>
      </c>
      <c r="V39" s="0" t="e">
        <v>#NAME?</v>
      </c>
      <c r="W39" s="0" t="e">
        <v>#NAME?</v>
      </c>
      <c r="X39" s="0" t="e">
        <v>#NAME?</v>
      </c>
      <c r="Y39" s="0" t="e">
        <v>#NAME?</v>
      </c>
      <c r="Z39" s="0" t="e">
        <v>#NAME?</v>
      </c>
      <c r="AA39" s="0" t="e">
        <v>#NAME?</v>
      </c>
      <c r="AB39" s="0" t="e">
        <v>#NAME?</v>
      </c>
      <c r="AC39" s="0" t="e">
        <v>#NAME?</v>
      </c>
      <c r="AD39" s="0" t="e">
        <v>#NAME?</v>
      </c>
      <c r="AE39" s="0" t="e">
        <v>#NAME?</v>
      </c>
    </row>
    <row r="40" customFormat="false" ht="15.75" hidden="false" customHeight="false" outlineLevel="0" collapsed="false">
      <c r="A40" s="0" t="n">
        <v>27</v>
      </c>
      <c r="B40" s="0" t="e">
        <v>#NAME?</v>
      </c>
      <c r="C40" s="0" t="e">
        <v>#NAME?</v>
      </c>
      <c r="D40" s="0" t="e">
        <v>#NAME?</v>
      </c>
      <c r="E40" s="0" t="e">
        <v>#NAME?</v>
      </c>
      <c r="F40" s="0" t="e">
        <v>#NAME?</v>
      </c>
      <c r="G40" s="0" t="e">
        <v>#NAME?</v>
      </c>
      <c r="H40" s="0" t="e">
        <v>#NAME?</v>
      </c>
      <c r="I40" s="0" t="e">
        <v>#NAME?</v>
      </c>
      <c r="J40" s="0" t="e">
        <v>#NAME?</v>
      </c>
      <c r="K40" s="0" t="e">
        <v>#NAME?</v>
      </c>
      <c r="L40" s="0" t="e">
        <v>#NAME?</v>
      </c>
      <c r="M40" s="0" t="e">
        <v>#NAME?</v>
      </c>
      <c r="N40" s="0" t="e">
        <v>#NAME?</v>
      </c>
      <c r="O40" s="0" t="e">
        <v>#NAME?</v>
      </c>
      <c r="P40" s="0" t="e">
        <v>#NAME?</v>
      </c>
      <c r="Q40" s="0" t="e">
        <v>#NAME?</v>
      </c>
      <c r="R40" s="0" t="e">
        <v>#NAME?</v>
      </c>
      <c r="S40" s="0" t="e">
        <v>#NAME?</v>
      </c>
      <c r="T40" s="0" t="e">
        <v>#NAME?</v>
      </c>
      <c r="U40" s="0" t="e">
        <v>#NAME?</v>
      </c>
      <c r="V40" s="0" t="e">
        <v>#NAME?</v>
      </c>
      <c r="W40" s="0" t="e">
        <v>#NAME?</v>
      </c>
      <c r="X40" s="0" t="e">
        <v>#NAME?</v>
      </c>
      <c r="Y40" s="0" t="e">
        <v>#NAME?</v>
      </c>
      <c r="Z40" s="0" t="e">
        <v>#NAME?</v>
      </c>
      <c r="AA40" s="0" t="e">
        <v>#NAME?</v>
      </c>
      <c r="AB40" s="0" t="e">
        <v>#NAME?</v>
      </c>
      <c r="AC40" s="0" t="e">
        <v>#NAME?</v>
      </c>
      <c r="AD40" s="0" t="e">
        <v>#NAME?</v>
      </c>
      <c r="AE40" s="0" t="e">
        <v>#NAME?</v>
      </c>
    </row>
    <row r="41" customFormat="false" ht="15.75" hidden="false" customHeight="false" outlineLevel="0" collapsed="false">
      <c r="A41" s="0" t="n">
        <v>28</v>
      </c>
      <c r="B41" s="0" t="e">
        <v>#NAME?</v>
      </c>
      <c r="C41" s="0" t="e">
        <v>#NAME?</v>
      </c>
      <c r="D41" s="0" t="e">
        <v>#NAME?</v>
      </c>
      <c r="E41" s="0" t="e">
        <v>#NAME?</v>
      </c>
      <c r="F41" s="0" t="e">
        <v>#NAME?</v>
      </c>
      <c r="G41" s="0" t="e">
        <v>#NAME?</v>
      </c>
      <c r="H41" s="0" t="e">
        <v>#NAME?</v>
      </c>
      <c r="I41" s="0" t="e">
        <v>#NAME?</v>
      </c>
      <c r="J41" s="0" t="e">
        <v>#NAME?</v>
      </c>
      <c r="K41" s="0" t="e">
        <v>#NAME?</v>
      </c>
      <c r="L41" s="0" t="e">
        <v>#NAME?</v>
      </c>
      <c r="M41" s="0" t="e">
        <v>#NAME?</v>
      </c>
      <c r="N41" s="0" t="e">
        <v>#NAME?</v>
      </c>
      <c r="O41" s="0" t="e">
        <v>#NAME?</v>
      </c>
      <c r="P41" s="0" t="e">
        <v>#NAME?</v>
      </c>
      <c r="Q41" s="0" t="e">
        <v>#NAME?</v>
      </c>
      <c r="R41" s="0" t="e">
        <v>#NAME?</v>
      </c>
      <c r="S41" s="0" t="e">
        <v>#NAME?</v>
      </c>
      <c r="T41" s="0" t="e">
        <v>#NAME?</v>
      </c>
      <c r="U41" s="0" t="e">
        <v>#NAME?</v>
      </c>
      <c r="V41" s="0" t="e">
        <v>#NAME?</v>
      </c>
      <c r="W41" s="0" t="e">
        <v>#NAME?</v>
      </c>
      <c r="X41" s="0" t="e">
        <v>#NAME?</v>
      </c>
      <c r="Y41" s="0" t="e">
        <v>#NAME?</v>
      </c>
      <c r="Z41" s="0" t="e">
        <v>#NAME?</v>
      </c>
      <c r="AA41" s="0" t="e">
        <v>#NAME?</v>
      </c>
      <c r="AB41" s="0" t="e">
        <v>#NAME?</v>
      </c>
      <c r="AC41" s="0" t="e">
        <v>#NAME?</v>
      </c>
      <c r="AD41" s="0" t="e">
        <v>#NAME?</v>
      </c>
      <c r="AE41" s="0" t="e">
        <v>#NAME?</v>
      </c>
    </row>
    <row r="42" customFormat="false" ht="15.75" hidden="false" customHeight="false" outlineLevel="0" collapsed="false">
      <c r="A42" s="0" t="n">
        <v>29</v>
      </c>
      <c r="B42" s="0" t="e">
        <v>#NAME?</v>
      </c>
      <c r="C42" s="0" t="e">
        <v>#NAME?</v>
      </c>
      <c r="D42" s="0" t="e">
        <v>#NAME?</v>
      </c>
      <c r="E42" s="0" t="e">
        <v>#NAME?</v>
      </c>
      <c r="F42" s="0" t="e">
        <v>#NAME?</v>
      </c>
      <c r="G42" s="0" t="e">
        <v>#NAME?</v>
      </c>
      <c r="H42" s="0" t="e">
        <v>#NAME?</v>
      </c>
      <c r="I42" s="0" t="e">
        <v>#NAME?</v>
      </c>
      <c r="J42" s="0" t="e">
        <v>#NAME?</v>
      </c>
      <c r="K42" s="0" t="e">
        <v>#NAME?</v>
      </c>
      <c r="L42" s="0" t="e">
        <v>#NAME?</v>
      </c>
      <c r="M42" s="0" t="e">
        <v>#NAME?</v>
      </c>
      <c r="N42" s="0" t="e">
        <v>#NAME?</v>
      </c>
      <c r="O42" s="0" t="e">
        <v>#NAME?</v>
      </c>
      <c r="P42" s="0" t="e">
        <v>#NAME?</v>
      </c>
      <c r="Q42" s="0" t="e">
        <v>#NAME?</v>
      </c>
      <c r="R42" s="0" t="e">
        <v>#NAME?</v>
      </c>
      <c r="S42" s="0" t="e">
        <v>#NAME?</v>
      </c>
      <c r="T42" s="0" t="e">
        <v>#NAME?</v>
      </c>
      <c r="U42" s="0" t="e">
        <v>#NAME?</v>
      </c>
      <c r="V42" s="0" t="e">
        <v>#NAME?</v>
      </c>
      <c r="W42" s="0" t="e">
        <v>#NAME?</v>
      </c>
      <c r="X42" s="0" t="e">
        <v>#NAME?</v>
      </c>
      <c r="Y42" s="0" t="e">
        <v>#NAME?</v>
      </c>
      <c r="Z42" s="0" t="e">
        <v>#NAME?</v>
      </c>
      <c r="AA42" s="0" t="e">
        <v>#NAME?</v>
      </c>
      <c r="AB42" s="0" t="e">
        <v>#NAME?</v>
      </c>
      <c r="AC42" s="0" t="e">
        <v>#NAME?</v>
      </c>
      <c r="AD42" s="0" t="e">
        <v>#NAME?</v>
      </c>
      <c r="AE42" s="0" t="e">
        <v>#NAME?</v>
      </c>
    </row>
    <row r="43" customFormat="false" ht="15.75" hidden="false" customHeight="false" outlineLevel="0" collapsed="false">
      <c r="A43" s="0" t="n">
        <v>30</v>
      </c>
      <c r="B43" s="0" t="e">
        <v>#NAME?</v>
      </c>
      <c r="C43" s="0" t="e">
        <v>#NAME?</v>
      </c>
      <c r="D43" s="0" t="e">
        <v>#NAME?</v>
      </c>
      <c r="E43" s="0" t="e">
        <v>#NAME?</v>
      </c>
      <c r="F43" s="0" t="e">
        <v>#NAME?</v>
      </c>
      <c r="G43" s="0" t="e">
        <v>#NAME?</v>
      </c>
      <c r="H43" s="0" t="e">
        <v>#NAME?</v>
      </c>
      <c r="I43" s="0" t="e">
        <v>#NAME?</v>
      </c>
      <c r="J43" s="0" t="e">
        <v>#NAME?</v>
      </c>
      <c r="K43" s="0" t="e">
        <v>#NAME?</v>
      </c>
      <c r="L43" s="0" t="e">
        <v>#NAME?</v>
      </c>
      <c r="M43" s="0" t="e">
        <v>#NAME?</v>
      </c>
      <c r="N43" s="0" t="e">
        <v>#NAME?</v>
      </c>
      <c r="O43" s="0" t="e">
        <v>#NAME?</v>
      </c>
      <c r="P43" s="0" t="e">
        <v>#NAME?</v>
      </c>
      <c r="Q43" s="0" t="e">
        <v>#NAME?</v>
      </c>
      <c r="R43" s="0" t="e">
        <v>#NAME?</v>
      </c>
      <c r="S43" s="0" t="e">
        <v>#NAME?</v>
      </c>
      <c r="T43" s="0" t="e">
        <v>#NAME?</v>
      </c>
      <c r="U43" s="0" t="e">
        <v>#NAME?</v>
      </c>
      <c r="V43" s="0" t="e">
        <v>#NAME?</v>
      </c>
      <c r="W43" s="0" t="e">
        <v>#NAME?</v>
      </c>
      <c r="X43" s="0" t="e">
        <v>#NAME?</v>
      </c>
      <c r="Y43" s="0" t="e">
        <v>#NAME?</v>
      </c>
      <c r="Z43" s="0" t="e">
        <v>#NAME?</v>
      </c>
      <c r="AA43" s="0" t="e">
        <v>#NAME?</v>
      </c>
      <c r="AB43" s="0" t="e">
        <v>#NAME?</v>
      </c>
      <c r="AC43" s="0" t="e">
        <v>#NAME?</v>
      </c>
      <c r="AD43" s="0" t="e">
        <v>#NAME?</v>
      </c>
      <c r="AE43" s="0" t="e">
        <v>#NAME?</v>
      </c>
    </row>
    <row r="44" customFormat="false" ht="15.75" hidden="false" customHeight="false" outlineLevel="0" collapsed="false">
      <c r="B44" s="0" t="n">
        <v>1</v>
      </c>
      <c r="C44" s="0" t="n">
        <v>2</v>
      </c>
      <c r="D44" s="0" t="n">
        <v>3</v>
      </c>
      <c r="E44" s="0" t="n">
        <v>4</v>
      </c>
      <c r="F44" s="0" t="n">
        <v>5</v>
      </c>
      <c r="G44" s="0" t="n">
        <v>6</v>
      </c>
      <c r="H44" s="0" t="n">
        <v>7</v>
      </c>
      <c r="I44" s="0" t="n">
        <v>8</v>
      </c>
      <c r="J44" s="0" t="n">
        <v>9</v>
      </c>
      <c r="K44" s="0" t="n">
        <v>10</v>
      </c>
      <c r="L44" s="0" t="n">
        <v>11</v>
      </c>
      <c r="M44" s="0" t="n">
        <v>12</v>
      </c>
      <c r="N44" s="0" t="n">
        <v>13</v>
      </c>
      <c r="O44" s="0" t="n">
        <v>14</v>
      </c>
      <c r="P44" s="0" t="n">
        <v>15</v>
      </c>
      <c r="Q44" s="0" t="n">
        <v>16</v>
      </c>
      <c r="R44" s="0" t="n">
        <v>17</v>
      </c>
      <c r="S44" s="0" t="n">
        <v>18</v>
      </c>
      <c r="T44" s="0" t="n">
        <v>19</v>
      </c>
      <c r="U44" s="0" t="n">
        <v>20</v>
      </c>
      <c r="V44" s="0" t="n">
        <v>21</v>
      </c>
      <c r="W44" s="0" t="n">
        <v>22</v>
      </c>
      <c r="X44" s="0" t="n">
        <v>23</v>
      </c>
      <c r="Y44" s="0" t="n">
        <v>24</v>
      </c>
      <c r="Z44" s="0" t="n">
        <v>25</v>
      </c>
      <c r="AA44" s="0" t="n">
        <v>26</v>
      </c>
      <c r="AB44" s="0" t="n">
        <v>27</v>
      </c>
      <c r="AC44" s="0" t="n">
        <v>28</v>
      </c>
      <c r="AD44" s="0" t="n">
        <v>29</v>
      </c>
      <c r="AE44" s="0" t="n">
        <v>30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J1061"/>
  <sheetViews>
    <sheetView showFormulas="false" showGridLines="true" showRowColHeaders="true" showZeros="true" rightToLeft="false" tabSelected="true" showOutlineSymbols="true" defaultGridColor="true" view="normal" topLeftCell="A3" colorId="64" zoomScale="100" zoomScaleNormal="100" zoomScalePageLayoutView="100" workbookViewId="0">
      <selection pane="topLeft" activeCell="D8" activeCellId="0" sqref="D8"/>
    </sheetView>
  </sheetViews>
  <sheetFormatPr defaultColWidth="8.90234375" defaultRowHeight="15.75" customHeight="true" zeroHeight="false" outlineLevelRow="0" outlineLevelCol="0"/>
  <cols>
    <col collapsed="false" customWidth="true" hidden="false" outlineLevel="0" max="1" min="1" style="0" width="27.86"/>
    <col collapsed="false" customWidth="true" hidden="false" outlineLevel="0" max="2" min="2" style="0" width="11.62"/>
    <col collapsed="false" customWidth="true" hidden="false" outlineLevel="0" max="3" min="3" style="0" width="15.49"/>
    <col collapsed="false" customWidth="true" hidden="false" outlineLevel="0" max="6" min="6" style="0" width="15.37"/>
    <col collapsed="false" customWidth="true" hidden="false" outlineLevel="0" max="7" min="7" style="0" width="16.74"/>
    <col collapsed="false" customWidth="true" hidden="false" outlineLevel="0" max="8" min="8" style="0" width="18.24"/>
    <col collapsed="false" customWidth="true" hidden="false" outlineLevel="0" max="9" min="9" style="0" width="16.62"/>
    <col collapsed="false" customWidth="true" hidden="false" outlineLevel="0" max="10" min="10" style="0" width="6.74"/>
    <col collapsed="false" customWidth="true" hidden="false" outlineLevel="0" max="11" min="11" style="0" width="8.12"/>
    <col collapsed="false" customWidth="true" hidden="false" outlineLevel="0" max="12" min="12" style="0" width="11.74"/>
    <col collapsed="false" customWidth="true" hidden="false" outlineLevel="0" max="13" min="13" style="0" width="10.11"/>
    <col collapsed="false" customWidth="true" hidden="false" outlineLevel="0" max="14" min="14" style="0" width="13.87"/>
    <col collapsed="false" customWidth="true" hidden="false" outlineLevel="0" max="15" min="15" style="0" width="18.74"/>
    <col collapsed="false" customWidth="true" hidden="false" outlineLevel="0" max="16" min="16" style="0" width="12.12"/>
    <col collapsed="false" customWidth="true" hidden="false" outlineLevel="0" max="17" min="17" style="0" width="11.49"/>
    <col collapsed="false" customWidth="true" hidden="false" outlineLevel="0" max="18" min="18" style="0" width="9.12"/>
    <col collapsed="false" customWidth="true" hidden="false" outlineLevel="0" max="19" min="19" style="0" width="11.99"/>
    <col collapsed="false" customWidth="true" hidden="false" outlineLevel="0" max="20" min="20" style="0" width="9.86"/>
    <col collapsed="false" customWidth="true" hidden="false" outlineLevel="0" max="21" min="21" style="0" width="11.74"/>
    <col collapsed="false" customWidth="true" hidden="false" outlineLevel="0" max="23" min="23" style="0" width="9.99"/>
    <col collapsed="false" customWidth="true" hidden="false" outlineLevel="0" max="24" min="24" style="0" width="10.11"/>
    <col collapsed="false" customWidth="true" hidden="false" outlineLevel="0" max="26" min="25" style="0" width="9.37"/>
    <col collapsed="false" customWidth="true" hidden="false" outlineLevel="0" max="27" min="27" style="0" width="10.11"/>
    <col collapsed="false" customWidth="true" hidden="false" outlineLevel="0" max="28" min="28" style="0" width="9.99"/>
    <col collapsed="false" customWidth="true" hidden="false" outlineLevel="0" max="29" min="29" style="0" width="10.11"/>
    <col collapsed="false" customWidth="true" hidden="false" outlineLevel="0" max="30" min="30" style="0" width="9.37"/>
    <col collapsed="false" customWidth="true" hidden="false" outlineLevel="0" max="32" min="31" style="0" width="10.11"/>
    <col collapsed="false" customWidth="true" hidden="false" outlineLevel="0" max="33" min="33" style="0" width="9.99"/>
    <col collapsed="false" customWidth="true" hidden="false" outlineLevel="0" max="34" min="34" style="0" width="9.37"/>
    <col collapsed="false" customWidth="true" hidden="false" outlineLevel="0" max="36" min="36" style="0" width="10.11"/>
    <col collapsed="false" customWidth="true" hidden="false" outlineLevel="0" max="37" min="37" style="0" width="9.37"/>
    <col collapsed="false" customWidth="true" hidden="false" outlineLevel="0" max="38" min="38" style="0" width="9.99"/>
    <col collapsed="false" customWidth="true" hidden="false" outlineLevel="0" max="39" min="39" style="0" width="9.37"/>
    <col collapsed="false" customWidth="true" hidden="false" outlineLevel="0" max="42" min="41" style="0" width="9.37"/>
    <col collapsed="false" customWidth="true" hidden="false" outlineLevel="0" max="43" min="43" style="0" width="9.99"/>
    <col collapsed="false" customWidth="true" hidden="false" outlineLevel="0" max="44" min="44" style="0" width="9.37"/>
    <col collapsed="false" customWidth="true" hidden="false" outlineLevel="0" max="47" min="46" style="0" width="9.37"/>
    <col collapsed="false" customWidth="true" hidden="false" outlineLevel="0" max="48" min="48" style="0" width="9.99"/>
    <col collapsed="false" customWidth="true" hidden="false" outlineLevel="0" max="49" min="49" style="0" width="13.74"/>
    <col collapsed="false" customWidth="true" hidden="false" outlineLevel="0" max="50" min="50" style="0" width="11.12"/>
    <col collapsed="false" customWidth="true" hidden="false" outlineLevel="0" max="52" min="52" style="0" width="9.86"/>
    <col collapsed="false" customWidth="true" hidden="false" outlineLevel="0" max="53" min="53" style="0" width="9.99"/>
    <col collapsed="false" customWidth="true" hidden="false" outlineLevel="0" max="54" min="54" style="0" width="9.37"/>
    <col collapsed="false" customWidth="true" hidden="false" outlineLevel="0" max="55" min="55" style="0" width="8.62"/>
    <col collapsed="false" customWidth="true" hidden="false" outlineLevel="0" max="57" min="56" style="0" width="9.37"/>
    <col collapsed="false" customWidth="true" hidden="false" outlineLevel="0" max="58" min="58" style="0" width="9.99"/>
    <col collapsed="false" customWidth="true" hidden="false" outlineLevel="0" max="59" min="59" style="0" width="9.37"/>
    <col collapsed="false" customWidth="true" hidden="false" outlineLevel="0" max="60" min="60" style="0" width="8.62"/>
    <col collapsed="false" customWidth="true" hidden="false" outlineLevel="0" max="62" min="61" style="0" width="9.37"/>
    <col collapsed="false" customWidth="true" hidden="false" outlineLevel="0" max="63" min="63" style="0" width="9.99"/>
    <col collapsed="false" customWidth="true" hidden="false" outlineLevel="0" max="64" min="64" style="0" width="9.37"/>
    <col collapsed="false" customWidth="true" hidden="false" outlineLevel="0" max="65" min="65" style="0" width="7.49"/>
    <col collapsed="false" customWidth="true" hidden="false" outlineLevel="0" max="67" min="66" style="0" width="9.37"/>
    <col collapsed="false" customWidth="true" hidden="false" outlineLevel="0" max="68" min="68" style="0" width="9.99"/>
    <col collapsed="false" customWidth="true" hidden="false" outlineLevel="0" max="69" min="69" style="0" width="9.37"/>
    <col collapsed="false" customWidth="true" hidden="false" outlineLevel="0" max="72" min="71" style="0" width="9.37"/>
    <col collapsed="false" customWidth="true" hidden="false" outlineLevel="0" max="73" min="73" style="0" width="9.99"/>
    <col collapsed="false" customWidth="true" hidden="false" outlineLevel="0" max="74" min="74" style="0" width="9.37"/>
    <col collapsed="false" customWidth="true" hidden="false" outlineLevel="0" max="75" min="75" style="0" width="7.49"/>
    <col collapsed="false" customWidth="true" hidden="false" outlineLevel="0" max="77" min="76" style="0" width="9.37"/>
    <col collapsed="false" customWidth="true" hidden="false" outlineLevel="0" max="78" min="78" style="0" width="9.99"/>
    <col collapsed="false" customWidth="true" hidden="false" outlineLevel="0" max="79" min="79" style="0" width="9.37"/>
    <col collapsed="false" customWidth="true" hidden="false" outlineLevel="0" max="82" min="81" style="0" width="9.37"/>
    <col collapsed="false" customWidth="true" hidden="false" outlineLevel="0" max="83" min="83" style="0" width="9.99"/>
    <col collapsed="false" customWidth="true" hidden="false" outlineLevel="0" max="84" min="84" style="0" width="9.37"/>
    <col collapsed="false" customWidth="true" hidden="false" outlineLevel="0" max="87" min="86" style="0" width="9.37"/>
    <col collapsed="false" customWidth="true" hidden="false" outlineLevel="0" max="88" min="88" style="0" width="9.99"/>
    <col collapsed="false" customWidth="true" hidden="false" outlineLevel="0" max="92" min="92" style="0" width="8.62"/>
    <col collapsed="false" customWidth="true" hidden="false" outlineLevel="0" max="93" min="93" style="0" width="9.99"/>
    <col collapsed="false" customWidth="true" hidden="false" outlineLevel="0" max="94" min="94" style="0" width="9.37"/>
    <col collapsed="false" customWidth="true" hidden="false" outlineLevel="0" max="97" min="96" style="0" width="9.37"/>
    <col collapsed="false" customWidth="true" hidden="false" outlineLevel="0" max="98" min="98" style="0" width="9.99"/>
    <col collapsed="false" customWidth="true" hidden="false" outlineLevel="0" max="102" min="102" style="0" width="8.62"/>
    <col collapsed="false" customWidth="true" hidden="false" outlineLevel="0" max="103" min="103" style="0" width="9.99"/>
    <col collapsed="false" customWidth="true" hidden="false" outlineLevel="0" max="104" min="104" style="0" width="9.37"/>
    <col collapsed="false" customWidth="true" hidden="false" outlineLevel="0" max="106" min="106" style="0" width="9.37"/>
    <col collapsed="false" customWidth="true" hidden="false" outlineLevel="0" max="107" min="107" style="0" width="12.24"/>
    <col collapsed="false" customWidth="true" hidden="false" outlineLevel="0" max="108" min="108" style="0" width="11.24"/>
    <col collapsed="false" customWidth="true" hidden="false" outlineLevel="0" max="109" min="109" style="0" width="9.37"/>
    <col collapsed="false" customWidth="true" hidden="false" outlineLevel="0" max="111" min="110" style="0" width="10.11"/>
    <col collapsed="false" customWidth="true" hidden="false" outlineLevel="0" max="112" min="112" style="0" width="19.37"/>
    <col collapsed="false" customWidth="true" hidden="false" outlineLevel="0" max="113" min="113" style="0" width="10.11"/>
  </cols>
  <sheetData>
    <row r="1" customFormat="false" ht="15.75" hidden="false" customHeight="false" outlineLevel="0" collapsed="false">
      <c r="A1" s="48" t="str">
        <f aca="false">Data!A16</f>
        <v>Mortgage Collateral</v>
      </c>
      <c r="B1" s="49"/>
      <c r="C1" s="49"/>
      <c r="D1" s="50"/>
      <c r="E1" s="51" t="s">
        <v>23</v>
      </c>
      <c r="F1" s="52"/>
      <c r="G1" s="53"/>
      <c r="H1" s="20" t="s">
        <v>24</v>
      </c>
      <c r="I1" s="22"/>
      <c r="J1" s="22"/>
      <c r="K1" s="22"/>
      <c r="L1" s="53"/>
      <c r="M1" s="53"/>
      <c r="N1" s="53"/>
      <c r="O1" s="53"/>
      <c r="P1" s="53"/>
      <c r="Q1" s="53"/>
      <c r="R1" s="53"/>
      <c r="S1" s="54"/>
      <c r="T1" s="53"/>
      <c r="U1" s="54"/>
    </row>
    <row r="2" customFormat="false" ht="15.75" hidden="false" customHeight="false" outlineLevel="0" collapsed="false">
      <c r="A2" s="49" t="str">
        <f aca="false">Data!A17</f>
        <v>Collateral Total Principal</v>
      </c>
      <c r="B2" s="49"/>
      <c r="C2" s="55" t="n">
        <f aca="false">Data!C17</f>
        <v>771922444</v>
      </c>
      <c r="G2" s="53"/>
      <c r="H2" s="22"/>
      <c r="I2" s="22"/>
      <c r="J2" s="22"/>
      <c r="K2" s="22"/>
      <c r="L2" s="53"/>
      <c r="M2" s="53"/>
      <c r="N2" s="53"/>
      <c r="O2" s="53"/>
      <c r="P2" s="53"/>
      <c r="Q2" s="56"/>
      <c r="R2" s="53"/>
      <c r="S2" s="20"/>
      <c r="T2" s="20"/>
      <c r="U2" s="54"/>
      <c r="V2" s="57"/>
      <c r="W2" s="58" t="s">
        <v>25</v>
      </c>
      <c r="X2" s="53"/>
      <c r="Y2" s="53"/>
      <c r="Z2" s="53"/>
      <c r="AA2" s="59"/>
      <c r="AB2" s="53"/>
      <c r="AC2" s="53"/>
      <c r="AD2" s="53"/>
      <c r="AE2" s="53"/>
      <c r="AF2" s="59"/>
      <c r="AG2" s="53"/>
      <c r="AH2" s="53"/>
      <c r="AI2" s="53"/>
      <c r="AJ2" s="53"/>
      <c r="AK2" s="53"/>
      <c r="AL2" s="53"/>
      <c r="AM2" s="53"/>
      <c r="AN2" s="53"/>
      <c r="AO2" s="53"/>
      <c r="AP2" s="59"/>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row>
    <row r="3" customFormat="false" ht="15.75" hidden="false" customHeight="false" outlineLevel="0" collapsed="false">
      <c r="A3" s="49" t="str">
        <f aca="false">Data!A18</f>
        <v>Pool Maturity:  WAM</v>
      </c>
      <c r="B3" s="49"/>
      <c r="C3" s="60" t="n">
        <f aca="false">Data!C18</f>
        <v>8.5</v>
      </c>
      <c r="G3" s="61" t="s">
        <v>26</v>
      </c>
      <c r="H3" s="61" t="s">
        <v>27</v>
      </c>
      <c r="I3" s="61" t="s">
        <v>28</v>
      </c>
      <c r="J3" s="62" t="s">
        <v>29</v>
      </c>
      <c r="K3" s="62" t="s">
        <v>30</v>
      </c>
      <c r="L3" s="60"/>
      <c r="M3" s="60"/>
      <c r="N3" s="60"/>
      <c r="O3" s="60"/>
      <c r="P3" s="60"/>
      <c r="Q3" s="60"/>
      <c r="R3" s="60"/>
      <c r="S3" s="63" t="s">
        <v>31</v>
      </c>
      <c r="T3" s="64" t="s">
        <v>32</v>
      </c>
      <c r="U3" s="65" t="n">
        <f aca="false">IRR(U5:U14)</f>
        <v>0.0547619344889649</v>
      </c>
      <c r="V3" s="66" t="s">
        <v>33</v>
      </c>
      <c r="W3" s="67" t="s">
        <v>34</v>
      </c>
      <c r="X3" s="53"/>
      <c r="Y3" s="53"/>
      <c r="Z3" s="53"/>
      <c r="AA3" s="53"/>
      <c r="AB3" s="68" t="s">
        <v>35</v>
      </c>
      <c r="AC3" s="53"/>
      <c r="AD3" s="53"/>
      <c r="AE3" s="53"/>
      <c r="AF3" s="53"/>
      <c r="AG3" s="68" t="s">
        <v>36</v>
      </c>
      <c r="AH3" s="53"/>
      <c r="AI3" s="53"/>
      <c r="AJ3" s="53"/>
      <c r="AK3" s="53"/>
      <c r="AL3" s="68" t="s">
        <v>37</v>
      </c>
      <c r="AM3" s="53"/>
      <c r="AN3" s="53"/>
      <c r="AO3" s="53"/>
      <c r="AP3" s="53"/>
      <c r="AQ3" s="68" t="s">
        <v>38</v>
      </c>
      <c r="AR3" s="53"/>
      <c r="AS3" s="53"/>
      <c r="AT3" s="53"/>
      <c r="AU3" s="53"/>
      <c r="AV3" s="68" t="s">
        <v>39</v>
      </c>
      <c r="AW3" s="53"/>
      <c r="AX3" s="53"/>
      <c r="AY3" s="53"/>
      <c r="AZ3" s="53"/>
      <c r="BA3" s="68" t="s">
        <v>40</v>
      </c>
      <c r="BB3" s="53"/>
      <c r="BC3" s="53"/>
      <c r="BD3" s="53"/>
      <c r="BE3" s="53"/>
      <c r="BF3" s="68" t="s">
        <v>41</v>
      </c>
      <c r="BG3" s="53"/>
      <c r="BH3" s="53"/>
      <c r="BI3" s="53"/>
      <c r="BJ3" s="53"/>
      <c r="BK3" s="68" t="s">
        <v>42</v>
      </c>
      <c r="BL3" s="53"/>
      <c r="BM3" s="53"/>
      <c r="BN3" s="53"/>
      <c r="BO3" s="53"/>
      <c r="BP3" s="68" t="s">
        <v>43</v>
      </c>
      <c r="BQ3" s="53"/>
      <c r="BR3" s="53"/>
      <c r="BS3" s="53"/>
      <c r="BT3" s="53"/>
      <c r="BU3" s="68" t="s">
        <v>44</v>
      </c>
      <c r="BV3" s="53"/>
      <c r="BW3" s="53"/>
      <c r="BX3" s="53"/>
      <c r="BY3" s="53"/>
      <c r="BZ3" s="69" t="s">
        <v>45</v>
      </c>
      <c r="CA3" s="53"/>
      <c r="CB3" s="53"/>
      <c r="CC3" s="53"/>
      <c r="CD3" s="53"/>
      <c r="CE3" s="70" t="s">
        <v>46</v>
      </c>
      <c r="CF3" s="53"/>
      <c r="CG3" s="53"/>
      <c r="CH3" s="53"/>
      <c r="CI3" s="53"/>
      <c r="CJ3" s="70" t="s">
        <v>47</v>
      </c>
      <c r="CK3" s="53"/>
      <c r="CL3" s="53"/>
      <c r="CM3" s="53"/>
      <c r="CN3" s="53"/>
      <c r="CO3" s="70" t="s">
        <v>48</v>
      </c>
      <c r="CP3" s="53"/>
      <c r="CQ3" s="53"/>
      <c r="CR3" s="53"/>
      <c r="CS3" s="53"/>
      <c r="CT3" s="70" t="s">
        <v>49</v>
      </c>
      <c r="CU3" s="53"/>
      <c r="CV3" s="53"/>
      <c r="CW3" s="53"/>
      <c r="CX3" s="53"/>
      <c r="CY3" s="70" t="s">
        <v>50</v>
      </c>
      <c r="CZ3" s="53"/>
      <c r="DA3" s="53"/>
      <c r="DB3" s="53"/>
      <c r="DC3" s="71"/>
      <c r="DD3" s="72" t="s">
        <v>51</v>
      </c>
      <c r="DE3" s="72"/>
      <c r="DF3" s="72"/>
      <c r="DG3" s="53"/>
      <c r="DH3" s="53"/>
    </row>
    <row r="4" customFormat="false" ht="15.75" hidden="false" customHeight="false" outlineLevel="0" collapsed="false">
      <c r="A4" s="49" t="str">
        <f aca="false">Data!A19</f>
        <v>Pool Interest Rate:  WAC</v>
      </c>
      <c r="B4" s="49"/>
      <c r="C4" s="73" t="n">
        <f aca="false">Data!C19</f>
        <v>0.07892</v>
      </c>
      <c r="G4" s="22"/>
      <c r="H4" s="53"/>
      <c r="I4" s="53"/>
      <c r="J4" s="57" t="n">
        <v>0</v>
      </c>
      <c r="K4" s="57"/>
      <c r="L4" s="74" t="s">
        <v>52</v>
      </c>
      <c r="M4" s="74" t="s">
        <v>53</v>
      </c>
      <c r="N4" s="74" t="s">
        <v>54</v>
      </c>
      <c r="O4" s="74" t="s">
        <v>55</v>
      </c>
      <c r="P4" s="74" t="s">
        <v>56</v>
      </c>
      <c r="Q4" s="74" t="s">
        <v>57</v>
      </c>
      <c r="R4" s="74" t="s">
        <v>18</v>
      </c>
      <c r="S4" s="63" t="s">
        <v>58</v>
      </c>
      <c r="T4" s="74" t="s">
        <v>59</v>
      </c>
      <c r="U4" s="75" t="s">
        <v>60</v>
      </c>
      <c r="W4" s="76" t="s">
        <v>61</v>
      </c>
      <c r="X4" s="77" t="s">
        <v>62</v>
      </c>
      <c r="Y4" s="77" t="s">
        <v>63</v>
      </c>
      <c r="Z4" s="77" t="s">
        <v>32</v>
      </c>
      <c r="AA4" s="77" t="s">
        <v>64</v>
      </c>
      <c r="AB4" s="78" t="s">
        <v>61</v>
      </c>
      <c r="AC4" s="77" t="s">
        <v>62</v>
      </c>
      <c r="AD4" s="77" t="s">
        <v>63</v>
      </c>
      <c r="AE4" s="77" t="s">
        <v>32</v>
      </c>
      <c r="AF4" s="77" t="s">
        <v>64</v>
      </c>
      <c r="AG4" s="78" t="s">
        <v>61</v>
      </c>
      <c r="AH4" s="77" t="s">
        <v>62</v>
      </c>
      <c r="AI4" s="77" t="s">
        <v>63</v>
      </c>
      <c r="AJ4" s="77" t="s">
        <v>32</v>
      </c>
      <c r="AK4" s="77" t="s">
        <v>64</v>
      </c>
      <c r="AL4" s="78" t="s">
        <v>61</v>
      </c>
      <c r="AM4" s="77" t="s">
        <v>62</v>
      </c>
      <c r="AN4" s="77" t="s">
        <v>63</v>
      </c>
      <c r="AO4" s="77" t="s">
        <v>32</v>
      </c>
      <c r="AP4" s="77" t="s">
        <v>64</v>
      </c>
      <c r="AQ4" s="78" t="s">
        <v>61</v>
      </c>
      <c r="AR4" s="77" t="s">
        <v>62</v>
      </c>
      <c r="AS4" s="77" t="s">
        <v>63</v>
      </c>
      <c r="AT4" s="77" t="s">
        <v>32</v>
      </c>
      <c r="AU4" s="77" t="s">
        <v>64</v>
      </c>
      <c r="AV4" s="78" t="s">
        <v>61</v>
      </c>
      <c r="AW4" s="77" t="s">
        <v>62</v>
      </c>
      <c r="AX4" s="77" t="s">
        <v>63</v>
      </c>
      <c r="AY4" s="77" t="s">
        <v>32</v>
      </c>
      <c r="AZ4" s="77" t="s">
        <v>64</v>
      </c>
      <c r="BA4" s="78" t="s">
        <v>61</v>
      </c>
      <c r="BB4" s="77" t="s">
        <v>62</v>
      </c>
      <c r="BC4" s="77" t="s">
        <v>63</v>
      </c>
      <c r="BD4" s="77" t="s">
        <v>32</v>
      </c>
      <c r="BE4" s="77" t="s">
        <v>64</v>
      </c>
      <c r="BF4" s="78" t="s">
        <v>61</v>
      </c>
      <c r="BG4" s="77" t="s">
        <v>62</v>
      </c>
      <c r="BH4" s="77" t="s">
        <v>63</v>
      </c>
      <c r="BI4" s="77" t="s">
        <v>32</v>
      </c>
      <c r="BJ4" s="77" t="s">
        <v>64</v>
      </c>
      <c r="BK4" s="78" t="s">
        <v>61</v>
      </c>
      <c r="BL4" s="77" t="s">
        <v>62</v>
      </c>
      <c r="BM4" s="77" t="s">
        <v>63</v>
      </c>
      <c r="BN4" s="77" t="s">
        <v>32</v>
      </c>
      <c r="BO4" s="77" t="s">
        <v>64</v>
      </c>
      <c r="BP4" s="78" t="s">
        <v>61</v>
      </c>
      <c r="BQ4" s="77" t="s">
        <v>62</v>
      </c>
      <c r="BR4" s="77" t="s">
        <v>63</v>
      </c>
      <c r="BS4" s="77" t="s">
        <v>32</v>
      </c>
      <c r="BT4" s="77" t="s">
        <v>64</v>
      </c>
      <c r="BU4" s="78" t="s">
        <v>61</v>
      </c>
      <c r="BV4" s="77" t="s">
        <v>62</v>
      </c>
      <c r="BW4" s="77" t="s">
        <v>63</v>
      </c>
      <c r="BX4" s="77" t="s">
        <v>32</v>
      </c>
      <c r="BY4" s="77" t="s">
        <v>64</v>
      </c>
      <c r="BZ4" s="78" t="s">
        <v>61</v>
      </c>
      <c r="CA4" s="77" t="s">
        <v>62</v>
      </c>
      <c r="CB4" s="77" t="s">
        <v>63</v>
      </c>
      <c r="CC4" s="77" t="s">
        <v>32</v>
      </c>
      <c r="CD4" s="77" t="s">
        <v>64</v>
      </c>
      <c r="CE4" s="78" t="s">
        <v>61</v>
      </c>
      <c r="CF4" s="77" t="s">
        <v>62</v>
      </c>
      <c r="CG4" s="77" t="s">
        <v>63</v>
      </c>
      <c r="CH4" s="77" t="s">
        <v>32</v>
      </c>
      <c r="CI4" s="77" t="s">
        <v>64</v>
      </c>
      <c r="CJ4" s="78" t="s">
        <v>61</v>
      </c>
      <c r="CK4" s="77" t="s">
        <v>62</v>
      </c>
      <c r="CL4" s="77" t="s">
        <v>63</v>
      </c>
      <c r="CM4" s="77" t="s">
        <v>32</v>
      </c>
      <c r="CN4" s="77" t="s">
        <v>64</v>
      </c>
      <c r="CO4" s="78" t="s">
        <v>61</v>
      </c>
      <c r="CP4" s="77" t="s">
        <v>62</v>
      </c>
      <c r="CQ4" s="77" t="s">
        <v>63</v>
      </c>
      <c r="CR4" s="77" t="s">
        <v>32</v>
      </c>
      <c r="CS4" s="77" t="s">
        <v>64</v>
      </c>
      <c r="CT4" s="78" t="s">
        <v>61</v>
      </c>
      <c r="CU4" s="77" t="s">
        <v>62</v>
      </c>
      <c r="CV4" s="77" t="s">
        <v>63</v>
      </c>
      <c r="CW4" s="77" t="s">
        <v>32</v>
      </c>
      <c r="CX4" s="77" t="s">
        <v>64</v>
      </c>
      <c r="CY4" s="78" t="s">
        <v>61</v>
      </c>
      <c r="CZ4" s="77" t="s">
        <v>62</v>
      </c>
      <c r="DA4" s="77" t="s">
        <v>63</v>
      </c>
      <c r="DB4" s="77" t="s">
        <v>32</v>
      </c>
      <c r="DC4" s="77" t="s">
        <v>64</v>
      </c>
      <c r="DD4" s="77" t="s">
        <v>62</v>
      </c>
      <c r="DE4" s="77" t="s">
        <v>63</v>
      </c>
      <c r="DF4" s="77" t="s">
        <v>32</v>
      </c>
      <c r="DG4" s="77" t="s">
        <v>64</v>
      </c>
      <c r="DH4" s="77" t="s">
        <v>65</v>
      </c>
      <c r="DI4" s="77" t="s">
        <v>66</v>
      </c>
      <c r="DJ4" s="78" t="s">
        <v>61</v>
      </c>
    </row>
    <row r="5" customFormat="false" ht="15.75" hidden="false" customHeight="false" outlineLevel="0" collapsed="false">
      <c r="A5" s="49" t="str">
        <f aca="false">Data!A20</f>
        <v>Pool Scheduled P&amp;I Payment </v>
      </c>
      <c r="B5" s="49"/>
      <c r="C5" s="55" t="n">
        <f aca="false">Data!C20</f>
        <v>128067917.274257</v>
      </c>
      <c r="G5" s="79" t="n">
        <v>0</v>
      </c>
      <c r="H5" s="80" t="n">
        <f aca="false">1/(1+$C$4)*H6</f>
        <v>0.102405359991835</v>
      </c>
      <c r="I5" s="80" t="n">
        <f aca="false">1/$C$4*(1-H5)</f>
        <v>11.373474911406</v>
      </c>
      <c r="J5" s="53" t="n">
        <v>0</v>
      </c>
      <c r="K5" s="81" t="n">
        <f aca="false">0*$K$8</f>
        <v>0</v>
      </c>
      <c r="L5" s="82" t="n">
        <f aca="false">(C7+C8)*(1-$J$5-$K$5)</f>
        <v>771922444</v>
      </c>
      <c r="M5" s="82" t="n">
        <f aca="false">L5-P6+O6</f>
        <v>696603025.78002</v>
      </c>
      <c r="N5" s="82"/>
      <c r="O5" s="82"/>
      <c r="P5" s="82"/>
      <c r="Q5" s="82" t="n">
        <f aca="false">Y5+AD5+AI5+AN5+AS5+AX5</f>
        <v>0</v>
      </c>
      <c r="R5" s="82"/>
      <c r="S5" s="82" t="n">
        <f aca="false">MAXA(0,$L5-$C$8)</f>
        <v>771179585</v>
      </c>
      <c r="T5" s="82"/>
      <c r="U5" s="82" t="n">
        <f aca="false">-Valuation!E3</f>
        <v>-830875156.48</v>
      </c>
      <c r="W5" s="57" t="n">
        <v>0</v>
      </c>
      <c r="X5" s="83" t="n">
        <f aca="false">C12</f>
        <v>153230577</v>
      </c>
      <c r="AB5" s="57" t="n">
        <v>0</v>
      </c>
      <c r="AC5" s="83" t="n">
        <f aca="false">C15</f>
        <v>299000640</v>
      </c>
      <c r="AF5" s="57"/>
      <c r="AG5" s="57" t="n">
        <v>0</v>
      </c>
      <c r="AH5" s="83" t="n">
        <f aca="false">C18</f>
        <v>55591451</v>
      </c>
      <c r="AK5" s="57"/>
      <c r="AL5" s="57" t="n">
        <v>0</v>
      </c>
      <c r="AM5" s="83" t="n">
        <f aca="false">C21</f>
        <v>38390866</v>
      </c>
      <c r="AP5" s="57"/>
      <c r="AQ5" s="57" t="n">
        <v>0</v>
      </c>
      <c r="AR5" s="83" t="n">
        <f aca="false">C24</f>
        <v>19967220</v>
      </c>
      <c r="AU5" s="57"/>
      <c r="AV5" s="57" t="n">
        <v>0</v>
      </c>
      <c r="AW5" s="84" t="n">
        <f aca="false">$C$27</f>
        <v>771179585</v>
      </c>
      <c r="AX5" s="83"/>
      <c r="AY5" s="83"/>
      <c r="AZ5" s="83"/>
      <c r="BA5" s="57" t="n">
        <v>0</v>
      </c>
      <c r="BB5" s="83" t="n">
        <f aca="false">C30</f>
        <v>40999766</v>
      </c>
      <c r="BE5" s="57"/>
      <c r="BF5" s="57" t="n">
        <v>0</v>
      </c>
      <c r="BG5" s="83" t="n">
        <f aca="false">C33</f>
        <v>35142657</v>
      </c>
      <c r="BJ5" s="57"/>
      <c r="BK5" s="57" t="n">
        <v>0</v>
      </c>
      <c r="BL5" s="83" t="n">
        <f aca="false">C36</f>
        <v>11714219</v>
      </c>
      <c r="BO5" s="57"/>
      <c r="BP5" s="57" t="n">
        <v>0</v>
      </c>
      <c r="BQ5" s="83" t="n">
        <f aca="false">C39</f>
        <v>27333177</v>
      </c>
      <c r="BT5" s="57"/>
      <c r="BU5" s="57" t="n">
        <v>0</v>
      </c>
      <c r="BV5" s="83" t="n">
        <f aca="false">C42</f>
        <v>11714219</v>
      </c>
      <c r="BX5" s="83"/>
      <c r="BY5" s="57"/>
      <c r="BZ5" s="0" t="n">
        <v>0</v>
      </c>
      <c r="CA5" s="83" t="n">
        <f aca="false">C45</f>
        <v>11714219</v>
      </c>
      <c r="CD5" s="57"/>
      <c r="CE5" s="57" t="n">
        <v>0</v>
      </c>
      <c r="CF5" s="83" t="n">
        <f aca="false">C48</f>
        <v>19523698</v>
      </c>
      <c r="CI5" s="57"/>
      <c r="CJ5" s="57" t="n">
        <v>0</v>
      </c>
      <c r="CK5" s="83" t="n">
        <f aca="false">C51</f>
        <v>3904740</v>
      </c>
      <c r="CN5" s="57"/>
      <c r="CO5" s="0" t="n">
        <v>0</v>
      </c>
      <c r="CP5" s="83" t="n">
        <f aca="false">C54</f>
        <v>15618958</v>
      </c>
      <c r="CS5" s="57"/>
      <c r="CT5" s="0" t="n">
        <v>0</v>
      </c>
      <c r="CU5" s="83" t="n">
        <f aca="false">C57</f>
        <v>7809479</v>
      </c>
      <c r="CX5" s="57"/>
      <c r="CY5" s="57" t="n">
        <v>0</v>
      </c>
      <c r="CZ5" s="83" t="n">
        <f aca="false">C60</f>
        <v>19523699</v>
      </c>
      <c r="DA5" s="83"/>
      <c r="DC5" s="57"/>
      <c r="DD5" s="83" t="n">
        <f aca="false">X5+AC5+AH5+AM5+AR5+BB5+BG5+BL5+BQ5+BV5+CA5+CF5+CK5+CP5+CU5+CZ5</f>
        <v>771179585</v>
      </c>
      <c r="DE5" s="85"/>
      <c r="DF5" s="85"/>
      <c r="DG5" s="57"/>
      <c r="DJ5" s="57" t="n">
        <v>0</v>
      </c>
    </row>
    <row r="6" customFormat="false" ht="15.75" hidden="false" customHeight="false" outlineLevel="0" collapsed="false">
      <c r="A6" s="86" t="str">
        <f aca="false">Data!A21</f>
        <v>% PSA Assumption</v>
      </c>
      <c r="B6" s="86"/>
      <c r="C6" s="87" t="n">
        <f aca="false">6%*2</f>
        <v>0.12</v>
      </c>
      <c r="G6" s="79" t="n">
        <f aca="false">G5+1</f>
        <v>1</v>
      </c>
      <c r="H6" s="80" t="n">
        <f aca="false">1/(1+$C$4)*H7</f>
        <v>0.110487191002391</v>
      </c>
      <c r="I6" s="80" t="n">
        <f aca="false">1/$C$4*(1-H6)</f>
        <v>11.2710695514142</v>
      </c>
      <c r="J6" s="88" t="n">
        <f aca="false">0.012*C6</f>
        <v>0.00144</v>
      </c>
      <c r="K6" s="88" t="n">
        <f aca="false">$K$8/3</f>
        <v>0.00353333333333333</v>
      </c>
      <c r="L6" s="82" t="n">
        <f aca="false">-PV($C$4,$C$3-$G6,$C$5)*(1-$J$5-$K$5)*(1-$J$6-$K$6)</f>
        <v>701269566.766753</v>
      </c>
      <c r="M6" s="82" t="n">
        <f aca="false">-PMT($C$4,$C$3,$C$2)*(1-$J$5-$K$5)</f>
        <v>128067917.274257</v>
      </c>
      <c r="N6" s="82" t="n">
        <f aca="false">-PV($C$4,$C$3-$G6,$C$5)*(1-$J$5-$K$5)*$J$6</f>
        <v>1014875.49024896</v>
      </c>
      <c r="O6" s="82" t="n">
        <f aca="false">-($L$5-$N$6)*$C$10</f>
        <v>-8171620.22620336</v>
      </c>
      <c r="P6" s="82" t="n">
        <f aca="false">-(PMT($C$4,$C$3,$C$2)-PV($C$4,$C$3-$G5,$C$5)*$C$4)*(1-$J$5-$K$5)</f>
        <v>67147797.9937768</v>
      </c>
      <c r="Q6" s="82" t="n">
        <f aca="false">(-PV($C$4,$C$3-$G5,$C$5)*$C$4)*(1-$J$5-$K$5)</f>
        <v>60920119.2804801</v>
      </c>
      <c r="R6" s="82" t="n">
        <f aca="false">(PV($C$4,$C$3-G5,$C$5)*$C$9)*(1-$J$5-$K$5)</f>
        <v>-1065098.5882312</v>
      </c>
      <c r="S6" s="82" t="n">
        <f aca="false">MAXA(0,$L6-$C$8)</f>
        <v>700526707.766753</v>
      </c>
      <c r="T6" s="82" t="n">
        <f aca="false">$C$11*O5</f>
        <v>0</v>
      </c>
      <c r="U6" s="82" t="n">
        <f aca="false">SUM(N6:R6)+T6</f>
        <v>119846073.950071</v>
      </c>
      <c r="W6" s="57" t="n">
        <f aca="false">W5+1</f>
        <v>1</v>
      </c>
      <c r="X6" s="85" t="n">
        <f aca="false">MAX(X5-Z6,0)</f>
        <v>85067903.5159742</v>
      </c>
      <c r="Y6" s="83" t="n">
        <f aca="false">X5*$C$13</f>
        <v>10893161.71893</v>
      </c>
      <c r="Z6" s="85" t="n">
        <f aca="false">MIN(IF(X5&gt;0,N6+P6+T6,0),X5)</f>
        <v>68162673.4840258</v>
      </c>
      <c r="AA6" s="85" t="n">
        <f aca="false">Y6+Z6</f>
        <v>79055835.2029558</v>
      </c>
      <c r="AB6" s="57" t="n">
        <f aca="false">AB5+1</f>
        <v>1</v>
      </c>
      <c r="AC6" s="85" t="n">
        <f aca="false">MAX(AC5-AE6,0)</f>
        <v>299000640</v>
      </c>
      <c r="AD6" s="83" t="n">
        <f aca="false">AC5*$C$16</f>
        <v>21925716.9312</v>
      </c>
      <c r="AE6" s="85" t="n">
        <f aca="false">IF(N6+P6+T6-Z6&gt;0,MIN(AC5,N6+P6+T6-Z6),0)</f>
        <v>0</v>
      </c>
      <c r="AF6" s="83" t="n">
        <f aca="false">AD6+AE6</f>
        <v>21925716.9312</v>
      </c>
      <c r="AG6" s="57" t="n">
        <f aca="false">AG5+1</f>
        <v>1</v>
      </c>
      <c r="AH6" s="85" t="n">
        <f aca="false">MAX(AH5-AJ6,0)</f>
        <v>55591451</v>
      </c>
      <c r="AI6" s="83" t="n">
        <f aca="false">AH5*$C$19</f>
        <v>3780774.58251</v>
      </c>
      <c r="AJ6" s="85" t="n">
        <f aca="false">IF(N6+P6+T6-Z6-AE6&gt;0,MIN(AH5,N6+P6-Z6-AE6),0)</f>
        <v>0</v>
      </c>
      <c r="AK6" s="83" t="n">
        <f aca="false">AI6+AJ6</f>
        <v>3780774.58251</v>
      </c>
      <c r="AL6" s="57" t="n">
        <f aca="false">AL5+1</f>
        <v>1</v>
      </c>
      <c r="AM6" s="85" t="n">
        <f aca="false">MAX(AM5-AO6,0)</f>
        <v>38390866</v>
      </c>
      <c r="AN6" s="83" t="n">
        <f aca="false">AM5*$C$22</f>
        <v>2786025.14562</v>
      </c>
      <c r="AO6" s="85" t="n">
        <f aca="false">IF(N6+P6+T6-Z6-AE6-AJ6&gt;0,MIN(AM5,N6+P6+T6-Z6-AE6-AJ6),0)</f>
        <v>0</v>
      </c>
      <c r="AP6" s="83" t="n">
        <f aca="false">AN6+AO6</f>
        <v>2786025.14562</v>
      </c>
      <c r="AQ6" s="57" t="n">
        <f aca="false">AQ5+1</f>
        <v>1</v>
      </c>
      <c r="AR6" s="85" t="n">
        <f aca="false">MAX(AR5-AT6,0)</f>
        <v>19967220</v>
      </c>
      <c r="AS6" s="83" t="n">
        <f aca="false">AR5*$C$25</f>
        <v>1427256.8856</v>
      </c>
      <c r="AT6" s="85" t="n">
        <f aca="false">IF(N6+P6+T6-Z6-AE6-AJ6-AO6&gt;0,MIN(AR5,N6+P6+T6-Z6-AE6-AJ6-AO6),0)</f>
        <v>0</v>
      </c>
      <c r="AU6" s="83" t="n">
        <f aca="false">AS6+AT6</f>
        <v>1427256.8856</v>
      </c>
      <c r="AV6" s="57" t="n">
        <f aca="false">AV5+1</f>
        <v>1</v>
      </c>
      <c r="AW6" s="84" t="n">
        <f aca="false">L6</f>
        <v>701269566.766753</v>
      </c>
      <c r="AX6" s="83" t="n">
        <f aca="false">AW5*$C$28</f>
        <v>4215267.61161</v>
      </c>
      <c r="AY6" s="83" t="n">
        <v>0</v>
      </c>
      <c r="AZ6" s="83" t="n">
        <f aca="false">AX6+AY6</f>
        <v>4215267.61161</v>
      </c>
      <c r="BA6" s="57" t="n">
        <f aca="false">BA5+1</f>
        <v>1</v>
      </c>
      <c r="BB6" s="85" t="n">
        <f aca="false">MAX(BB5-BD6,0)</f>
        <v>40999766</v>
      </c>
      <c r="BC6" s="84" t="n">
        <f aca="false">IF(AR6=0,BB5*$C$31,0)</f>
        <v>0</v>
      </c>
      <c r="BD6" s="85" t="n">
        <f aca="false">IF(N6+P6+T6-Z6-AE6-AJ6-AO6-AT6&gt;0,MIN(BB5,N6+P6+T6-Z6-AE6-AJ6-AO6-AT6),0)</f>
        <v>0</v>
      </c>
      <c r="BE6" s="83" t="n">
        <f aca="false">BC6+BD6</f>
        <v>0</v>
      </c>
      <c r="BF6" s="57" t="n">
        <f aca="false">BF5+1</f>
        <v>1</v>
      </c>
      <c r="BG6" s="85" t="n">
        <f aca="false">MAX(BG5-BI6,0)</f>
        <v>35142657</v>
      </c>
      <c r="BH6" s="84" t="n">
        <f aca="false">IF(BB6&gt;0,0,BG5*$C$34)</f>
        <v>0</v>
      </c>
      <c r="BI6" s="85" t="n">
        <f aca="false">IF(N6+P6+T6-Z6-AE6-AJ6-AO6-AT6-BD6&gt;0,MIN(BG5,N6+P6+T6-Z6-AE6-AJ6-AO6-AT6-BD6),0)</f>
        <v>0</v>
      </c>
      <c r="BJ6" s="83" t="n">
        <f aca="false">BH6+BI6</f>
        <v>0</v>
      </c>
      <c r="BK6" s="57" t="n">
        <f aca="false">BK5+1</f>
        <v>1</v>
      </c>
      <c r="BL6" s="85" t="n">
        <f aca="false">MAX(BL5-BN6,0)</f>
        <v>11714219</v>
      </c>
      <c r="BM6" s="83" t="n">
        <f aca="false">IF(BG6=0,BL5*$C$37,0)</f>
        <v>0</v>
      </c>
      <c r="BN6" s="85" t="n">
        <f aca="false">IF(N6+P6+T6-Z6-AE6-AJ6-AO6-AT6-BD6-BI6&gt;0,MIN(BL5,N6+P6+T6-Z6-AE6-AJ6-AO6-AT6-BD6-BI6),0)</f>
        <v>0</v>
      </c>
      <c r="BO6" s="83" t="n">
        <f aca="false">BM6+BN6</f>
        <v>0</v>
      </c>
      <c r="BP6" s="57" t="n">
        <f aca="false">BP5+1</f>
        <v>1</v>
      </c>
      <c r="BQ6" s="85" t="n">
        <f aca="false">MAX(BQ5-BS6,0)</f>
        <v>27333177</v>
      </c>
      <c r="BR6" s="83" t="n">
        <f aca="false">IF(BL6=0,BQ5*$C$40,0)</f>
        <v>0</v>
      </c>
      <c r="BS6" s="85" t="n">
        <f aca="false">IF(N6+P6+T6-Z6-AE6-AJ6-AO6-AT6-BD6-BI6-BN6&gt;0,MIN(BQ5,N6+P6+T6-Z6-AE6-AJ6-AO6-AT6-BD6-BI6-BN6),0)</f>
        <v>0</v>
      </c>
      <c r="BT6" s="83" t="n">
        <f aca="false">BR6+BS6</f>
        <v>0</v>
      </c>
      <c r="BU6" s="57" t="n">
        <f aca="false">BU5+1</f>
        <v>1</v>
      </c>
      <c r="BV6" s="85" t="n">
        <f aca="false">MAX(BV5-BX6,0)</f>
        <v>11714219</v>
      </c>
      <c r="BW6" s="83" t="n">
        <f aca="false">IF(BQ6=0,BV5*$C$43,0)</f>
        <v>0</v>
      </c>
      <c r="BX6" s="85" t="n">
        <f aca="false">IF(N6+P6+T6-Z6-AE6-AJ6-AO6-AT6-BD6-BI6-BN6-BS6&gt;0,MIN(BV5,N6+P6+T6-Z6-AE6-AJ6-AO6-AT6-BD6-BI6-BN6-BS6),0)</f>
        <v>0</v>
      </c>
      <c r="BY6" s="83" t="n">
        <f aca="false">BW6+BX6</f>
        <v>0</v>
      </c>
      <c r="BZ6" s="0" t="n">
        <f aca="false">BZ5+1</f>
        <v>1</v>
      </c>
      <c r="CA6" s="85" t="n">
        <f aca="false">MAX(CA5-CC6,0)</f>
        <v>11714219</v>
      </c>
      <c r="CB6" s="83" t="n">
        <f aca="false">IF(BV6=0,CA5*$C$46,0)</f>
        <v>0</v>
      </c>
      <c r="CC6" s="85" t="n">
        <f aca="false">IF(N6+P6+T6-Z6-AE6-AJ6-AO6-AT6-BD6-BI6-BN6-BS6-BX6&gt;0,MIN(CA5,N6+P6+T6-Z6-AE6-AJ6-AO6-AT6-BD6-BI6-BN6-BS6-BX6),0)</f>
        <v>0</v>
      </c>
      <c r="CD6" s="83" t="n">
        <f aca="false">CB6+CC6</f>
        <v>0</v>
      </c>
      <c r="CE6" s="57" t="n">
        <f aca="false">CE5+1</f>
        <v>1</v>
      </c>
      <c r="CF6" s="85" t="n">
        <f aca="false">MAX(CF5-CH6,0)</f>
        <v>19523698</v>
      </c>
      <c r="CG6" s="83" t="n">
        <f aca="false">IF(CA6=0,CF5*$C$49,0)</f>
        <v>0</v>
      </c>
      <c r="CH6" s="85" t="n">
        <f aca="false">IF(N6+P6+T6-Z6-AE6-AJ6-AO6-AT6-BD6-BI6-BN6-BS6-BX6-CC6&gt;0,MIN(CF5,N6+P6+T6-Z6-AE6-AJ6-AO6-AT6-BD6-BI6-BN6-BS6-BX6-CC6),0)</f>
        <v>0</v>
      </c>
      <c r="CI6" s="83" t="n">
        <f aca="false">CG6+CH6</f>
        <v>0</v>
      </c>
      <c r="CJ6" s="57" t="n">
        <f aca="false">CJ5+1</f>
        <v>1</v>
      </c>
      <c r="CK6" s="85" t="n">
        <f aca="false">MAX(CK5-CM6,0)</f>
        <v>3904740</v>
      </c>
      <c r="CL6" s="83" t="n">
        <f aca="false">IF(CF6=0,CK5*$C$52,0)</f>
        <v>0</v>
      </c>
      <c r="CM6" s="85" t="n">
        <f aca="false">IF(N6+P6+T6-Z6-AE6-AJ6-AO6-AT6-BD6-BI6-BN6-BS6-BX6-CC6-CH6&gt;0,MIN(CK5,N6+P6+T6-Z6-AE6-AJ6-AO6-AT6-BD6-BI6-BN6-BS6-BX6-CC6-CH6),0)</f>
        <v>0</v>
      </c>
      <c r="CN6" s="83" t="n">
        <f aca="false">CL6+CM6</f>
        <v>0</v>
      </c>
      <c r="CO6" s="0" t="n">
        <f aca="false">CO5+1</f>
        <v>1</v>
      </c>
      <c r="CP6" s="85" t="n">
        <f aca="false">MAX(CP5-CR6,0)</f>
        <v>15618958</v>
      </c>
      <c r="CQ6" s="83" t="n">
        <f aca="false">IF(CK6=0,CP5*$C$55,0)</f>
        <v>0</v>
      </c>
      <c r="CR6" s="85" t="n">
        <f aca="false">IF(N6+P6+T6-Z6-AE6-AJ6-AO6-AT6-BD6-BI6-BN6-BS6-BX6-CC6-CH6-CM6&gt;0,MIN(CP5,N6+P6+T6-Z6-AE6-AJ6-AO6-AT6-BD6-BI6-BN6-BS6-BX6-CC6-CH6-CM6),0)</f>
        <v>0</v>
      </c>
      <c r="CS6" s="83" t="n">
        <f aca="false">CQ6+CR6</f>
        <v>0</v>
      </c>
      <c r="CT6" s="0" t="n">
        <f aca="false">CT5+1</f>
        <v>1</v>
      </c>
      <c r="CU6" s="85" t="n">
        <f aca="false">MAX(CU5-CW6,0)</f>
        <v>7809479</v>
      </c>
      <c r="CV6" s="83" t="n">
        <f aca="false">IF(CP6=0,CU5*$C$58,0)</f>
        <v>0</v>
      </c>
      <c r="CW6" s="85" t="n">
        <f aca="false">IF(N6+P6+T6-Z6-AE6-AJ6-AO6-AT6-BD6-BI6-BN6-BS6-BX6-CC6-CH6-CM6-CR6&gt;0,MIN(CU5,N6+P6+T6-Z6-AE6-AJ6-AO6-AT6-BD6-BI6-BN6-BS6-BX6-CC6-CH6-CM6-CR6),0)</f>
        <v>0</v>
      </c>
      <c r="CX6" s="83" t="n">
        <f aca="false">CV6+CW6</f>
        <v>0</v>
      </c>
      <c r="CY6" s="57" t="n">
        <f aca="false">CY5+1</f>
        <v>1</v>
      </c>
      <c r="CZ6" s="85" t="n">
        <f aca="false">MAX(CZ5-DB6,0)</f>
        <v>19523699</v>
      </c>
      <c r="DA6" s="83" t="n">
        <f aca="false">IF(CU6=0,CZ5*$C$61,0)</f>
        <v>0</v>
      </c>
      <c r="DB6" s="85" t="n">
        <f aca="false">IF(N6+P6+T6-Z6-AE6-AJ6-AO6-AT6-BD6-BI6-BN6-BS6-BX6-CC6-CH6-CM6-CR6-CW6&gt;0,MIN(CZ5,N6+P6+T6-Z6-AE6-AJ6-AO6-AT6-BD6-BI6-BN6-BS6-BX6-CC6-CH6-CM6-CR6-CW6),0)</f>
        <v>0</v>
      </c>
      <c r="DC6" s="83" t="n">
        <f aca="false">DA6+DB6</f>
        <v>0</v>
      </c>
      <c r="DD6" s="83" t="n">
        <f aca="false">X6+AC6+AH6+AM6+AR6+BB6+BG6+BL6+BQ6+BV6+CA6+CF6+CK6+CP6+CU6+CZ6</f>
        <v>703016911.515974</v>
      </c>
      <c r="DE6" s="83" t="n">
        <f aca="false">Y6+AD6+AI6+AN6+AS6+AX6+BC6+BH6+BM6+BR6+BW6+CB6+CG6+CQ6+CV6+DA6</f>
        <v>45028202.87547</v>
      </c>
      <c r="DF6" s="83" t="n">
        <f aca="false">Z6+AE6+AJ6+AO6+AT6+BD6+BI6+BN6+BS6+BX6+CC6+CH6+CM6+CR6+CW6+DB6</f>
        <v>68162673.4840258</v>
      </c>
      <c r="DG6" s="83" t="n">
        <f aca="false">DE6+DF6</f>
        <v>113190876.359496</v>
      </c>
      <c r="DH6" s="85" t="n">
        <f aca="false">U6-DG6+(AW6*$C$28)</f>
        <v>10488337.0425226</v>
      </c>
      <c r="DI6" s="83" t="n">
        <f aca="false">U6-DG6</f>
        <v>6655197.59057549</v>
      </c>
      <c r="DJ6" s="57" t="n">
        <f aca="false">DJ5+1</f>
        <v>1</v>
      </c>
    </row>
    <row r="7" customFormat="false" ht="15.75" hidden="false" customHeight="false" outlineLevel="0" collapsed="false">
      <c r="A7" s="49" t="str">
        <f aca="false">Data!A22</f>
        <v>Pool Balance</v>
      </c>
      <c r="B7" s="49"/>
      <c r="C7" s="55" t="n">
        <f aca="false">C2-C8</f>
        <v>771179585</v>
      </c>
      <c r="G7" s="79" t="n">
        <f aca="false">G6+1</f>
        <v>2</v>
      </c>
      <c r="H7" s="80" t="n">
        <f aca="false">1/(1+$C$4)*H8</f>
        <v>0.119206840116299</v>
      </c>
      <c r="I7" s="80" t="n">
        <f aca="false">1/$C$4*(1-H7)</f>
        <v>11.1605823604118</v>
      </c>
      <c r="J7" s="88" t="n">
        <f aca="false">0.036*C6</f>
        <v>0.00432</v>
      </c>
      <c r="K7" s="88" t="n">
        <f aca="false">2*$K$6</f>
        <v>0.00706666666666667</v>
      </c>
      <c r="L7" s="82" t="n">
        <f aca="false">-PV($C$4,$C$3-$G7,$C$5)*(1-$J$5-$K$5)*(1-$J$6-$K$6)*(1-$J$7-$K$7)</f>
        <v>622018473.690376</v>
      </c>
      <c r="M7" s="82" t="n">
        <f aca="false">-PMT($C$4,$C$3,$C$2)*(1-$J$5-$K$5)*(1-$J$6-$K$6)</f>
        <v>127430992.832346</v>
      </c>
      <c r="N7" s="82" t="n">
        <f aca="false">-PV($C$4,$C$3-$G7,$C$5)*(1-$J$5-$K$5)*(1-$J$6-$K$6)*$J$7</f>
        <v>2718069.55838052</v>
      </c>
      <c r="O7" s="82" t="n">
        <f aca="false">-(L6-N7)*$C$10</f>
        <v>-7404645.87040875</v>
      </c>
      <c r="P7" s="82" t="n">
        <f aca="false">-(PMT($C$4,$C$3,$C$2)-PV($C$4,$C$3-$G6,$C$5)*$C$4)*(1-$J$5-$K$5)*(1-$J$6-$K$6)</f>
        <v>72086798.6231141</v>
      </c>
      <c r="Q7" s="82" t="n">
        <f aca="false">(-PV($C$4,$C$3-$G6,$C$5)*$C$4)*(1-$J$5-$K$5)*(1-$J$6-$K$6)</f>
        <v>55344194.2092321</v>
      </c>
      <c r="R7" s="82" t="n">
        <f aca="false">(PV($C$4,$C$3-G6,$C$5)*$C$9)*(1-$J$5-$K$5)*(1-$J$6-$K$6)</f>
        <v>-967611.748224765</v>
      </c>
      <c r="S7" s="82" t="n">
        <f aca="false">MAXA(0,$L7-$C$8)</f>
        <v>621275614.690376</v>
      </c>
      <c r="T7" s="82" t="n">
        <f aca="false">(L5-N6)*$C$11</f>
        <v>1773087.40757243</v>
      </c>
      <c r="U7" s="82" t="n">
        <f aca="false">SUM(N7:R7)+T7</f>
        <v>123549892.179666</v>
      </c>
      <c r="W7" s="57" t="n">
        <f aca="false">W6+1</f>
        <v>2</v>
      </c>
      <c r="X7" s="85" t="n">
        <f aca="false">MAX(X6-Z7,0)</f>
        <v>8489947.92690714</v>
      </c>
      <c r="Y7" s="83" t="n">
        <f aca="false">X6*$C$13</f>
        <v>6047477.26095061</v>
      </c>
      <c r="Z7" s="85" t="n">
        <f aca="false">MIN(IF(X6&gt;0,N7+P7+T7,0),X6)</f>
        <v>76577955.5890671</v>
      </c>
      <c r="AA7" s="85" t="n">
        <f aca="false">Y7+Z7</f>
        <v>82625432.8500177</v>
      </c>
      <c r="AB7" s="57" t="n">
        <f aca="false">AB6+1</f>
        <v>2</v>
      </c>
      <c r="AC7" s="85" t="n">
        <f aca="false">MAX(AC6-AE7,0)</f>
        <v>299000640</v>
      </c>
      <c r="AD7" s="83" t="n">
        <f aca="false">AC6*$C$16</f>
        <v>21925716.9312</v>
      </c>
      <c r="AE7" s="85" t="n">
        <f aca="false">IF(N7+P7+T7-Z7&gt;0,MIN(AC6,N7+P7+T7-Z7),0)</f>
        <v>0</v>
      </c>
      <c r="AF7" s="83" t="n">
        <f aca="false">AD7+AE7</f>
        <v>21925716.9312</v>
      </c>
      <c r="AG7" s="57" t="n">
        <f aca="false">AG6+1</f>
        <v>2</v>
      </c>
      <c r="AH7" s="85" t="n">
        <f aca="false">MAX(AH6-AJ7,0)</f>
        <v>55591451</v>
      </c>
      <c r="AI7" s="83" t="n">
        <f aca="false">AH6*$C$19</f>
        <v>3780774.58251</v>
      </c>
      <c r="AJ7" s="85" t="n">
        <f aca="false">IF(N7+P7+T7-Z7-AE7&gt;0,MIN(AH6,N7+P7-Z7-AE7),0)</f>
        <v>0</v>
      </c>
      <c r="AK7" s="83" t="n">
        <f aca="false">AI7+AJ7</f>
        <v>3780774.58251</v>
      </c>
      <c r="AL7" s="57" t="n">
        <f aca="false">AL6+1</f>
        <v>2</v>
      </c>
      <c r="AM7" s="85" t="n">
        <f aca="false">MAX(AM6-AO7,0)</f>
        <v>38390866</v>
      </c>
      <c r="AN7" s="83" t="n">
        <f aca="false">AM6*$C$22</f>
        <v>2786025.14562</v>
      </c>
      <c r="AO7" s="85" t="n">
        <f aca="false">IF(N7+P7+T7-Z7-AE7-AJ7&gt;0,MIN(AM6,N7+P7+T7-Z7-AE7-AJ7),0)</f>
        <v>0</v>
      </c>
      <c r="AP7" s="83" t="n">
        <f aca="false">AN7+AO7</f>
        <v>2786025.14562</v>
      </c>
      <c r="AQ7" s="57" t="n">
        <f aca="false">AQ6+1</f>
        <v>2</v>
      </c>
      <c r="AR7" s="85" t="n">
        <f aca="false">MAX(AR6-AT7,0)</f>
        <v>19967220</v>
      </c>
      <c r="AS7" s="83" t="n">
        <f aca="false">AR6*$C$25</f>
        <v>1427256.8856</v>
      </c>
      <c r="AT7" s="85" t="n">
        <f aca="false">IF(N7+P7+T7-Z7-AE7-AJ7-AO7&gt;0,MIN(AR6,N7+P7+T7-Z7-AE7-AJ7-AO7),0)</f>
        <v>0</v>
      </c>
      <c r="AU7" s="83" t="n">
        <f aca="false">AS7+AT7</f>
        <v>1427256.8856</v>
      </c>
      <c r="AV7" s="57" t="n">
        <f aca="false">AV6+1</f>
        <v>2</v>
      </c>
      <c r="AW7" s="84" t="n">
        <f aca="false">L7</f>
        <v>622018473.690376</v>
      </c>
      <c r="AX7" s="83" t="n">
        <f aca="false">AW6*$C$28</f>
        <v>3833139.45194707</v>
      </c>
      <c r="AY7" s="83" t="n">
        <v>0</v>
      </c>
      <c r="AZ7" s="83" t="n">
        <f aca="false">AX7+AY7</f>
        <v>3833139.45194707</v>
      </c>
      <c r="BA7" s="57" t="n">
        <f aca="false">BA6+1</f>
        <v>2</v>
      </c>
      <c r="BB7" s="85" t="n">
        <f aca="false">MAX(BB6-BD7,0)</f>
        <v>40999766</v>
      </c>
      <c r="BC7" s="83" t="n">
        <f aca="false">IF(AR7=0,BB6*$C$31,0)</f>
        <v>0</v>
      </c>
      <c r="BD7" s="85" t="n">
        <f aca="false">IF(N7+P7+T7-Z7-AE7-AJ7-AO7-AT7&gt;0,MIN(BB6,N7+P7+T7-Z7-AE7-AJ7-AO7-AT7),0)</f>
        <v>0</v>
      </c>
      <c r="BE7" s="83" t="n">
        <f aca="false">BC7+BD7</f>
        <v>0</v>
      </c>
      <c r="BF7" s="57" t="n">
        <f aca="false">BF6+1</f>
        <v>2</v>
      </c>
      <c r="BG7" s="85" t="n">
        <f aca="false">MAX(BG6-BI7,0)</f>
        <v>35142657</v>
      </c>
      <c r="BH7" s="83" t="n">
        <f aca="false">IF(BB7&gt;0,0,BG6*$C$34)</f>
        <v>0</v>
      </c>
      <c r="BI7" s="85" t="n">
        <f aca="false">IF(N7+P7+T7-Z7-AE7-AJ7-AO7-AT7-BD7&gt;0,MIN(BG6,N7+P7+T7-Z7-AE7-AJ7-AO7-AT7-BD7),0)</f>
        <v>0</v>
      </c>
      <c r="BJ7" s="83" t="n">
        <f aca="false">BH7+BI7</f>
        <v>0</v>
      </c>
      <c r="BK7" s="57" t="n">
        <f aca="false">BK6+1</f>
        <v>2</v>
      </c>
      <c r="BL7" s="85" t="n">
        <f aca="false">MAX(BL6-BN7,0)</f>
        <v>11714219</v>
      </c>
      <c r="BM7" s="83" t="n">
        <f aca="false">IF(BG7=0,BL6*$C$37,0)</f>
        <v>0</v>
      </c>
      <c r="BN7" s="85" t="n">
        <f aca="false">IF(N7+P7+T7-Z7-AE7-AJ7-AO7-AT7-BD7-BI7&gt;0,MIN(BL6,N7+P7+T7-Z7-AE7-AJ7-AO7-AT7-BD7-BI7),0)</f>
        <v>0</v>
      </c>
      <c r="BO7" s="83" t="n">
        <f aca="false">BM7+BN7</f>
        <v>0</v>
      </c>
      <c r="BP7" s="57" t="n">
        <f aca="false">BP6+1</f>
        <v>2</v>
      </c>
      <c r="BQ7" s="85" t="n">
        <f aca="false">MAX(BQ6-BS7,0)</f>
        <v>27333177</v>
      </c>
      <c r="BR7" s="83" t="n">
        <f aca="false">IF(BL7=0,BQ6*$C$40,0)</f>
        <v>0</v>
      </c>
      <c r="BS7" s="85" t="n">
        <f aca="false">IF(N7+P7+T7-Z7-AE7-AJ7-AO7-AT7-BD7-BI7-BN7&gt;0,MIN(BQ6,N7+P7+T7-Z7-AE7-AJ7-AO7-AT7-BD7-BI7-BN7),0)</f>
        <v>0</v>
      </c>
      <c r="BT7" s="83" t="n">
        <f aca="false">BR7+BS7</f>
        <v>0</v>
      </c>
      <c r="BU7" s="57" t="n">
        <f aca="false">BU6+1</f>
        <v>2</v>
      </c>
      <c r="BV7" s="85" t="n">
        <f aca="false">MAX(BV6-BX7,0)</f>
        <v>11714219</v>
      </c>
      <c r="BW7" s="83" t="n">
        <f aca="false">IF(BQ7=0,BV6*$C$43,0)</f>
        <v>0</v>
      </c>
      <c r="BX7" s="85" t="n">
        <f aca="false">IF(N7+P7+T7-Z7-AE7-AJ7-AO7-AT7-BD7-BI7-BN7-BS7&gt;0,MIN(BV6,N7+P7+T7-Z7-AE7-AJ7-AO7-AT7-BD7-BI7-BN7-BS7),0)</f>
        <v>0</v>
      </c>
      <c r="BY7" s="83" t="n">
        <f aca="false">BW7+BX7</f>
        <v>0</v>
      </c>
      <c r="BZ7" s="0" t="n">
        <f aca="false">BZ6+1</f>
        <v>2</v>
      </c>
      <c r="CA7" s="85" t="n">
        <f aca="false">MAX(CA6-CC7,0)</f>
        <v>11714219</v>
      </c>
      <c r="CB7" s="83" t="n">
        <f aca="false">IF(BV7=0,CA6*$C$46,0)</f>
        <v>0</v>
      </c>
      <c r="CC7" s="85" t="n">
        <f aca="false">IF(N7+P7+T7-Z7-AE7-AJ7-AO7-AT7-BD7-BI7-BN7-BS7-BX7&gt;0,MIN(CA6,N7+P7+T7-Z7-AE7-AJ7-AO7-AT7-BD7-BI7-BN7-BS7-BX7),0)</f>
        <v>0</v>
      </c>
      <c r="CD7" s="83" t="n">
        <f aca="false">CB7+CC7</f>
        <v>0</v>
      </c>
      <c r="CE7" s="57" t="n">
        <f aca="false">CE6+1</f>
        <v>2</v>
      </c>
      <c r="CF7" s="85" t="n">
        <f aca="false">MAX(CF6-CH7,0)</f>
        <v>19523698</v>
      </c>
      <c r="CG7" s="83" t="n">
        <f aca="false">IF(CA7=0,CF6*$C$49,0)</f>
        <v>0</v>
      </c>
      <c r="CH7" s="85" t="n">
        <f aca="false">IF(N7+P7+T7-Z7-AE7-AJ7-AO7-AT7-BD7-BI7-BN7-BS7-BX7-CC7&gt;0,MIN(CF6,N7+P7+T7-Z7-AE7-AJ7-AO7-AT7-BD7-BI7-BN7-BS7-BX7-CC7),0)</f>
        <v>0</v>
      </c>
      <c r="CI7" s="83" t="n">
        <f aca="false">CG7+CH7</f>
        <v>0</v>
      </c>
      <c r="CJ7" s="57" t="n">
        <f aca="false">CJ6+1</f>
        <v>2</v>
      </c>
      <c r="CK7" s="85" t="n">
        <f aca="false">MAX(CK6-CM7,0)</f>
        <v>3904740</v>
      </c>
      <c r="CL7" s="83" t="n">
        <f aca="false">IF(CF7=0,CK6*$C$52,0)</f>
        <v>0</v>
      </c>
      <c r="CM7" s="85" t="n">
        <f aca="false">IF(N7+P7+T7-Z7-AE7-AJ7-AO7-AT7-BD7-BI7-BN7-BS7-BX7-CC7-CH7&gt;0,MIN(CK6,N7+P7+T7-Z7-AE7-AJ7-AO7-AT7-BD7-BI7-BN7-BS7-BX7-CC7-CH7),0)</f>
        <v>0</v>
      </c>
      <c r="CN7" s="83" t="n">
        <f aca="false">CL7+CM7</f>
        <v>0</v>
      </c>
      <c r="CO7" s="0" t="n">
        <f aca="false">CO6+1</f>
        <v>2</v>
      </c>
      <c r="CP7" s="85" t="n">
        <f aca="false">MAX(CP6-CR7,0)</f>
        <v>15618958</v>
      </c>
      <c r="CQ7" s="83" t="n">
        <f aca="false">IF(CK7=0,CP6*$C$55,0)</f>
        <v>0</v>
      </c>
      <c r="CR7" s="85" t="n">
        <f aca="false">IF(N7+P7+T7-Z7-AE7-AJ7-AO7-AT7-BD7-BI7-BN7-BS7-BX7-CC7-CH7-CM7&gt;0,MIN(CP6,N7+P7+T7-Z7-AE7-AJ7-AO7-AT7-BD7-BI7-BN7-BS7-BX7-CC7-CH7-CM7),0)</f>
        <v>0</v>
      </c>
      <c r="CS7" s="83" t="n">
        <f aca="false">CQ7+CR7</f>
        <v>0</v>
      </c>
      <c r="CT7" s="0" t="n">
        <f aca="false">CT6+1</f>
        <v>2</v>
      </c>
      <c r="CU7" s="85" t="n">
        <f aca="false">MAX(CU6-CW7,0)</f>
        <v>7809479</v>
      </c>
      <c r="CV7" s="83" t="n">
        <f aca="false">IF(CP7=0,CU6*$C$58,0)</f>
        <v>0</v>
      </c>
      <c r="CW7" s="85" t="n">
        <f aca="false">IF(N7+P7+T7-Z7-AE7-AJ7-AO7-AT7-BD7-BI7-BN7-BS7-BX7-CC7-CH7-CM7-CR7&gt;0,MIN(CU6,N7+P7+T7-Z7-AE7-AJ7-AO7-AT7-BD7-BI7-BN7-BS7-BX7-CC7-CH7-CM7-CR7),0)</f>
        <v>0</v>
      </c>
      <c r="CX7" s="83" t="n">
        <f aca="false">CV7+CW7</f>
        <v>0</v>
      </c>
      <c r="CY7" s="57" t="n">
        <f aca="false">CY6+1</f>
        <v>2</v>
      </c>
      <c r="CZ7" s="85" t="n">
        <f aca="false">MAX(CZ6-DB7,0)</f>
        <v>19523699</v>
      </c>
      <c r="DA7" s="83" t="n">
        <f aca="false">IF(CU7=0,CZ6*$C$61,0)</f>
        <v>0</v>
      </c>
      <c r="DB7" s="85" t="n">
        <f aca="false">IF(N7+P7+T7-Z7-AE7-AJ7-AO7-AT7-BD7-BI7-BN7-BS7-BX7-CC7-CH7-CM7-CR7-CW7&gt;0,MIN(CZ6,N7+P7+T7-Z7-AE7-AJ7-AO7-AT7-BD7-BI7-BN7-BS7-BX7-CC7-CH7-CM7-CR7-CW7),0)</f>
        <v>0</v>
      </c>
      <c r="DC7" s="83" t="n">
        <f aca="false">DA7+DB7</f>
        <v>0</v>
      </c>
      <c r="DD7" s="83" t="n">
        <f aca="false">X7+AC7+AH7+AM7+AR7+BB7+BG7+BL7+BQ7+BV7+CA7+CF7+CK7+CP7+CU7+CZ7</f>
        <v>626438955.926907</v>
      </c>
      <c r="DE7" s="83" t="n">
        <f aca="false">Y7+AD7+AI7+AN7+AS7+AX7+BC7+BH7+BM7+BR7+BW7+CB7+CG7+CQ7+CV7+DA7</f>
        <v>39800390.2578277</v>
      </c>
      <c r="DF7" s="83" t="n">
        <f aca="false">Z7+AE7+AJ7+AO7+AT7+AY7+BD7+BI7+BN7+BS7+BX7+CC7+CH7+CR7+CW7+DB7</f>
        <v>76577955.5890671</v>
      </c>
      <c r="DG7" s="83" t="n">
        <f aca="false">DE7+DF7</f>
        <v>116378345.846895</v>
      </c>
      <c r="DH7" s="85" t="n">
        <f aca="false">U7-DG7+(AW7*$C$28)</f>
        <v>10571499.3099625</v>
      </c>
      <c r="DI7" s="83" t="n">
        <f aca="false">U7-DG7</f>
        <v>7171546.33277094</v>
      </c>
      <c r="DJ7" s="57" t="n">
        <f aca="false">DJ6+1</f>
        <v>2</v>
      </c>
    </row>
    <row r="8" customFormat="false" ht="15.75" hidden="false" customHeight="false" outlineLevel="0" collapsed="false">
      <c r="A8" s="49" t="str">
        <f aca="false">Data!A23</f>
        <v>Residual payment</v>
      </c>
      <c r="B8" s="49"/>
      <c r="C8" s="55" t="n">
        <f aca="false">C2-C27</f>
        <v>742859</v>
      </c>
      <c r="G8" s="79" t="n">
        <f aca="false">G7+1</f>
        <v>3</v>
      </c>
      <c r="H8" s="80" t="n">
        <f aca="false">1/(1+$C$4)*H9</f>
        <v>0.128614643938278</v>
      </c>
      <c r="I8" s="80" t="n">
        <f aca="false">1/$C$4*(1-H8)</f>
        <v>11.0413755202955</v>
      </c>
      <c r="J8" s="88" t="n">
        <f aca="false">0.0575*C6</f>
        <v>0.0069</v>
      </c>
      <c r="K8" s="88" t="n">
        <f aca="false">$C$10</f>
        <v>0.0106</v>
      </c>
      <c r="L8" s="82" t="n">
        <f aca="false">-PV($C$4,$C$3-$G8,$C$5)*(1-$J$5-$K$5)*(1-$J$6-$K$6)*(1-$J$7-$K$7)*(1-$J$8-$K$8)</f>
        <v>535588449.661858</v>
      </c>
      <c r="M8" s="82" t="n">
        <f aca="false">-PMT($C$4,$C$3,$C$2)*(1-$J$5-$K$5)*(1-$J$6-$K$6)*(1-$J$7-$K$7)</f>
        <v>125979978.593962</v>
      </c>
      <c r="N8" s="82" t="n">
        <f aca="false">-PV($C$4,$C$3-$G8,$C$5)*(1-$J$5-$K$5)*(1-$J$6-$K$6)*(1-$J$7-$K$7)*$J$8</f>
        <v>3761384.5319764</v>
      </c>
      <c r="O8" s="82" t="n">
        <f aca="false">-(L7-N8)*$C$10</f>
        <v>-6553525.14507904</v>
      </c>
      <c r="P8" s="82" t="n">
        <f aca="false">-(PMT($C$4,$C$3,$C$2)-PV($C$4,$C$3-$G7,$C$5)*$C$4)*(1-$J$5-$K$5)*(1-$J$6-$K$6)*(1-$J$7-$K$7)</f>
        <v>76890280.6503174</v>
      </c>
      <c r="Q8" s="82" t="n">
        <f aca="false">(-PV($C$4,$C$3-$G7,$C$5)*$C$4)*(1-$J$5-$K$5)*(1-$J$6-$K$6)*(1-$J$7-$K$7)</f>
        <v>49089697.9436445</v>
      </c>
      <c r="R8" s="82" t="n">
        <f aca="false">(PV($C$4,$C$3-G7,$C$5)*$C$9)*(1-$J$5-$K$5)*(1-$J$6-$K$6)*(1-$J$7-$K$7)</f>
        <v>-858261.089997981</v>
      </c>
      <c r="S8" s="82" t="n">
        <f aca="false">MAXA(0,$L8-$C$8)</f>
        <v>534845590.661858</v>
      </c>
      <c r="T8" s="82" t="n">
        <f aca="false">(L6-N7)*$C$11</f>
        <v>1606668.44357926</v>
      </c>
      <c r="U8" s="82" t="n">
        <f aca="false">SUM(N8:R8)+T8</f>
        <v>123936245.334441</v>
      </c>
      <c r="W8" s="57" t="n">
        <f aca="false">W7+1</f>
        <v>3</v>
      </c>
      <c r="X8" s="85" t="n">
        <f aca="false">MAX(X7-Z8,0)</f>
        <v>0</v>
      </c>
      <c r="Y8" s="83" t="n">
        <f aca="false">X7*$C$13</f>
        <v>603550.398123828</v>
      </c>
      <c r="Z8" s="85" t="n">
        <f aca="false">MIN(IF(X7&gt;0,N8+P8+T8,0),X7)</f>
        <v>8489947.92690714</v>
      </c>
      <c r="AA8" s="85" t="n">
        <f aca="false">Y8+Z8</f>
        <v>9093498.32503097</v>
      </c>
      <c r="AB8" s="57" t="n">
        <f aca="false">AB7+1</f>
        <v>3</v>
      </c>
      <c r="AC8" s="85" t="n">
        <f aca="false">MAX(AC7-AE8,0)</f>
        <v>225232254.301034</v>
      </c>
      <c r="AD8" s="83" t="n">
        <f aca="false">AC7*$C$16</f>
        <v>21925716.9312</v>
      </c>
      <c r="AE8" s="85" t="n">
        <f aca="false">IF(N8+P8+T8-Z8&gt;0,MIN(AC7,N8+P8+T8-Z8),0)</f>
        <v>73768385.698966</v>
      </c>
      <c r="AF8" s="83" t="n">
        <f aca="false">AD8+AE8</f>
        <v>95694102.630166</v>
      </c>
      <c r="AG8" s="57" t="n">
        <f aca="false">AG7+1</f>
        <v>3</v>
      </c>
      <c r="AH8" s="85" t="n">
        <f aca="false">MAX(AH7-AJ8,0)</f>
        <v>55591451</v>
      </c>
      <c r="AI8" s="83" t="n">
        <f aca="false">AH7*$C$19</f>
        <v>3780774.58251</v>
      </c>
      <c r="AJ8" s="85" t="n">
        <f aca="false">IF(N8+P8+T8-Z8-AE8&gt;0,MIN(AH7,N8+P8-Z8-AE8),0)</f>
        <v>0</v>
      </c>
      <c r="AK8" s="83" t="n">
        <f aca="false">AI8+AJ8</f>
        <v>3780774.58251</v>
      </c>
      <c r="AL8" s="57" t="n">
        <f aca="false">AL7+1</f>
        <v>3</v>
      </c>
      <c r="AM8" s="85" t="n">
        <f aca="false">MAX(AM7-AO8,0)</f>
        <v>38390866</v>
      </c>
      <c r="AN8" s="83" t="n">
        <f aca="false">AM7*$C$22</f>
        <v>2786025.14562</v>
      </c>
      <c r="AO8" s="85" t="n">
        <f aca="false">IF(N8+P8+T8-Z8-AE8-AJ8&gt;0,MIN(AM7,N8+P8+T8-Z8-AE8-AJ8),0)</f>
        <v>0</v>
      </c>
      <c r="AP8" s="83" t="n">
        <f aca="false">AN8+AO8</f>
        <v>2786025.14562</v>
      </c>
      <c r="AQ8" s="57" t="n">
        <f aca="false">AQ7+1</f>
        <v>3</v>
      </c>
      <c r="AR8" s="85" t="n">
        <f aca="false">MAX(AR7-AT8,0)</f>
        <v>19967220</v>
      </c>
      <c r="AS8" s="83" t="n">
        <f aca="false">AR7*$C$25</f>
        <v>1427256.8856</v>
      </c>
      <c r="AT8" s="85" t="n">
        <f aca="false">IF(N8+P8+T8-Z8-AE8-AJ8-AO8&gt;0,MIN(AR7,N8+P8+T8-Z8-AE8-AJ8-AO8),0)</f>
        <v>0</v>
      </c>
      <c r="AU8" s="83" t="n">
        <f aca="false">AS8+AT8</f>
        <v>1427256.8856</v>
      </c>
      <c r="AV8" s="57" t="n">
        <f aca="false">AV7+1</f>
        <v>3</v>
      </c>
      <c r="AW8" s="84" t="n">
        <f aca="false">L8</f>
        <v>535588449.661858</v>
      </c>
      <c r="AX8" s="83" t="n">
        <f aca="false">AW7*$C$28</f>
        <v>3399952.9771916</v>
      </c>
      <c r="AY8" s="83" t="n">
        <v>0</v>
      </c>
      <c r="AZ8" s="83" t="n">
        <f aca="false">AX8+AY8</f>
        <v>3399952.9771916</v>
      </c>
      <c r="BA8" s="57" t="n">
        <f aca="false">BA7+1</f>
        <v>3</v>
      </c>
      <c r="BB8" s="85" t="n">
        <f aca="false">MAX(BB7-BD8,0)</f>
        <v>40999766</v>
      </c>
      <c r="BC8" s="83" t="n">
        <f aca="false">IF(AR8=0,BB7*$C$31,0)</f>
        <v>0</v>
      </c>
      <c r="BD8" s="85" t="n">
        <f aca="false">IF(N8+P8+T8-Z8-AE8-AJ8-AO8-AT8&gt;0,MIN(BB7,N8+P8+T8-Z8-AE8-AJ8-AO8-AT8),0)</f>
        <v>0</v>
      </c>
      <c r="BE8" s="83" t="n">
        <f aca="false">BC8+BD8</f>
        <v>0</v>
      </c>
      <c r="BF8" s="57" t="n">
        <f aca="false">BF7+1</f>
        <v>3</v>
      </c>
      <c r="BG8" s="85" t="n">
        <f aca="false">MAX(BG7-BI8,0)</f>
        <v>35142657</v>
      </c>
      <c r="BH8" s="83" t="n">
        <f aca="false">IF(BB8&gt;0,0,BG7*$C$34)</f>
        <v>0</v>
      </c>
      <c r="BI8" s="85" t="n">
        <f aca="false">IF(N8+P8+T8-Z8-AE8-AJ8-AO8-AT8-BD8&gt;0,MIN(BG7,N8+P8+T8-Z8-AE8-AJ8-AO8-AT8-BD8),0)</f>
        <v>0</v>
      </c>
      <c r="BJ8" s="83" t="n">
        <f aca="false">BH8+BI8</f>
        <v>0</v>
      </c>
      <c r="BK8" s="57" t="n">
        <f aca="false">BK7+1</f>
        <v>3</v>
      </c>
      <c r="BL8" s="85" t="n">
        <f aca="false">MAX(BL7-BN8,0)</f>
        <v>11714219</v>
      </c>
      <c r="BM8" s="83" t="n">
        <f aca="false">IF(BG8=0,BL7*$C$37,0)</f>
        <v>0</v>
      </c>
      <c r="BN8" s="85" t="n">
        <f aca="false">IF(N8+P8+T8-Z8-AE8-AJ8-AO8-AT8-BD8-BI8&gt;0,MIN(BL7,N8+P8+T8-Z8-AE8-AJ8-AO8-AT8-BD8-BI8),0)</f>
        <v>0</v>
      </c>
      <c r="BO8" s="83" t="n">
        <f aca="false">BM8+BN8</f>
        <v>0</v>
      </c>
      <c r="BP8" s="57" t="n">
        <f aca="false">BP7+1</f>
        <v>3</v>
      </c>
      <c r="BQ8" s="85" t="n">
        <f aca="false">MAX(BQ7-BS8,0)</f>
        <v>27333177</v>
      </c>
      <c r="BR8" s="83" t="n">
        <f aca="false">IF(BL8=0,BQ7*$C$40,0)</f>
        <v>0</v>
      </c>
      <c r="BS8" s="85" t="n">
        <f aca="false">IF(N8+P8+T8-Z8-AE8-AJ8-AO8-AT8-BD8-BI8-BN8&gt;0,MIN(BQ7,N8+P8+T8-Z8-AE8-AJ8-AO8-AT8-BD8-BI8-BN8),0)</f>
        <v>0</v>
      </c>
      <c r="BT8" s="83" t="n">
        <f aca="false">BR8+BS8</f>
        <v>0</v>
      </c>
      <c r="BU8" s="57" t="n">
        <f aca="false">BU7+1</f>
        <v>3</v>
      </c>
      <c r="BV8" s="85" t="n">
        <f aca="false">MAX(BV7-BX8,0)</f>
        <v>11714219</v>
      </c>
      <c r="BW8" s="83" t="n">
        <f aca="false">IF(BQ8=0,BV7*$C$43,0)</f>
        <v>0</v>
      </c>
      <c r="BX8" s="85" t="n">
        <f aca="false">IF(N8+P8+T8-Z8-AE8-AJ8-AO8-AT8-BD8-BI8-BN8-BS8&gt;0,MIN(BV7,N8+P8+T8-Z8-AE8-AJ8-AO8-AT8-BD8-BI8-BN8-BS8),0)</f>
        <v>0</v>
      </c>
      <c r="BY8" s="83" t="n">
        <f aca="false">BW8+BX8</f>
        <v>0</v>
      </c>
      <c r="BZ8" s="0" t="n">
        <f aca="false">BZ7+1</f>
        <v>3</v>
      </c>
      <c r="CA8" s="85" t="n">
        <f aca="false">MAX(CA7-CC8,0)</f>
        <v>11714219</v>
      </c>
      <c r="CB8" s="83" t="n">
        <f aca="false">IF(BV8=0,CA7*$C$46,0)</f>
        <v>0</v>
      </c>
      <c r="CC8" s="85" t="n">
        <f aca="false">IF(N8+P8+T8-Z8-AE8-AJ8-AO8-AT8-BD8-BI8-BN8-BS8-BX8&gt;0,MIN(CA7,N8+P8+T8-Z8-AE8-AJ8-AO8-AT8-BD8-BI8-BN8-BS8-BX8),0)</f>
        <v>0</v>
      </c>
      <c r="CD8" s="83" t="n">
        <f aca="false">CB8+CC8</f>
        <v>0</v>
      </c>
      <c r="CE8" s="57" t="n">
        <f aca="false">CE7+1</f>
        <v>3</v>
      </c>
      <c r="CF8" s="85" t="n">
        <f aca="false">MAX(CF7-CH8,0)</f>
        <v>19523698</v>
      </c>
      <c r="CG8" s="83" t="n">
        <f aca="false">IF(CA8=0,CF7*$C$49,0)</f>
        <v>0</v>
      </c>
      <c r="CH8" s="85" t="n">
        <f aca="false">IF(N8+P8+T8-Z8-AE8-AJ8-AO8-AT8-BD8-BI8-BN8-BS8-BX8-CC8&gt;0,MIN(CF7,N8+P8+T8-Z8-AE8-AJ8-AO8-AT8-BD8-BI8-BN8-BS8-BX8-CC8),0)</f>
        <v>0</v>
      </c>
      <c r="CI8" s="83" t="n">
        <f aca="false">CG8+CH8</f>
        <v>0</v>
      </c>
      <c r="CJ8" s="57" t="n">
        <f aca="false">CJ7+1</f>
        <v>3</v>
      </c>
      <c r="CK8" s="85" t="n">
        <f aca="false">MAX(CK7-CM8,0)</f>
        <v>3904740</v>
      </c>
      <c r="CL8" s="83" t="n">
        <f aca="false">IF(CF8=0,CK7*$C$52,0)</f>
        <v>0</v>
      </c>
      <c r="CM8" s="85" t="n">
        <f aca="false">IF(N8+P8+T8-Z8-AE8-AJ8-AO8-AT8-BD8-BI8-BN8-BS8-BX8-CC8-CH8&gt;0,MIN(CK7,N8+P8+T8-Z8-AE8-AJ8-AO8-AT8-BD8-BI8-BN8-BS8-BX8-CC8-CH8),0)</f>
        <v>0</v>
      </c>
      <c r="CN8" s="83" t="n">
        <f aca="false">CL8+CM8</f>
        <v>0</v>
      </c>
      <c r="CO8" s="0" t="n">
        <f aca="false">CO7+1</f>
        <v>3</v>
      </c>
      <c r="CP8" s="85" t="n">
        <f aca="false">MAX(CP7-CR8,0)</f>
        <v>15618958</v>
      </c>
      <c r="CQ8" s="83" t="n">
        <f aca="false">IF(CK8=0,CP7*$C$55,0)</f>
        <v>0</v>
      </c>
      <c r="CR8" s="85" t="n">
        <f aca="false">IF(N8+P8+T8-Z8-AE8-AJ8-AO8-AT8-BD8-BI8-BN8-BS8-BX8-CC8-CH8-CM8&gt;0,MIN(CP7,N8+P8+T8-Z8-AE8-AJ8-AO8-AT8-BD8-BI8-BN8-BS8-BX8-CC8-CH8-CM8),0)</f>
        <v>0</v>
      </c>
      <c r="CS8" s="83" t="n">
        <f aca="false">CQ8+CR8</f>
        <v>0</v>
      </c>
      <c r="CT8" s="0" t="n">
        <f aca="false">CT7+1</f>
        <v>3</v>
      </c>
      <c r="CU8" s="85" t="n">
        <f aca="false">MAX(CU7-CW8,0)</f>
        <v>7809479</v>
      </c>
      <c r="CV8" s="83" t="n">
        <f aca="false">IF(CP8=0,CU7*$C$58,0)</f>
        <v>0</v>
      </c>
      <c r="CW8" s="85" t="n">
        <f aca="false">IF(N8+P8+T8-Z8-AE8-AJ8-AO8-AT8-BD8-BI8-BN8-BS8-BX8-CC8-CH8-CM8-CR8&gt;0,MIN(CU7,N8+P8+T8-Z8-AE8-AJ8-AO8-AT8-BD8-BI8-BN8-BS8-BX8-CC8-CH8-CM8-CR8),0)</f>
        <v>0</v>
      </c>
      <c r="CX8" s="83" t="n">
        <f aca="false">CV8+CW8</f>
        <v>0</v>
      </c>
      <c r="CY8" s="57" t="n">
        <f aca="false">CY7+1</f>
        <v>3</v>
      </c>
      <c r="CZ8" s="85" t="n">
        <f aca="false">MAX(CZ7-DB8,0)</f>
        <v>19523699</v>
      </c>
      <c r="DA8" s="83" t="n">
        <f aca="false">IF(CU8=0,CZ7*$C$61,0)</f>
        <v>0</v>
      </c>
      <c r="DB8" s="85" t="n">
        <f aca="false">IF(N8+P8+T8-Z8-AE8-AJ8-AO8-AT8-BD8-BI8-BN8-BS8-BX8-CC8-CH8-CM8-CR8-CW8&gt;0,MIN(CZ7,N8+P8+T8-Z8-AE8-AJ8-AO8-AT8-BD8-BI8-BN8-BS8-BX8-CC8-CH8-CM8-CR8-CW8),0)</f>
        <v>0</v>
      </c>
      <c r="DC8" s="83" t="n">
        <f aca="false">DA8+DB8</f>
        <v>0</v>
      </c>
      <c r="DD8" s="83" t="n">
        <f aca="false">X8+AC8+AH8+AM8+AR8+BB8+BG8+BL8+BQ8+BV8+CA8+CF8+CK8+CP8+CU8+CZ8</f>
        <v>544180622.301034</v>
      </c>
      <c r="DE8" s="83" t="n">
        <f aca="false">Y8+AD8+AI8+AN8+AS8+AX8+BC8+BH8+BM8+BR8+BW8+CB8+CG8+CQ8+CV8+DA8</f>
        <v>33923276.9202454</v>
      </c>
      <c r="DF8" s="83" t="n">
        <f aca="false">Z8+AE8+AJ8+AO8+AT8+AY8+BD8+BI8+BN8+BS8+BX8+CC8+CH8+CR8+CW8+DB8</f>
        <v>82258333.6258731</v>
      </c>
      <c r="DG8" s="83" t="n">
        <f aca="false">DE8+DF8</f>
        <v>116181610.546119</v>
      </c>
      <c r="DH8" s="85" t="n">
        <f aca="false">U8-DG8+(AW8*$C$28)</f>
        <v>10682161.2541738</v>
      </c>
      <c r="DI8" s="83" t="n">
        <f aca="false">U8-DG8</f>
        <v>7754634.78832205</v>
      </c>
      <c r="DJ8" s="57" t="n">
        <f aca="false">DJ7+1</f>
        <v>3</v>
      </c>
    </row>
    <row r="9" customFormat="false" ht="15.75" hidden="false" customHeight="false" outlineLevel="0" collapsed="false">
      <c r="A9" s="49" t="str">
        <f aca="false">Data!A24</f>
        <v>Servicing</v>
      </c>
      <c r="B9" s="49"/>
      <c r="C9" s="89" t="n">
        <f aca="false">Data!C24</f>
        <v>0.0013798</v>
      </c>
      <c r="G9" s="79" t="n">
        <f aca="false">G8+1</f>
        <v>4</v>
      </c>
      <c r="H9" s="80" t="n">
        <f aca="false">1/(1+$C$4)*H10</f>
        <v>0.138764911637887</v>
      </c>
      <c r="I9" s="80" t="n">
        <f aca="false">1/$C$4*(1-H9)</f>
        <v>10.9127608763572</v>
      </c>
      <c r="J9" s="88" t="n">
        <f aca="false">0.06*$C$6</f>
        <v>0.0072</v>
      </c>
      <c r="K9" s="88" t="n">
        <f aca="false">$C$10</f>
        <v>0.0106</v>
      </c>
      <c r="L9" s="82" t="n">
        <f aca="false">-PV($C$4,$C$3-$G9,$C$5)*(1-$J$5-$K$5)*(1-$J$6-$K$6)*(1-$J$7-$K$7)*(1-$J$8-$K$8)*(1-$J$9-$K$9)^($G9-3)</f>
        <v>445999105.792301</v>
      </c>
      <c r="M9" s="82" t="n">
        <f aca="false">-PMT($C$4,$C$3,$C$2)*(1-$J$5-$K$5)*(1-$J$6-$K$6)*(1-$J$7-$K$7)*(1-$J$8-$K$8)</f>
        <v>123775328.968568</v>
      </c>
      <c r="N9" s="82" t="n">
        <f aca="false">-PV($C$4,$C$3-$G9,$C$5)*(1-$J$5-$K$5)*(1-$J$6-$K$6)*(1-$J$7-$K$7)*(1-$J$8-$K$8)*$J$9</f>
        <v>3269388.68021235</v>
      </c>
      <c r="O9" s="82" t="n">
        <f aca="false">-(L8-N9)*$C$10</f>
        <v>-5642582.04640544</v>
      </c>
      <c r="P9" s="82" t="n">
        <f aca="false">-(PMT($C$4,$C$3,$C$2)-PV($C$4,$C$3-$G8,$C$5)*$C$4)*(1-$J$5-$K$5)*(1-$J$6-$K$6)*(1-$J$7-$K$7)*(1-$J$8-$K$8)</f>
        <v>81506688.5212538</v>
      </c>
      <c r="Q9" s="82" t="n">
        <f aca="false">(-PV($C$4,$C$3-$G8,$C$5)*$C$4)*(1-$J$5-$K$5)*(1-$J$6-$K$6)*(1-$J$7-$K$7)*(1-$J$8-$K$8)</f>
        <v>42268640.4473138</v>
      </c>
      <c r="R9" s="82" t="n">
        <f aca="false">(PV($C$4,$C$3-G8,$C$5)*$C$9)*(1-$J$5-$K$5)*(1-$J$6-$K$6)*(1-$J$7-$K$7)*(1-$J$8-$K$8)</f>
        <v>-739004.942843431</v>
      </c>
      <c r="S9" s="82" t="n">
        <f aca="false">MAXA(0,$L9-$C$8)</f>
        <v>445256246.792301</v>
      </c>
      <c r="T9" s="82" t="n">
        <f aca="false">(L7-N8)*$C$11</f>
        <v>1421991.30506432</v>
      </c>
      <c r="U9" s="82" t="n">
        <f aca="false">SUM(N9:R9)+T9</f>
        <v>122085121.964595</v>
      </c>
      <c r="W9" s="57" t="n">
        <f aca="false">W8+1</f>
        <v>4</v>
      </c>
      <c r="X9" s="85" t="n">
        <f aca="false">MAX(X8-Z9,0)</f>
        <v>0</v>
      </c>
      <c r="Y9" s="83" t="n">
        <f aca="false">X8*$C$13</f>
        <v>0</v>
      </c>
      <c r="Z9" s="85" t="n">
        <f aca="false">MIN(IF(X8&gt;0,N9+P9+T9,0),X8)</f>
        <v>0</v>
      </c>
      <c r="AA9" s="85" t="n">
        <f aca="false">Y9+Z9</f>
        <v>0</v>
      </c>
      <c r="AB9" s="57" t="n">
        <f aca="false">AB8+1</f>
        <v>4</v>
      </c>
      <c r="AC9" s="85" t="n">
        <f aca="false">MAX(AC8-AE9,0)</f>
        <v>139034185.794504</v>
      </c>
      <c r="AD9" s="83" t="n">
        <f aca="false">AC8*$C$16</f>
        <v>16516281.2078948</v>
      </c>
      <c r="AE9" s="85" t="n">
        <f aca="false">IF(N9+P9+T9-Z9&gt;0,MIN(AC8,N9+P9+T9-Z9),0)</f>
        <v>86198068.5065304</v>
      </c>
      <c r="AF9" s="83" t="n">
        <f aca="false">AD9+AE9</f>
        <v>102714349.714425</v>
      </c>
      <c r="AG9" s="57" t="n">
        <f aca="false">AG8+1</f>
        <v>4</v>
      </c>
      <c r="AH9" s="85" t="n">
        <f aca="false">MAX(AH8-AJ9,0)</f>
        <v>55591451</v>
      </c>
      <c r="AI9" s="83" t="n">
        <f aca="false">AH8*$C$19</f>
        <v>3780774.58251</v>
      </c>
      <c r="AJ9" s="85" t="n">
        <f aca="false">IF(N9+P9+T9-Z9-AE9&gt;0,MIN(AH8,N9+P9-Z9-AE9),0)</f>
        <v>0</v>
      </c>
      <c r="AK9" s="83" t="n">
        <f aca="false">AI9+AJ9</f>
        <v>3780774.58251</v>
      </c>
      <c r="AL9" s="57" t="n">
        <f aca="false">AL8+1</f>
        <v>4</v>
      </c>
      <c r="AM9" s="85" t="n">
        <f aca="false">MAX(AM8-AO9,0)</f>
        <v>38390866</v>
      </c>
      <c r="AN9" s="83" t="n">
        <f aca="false">AM8*$C$22</f>
        <v>2786025.14562</v>
      </c>
      <c r="AO9" s="85" t="n">
        <f aca="false">IF(N9+P9+T9-Z9-AE9-AJ9&gt;0,MIN(AM8,N9+P9+T9-Z9-AE9-AJ9),0)</f>
        <v>0</v>
      </c>
      <c r="AP9" s="83" t="n">
        <f aca="false">AN9+AO9</f>
        <v>2786025.14562</v>
      </c>
      <c r="AQ9" s="57" t="n">
        <f aca="false">AQ8+1</f>
        <v>4</v>
      </c>
      <c r="AR9" s="85" t="n">
        <f aca="false">MAX(AR8-AT9,0)</f>
        <v>19967220</v>
      </c>
      <c r="AS9" s="83" t="n">
        <f aca="false">AR8*$C$25</f>
        <v>1427256.8856</v>
      </c>
      <c r="AT9" s="85" t="n">
        <f aca="false">IF(N9+P9+T9-Z9-AE9-AJ9-AO9&gt;0,MIN(AR8,N9+P9+T9-Z9-AE9-AJ9-AO9),0)</f>
        <v>0</v>
      </c>
      <c r="AU9" s="83" t="n">
        <f aca="false">AS9+AT9</f>
        <v>1427256.8856</v>
      </c>
      <c r="AV9" s="57" t="n">
        <f aca="false">AV8+1</f>
        <v>4</v>
      </c>
      <c r="AW9" s="84" t="n">
        <f aca="false">L9</f>
        <v>445999105.792301</v>
      </c>
      <c r="AX9" s="83" t="n">
        <f aca="false">AW8*$C$28</f>
        <v>2927526.46585171</v>
      </c>
      <c r="AY9" s="83" t="n">
        <v>0</v>
      </c>
      <c r="AZ9" s="83" t="n">
        <f aca="false">AX9+AY9</f>
        <v>2927526.46585171</v>
      </c>
      <c r="BA9" s="57" t="n">
        <f aca="false">BA8+1</f>
        <v>4</v>
      </c>
      <c r="BB9" s="85" t="n">
        <f aca="false">MAX(BB8-BD9,0)</f>
        <v>40999766</v>
      </c>
      <c r="BC9" s="83" t="n">
        <f aca="false">IF(AR9=0,BB8*$C$31,0)</f>
        <v>0</v>
      </c>
      <c r="BD9" s="85" t="n">
        <f aca="false">IF(N9+P9+T9-Z9-AE9-AJ9-AO9-AT9&gt;0,MIN(BB8,N9+P9+T9-Z9-AE9-AJ9-AO9-AT9),0)</f>
        <v>0</v>
      </c>
      <c r="BE9" s="83" t="n">
        <f aca="false">BC9+BD9</f>
        <v>0</v>
      </c>
      <c r="BF9" s="57" t="n">
        <f aca="false">BF8+1</f>
        <v>4</v>
      </c>
      <c r="BG9" s="85" t="n">
        <f aca="false">MAX(BG8-BI9,0)</f>
        <v>35142657</v>
      </c>
      <c r="BH9" s="83" t="n">
        <f aca="false">IF(BB9&gt;0,0,BG8*$C$34)</f>
        <v>0</v>
      </c>
      <c r="BI9" s="85" t="n">
        <f aca="false">IF(N9+P9+T9-Z9-AE9-AJ9-AO9-AT9-BD9&gt;0,MIN(BG8,N9+P9+T9-Z9-AE9-AJ9-AO9-AT9-BD9),0)</f>
        <v>0</v>
      </c>
      <c r="BJ9" s="83" t="n">
        <f aca="false">BH9+BI9</f>
        <v>0</v>
      </c>
      <c r="BK9" s="57" t="n">
        <f aca="false">BK8+1</f>
        <v>4</v>
      </c>
      <c r="BL9" s="85" t="n">
        <f aca="false">MAX(BL8-BN9,0)</f>
        <v>11714219</v>
      </c>
      <c r="BM9" s="83" t="n">
        <f aca="false">IF(BG9=0,BL8*$C$37,0)</f>
        <v>0</v>
      </c>
      <c r="BN9" s="85" t="n">
        <f aca="false">IF(N9+P9+T9-Z9-AE9-AJ9-AO9-AT9-BD9-BI9&gt;0,MIN(BL8,N9+P9+T9-Z9-AE9-AJ9-AO9-AT9-BD9-BI9),0)</f>
        <v>0</v>
      </c>
      <c r="BO9" s="83" t="n">
        <f aca="false">BM9+BN9</f>
        <v>0</v>
      </c>
      <c r="BP9" s="57" t="n">
        <f aca="false">BP8+1</f>
        <v>4</v>
      </c>
      <c r="BQ9" s="85" t="n">
        <f aca="false">MAX(BQ8-BS9,0)</f>
        <v>27333177</v>
      </c>
      <c r="BR9" s="83" t="n">
        <f aca="false">IF(BL9=0,BQ8*$C$40,0)</f>
        <v>0</v>
      </c>
      <c r="BS9" s="85" t="n">
        <f aca="false">IF(N9+P9+T9-Z9-AE9-AJ9-AO9-AT9-BD9-BI9-BN9&gt;0,MIN(BQ8,N9+P9+T9-Z9-AE9-AJ9-AO9-AT9-BD9-BI9-BN9),0)</f>
        <v>0</v>
      </c>
      <c r="BT9" s="83" t="n">
        <f aca="false">BR9+BS9</f>
        <v>0</v>
      </c>
      <c r="BU9" s="57" t="n">
        <f aca="false">BU8+1</f>
        <v>4</v>
      </c>
      <c r="BV9" s="85" t="n">
        <f aca="false">MAX(BV8-BX9,0)</f>
        <v>11714219</v>
      </c>
      <c r="BW9" s="83" t="n">
        <f aca="false">IF(BQ9=0,BV8*$C$43,0)</f>
        <v>0</v>
      </c>
      <c r="BX9" s="85" t="n">
        <f aca="false">IF(N9+P9+T9-Z9-AE9-AJ9-AO9-AT9-BD9-BI9-BN9-BS9&gt;0,MIN(BV8,N9+P9+T9-Z9-AE9-AJ9-AO9-AT9-BD9-BI9-BN9-BS9),0)</f>
        <v>0</v>
      </c>
      <c r="BY9" s="83" t="n">
        <f aca="false">BW9+BX9</f>
        <v>0</v>
      </c>
      <c r="BZ9" s="0" t="n">
        <f aca="false">BZ8+1</f>
        <v>4</v>
      </c>
      <c r="CA9" s="85" t="n">
        <f aca="false">MAX(CA8-CC9,0)</f>
        <v>11714219</v>
      </c>
      <c r="CB9" s="83" t="n">
        <f aca="false">IF(BV9=0,CA8*$C$46,0)</f>
        <v>0</v>
      </c>
      <c r="CC9" s="85" t="n">
        <f aca="false">IF(N9+P9+T9-Z9-AE9-AJ9-AO9-AT9-BD9-BI9-BN9-BS9-BX9&gt;0,MIN(CA8,N9+P9+T9-Z9-AE9-AJ9-AO9-AT9-BD9-BI9-BN9-BS9-BX9),0)</f>
        <v>0</v>
      </c>
      <c r="CD9" s="83" t="n">
        <f aca="false">CB9+CC9</f>
        <v>0</v>
      </c>
      <c r="CE9" s="57" t="n">
        <f aca="false">CE8+1</f>
        <v>4</v>
      </c>
      <c r="CF9" s="85" t="n">
        <f aca="false">MAX(CF8-CH9,0)</f>
        <v>19523698</v>
      </c>
      <c r="CG9" s="83" t="n">
        <f aca="false">IF(CA9=0,CF8*$C$49,0)</f>
        <v>0</v>
      </c>
      <c r="CH9" s="85" t="n">
        <f aca="false">IF(N9+P9+T9-Z9-AE9-AJ9-AO9-AT9-BD9-BI9-BN9-BS9-BX9-CC9&gt;0,MIN(CF8,N9+P9+T9-Z9-AE9-AJ9-AO9-AT9-BD9-BI9-BN9-BS9-BX9-CC9),0)</f>
        <v>0</v>
      </c>
      <c r="CI9" s="83" t="n">
        <f aca="false">CG9+CH9</f>
        <v>0</v>
      </c>
      <c r="CJ9" s="57" t="n">
        <f aca="false">CJ8+1</f>
        <v>4</v>
      </c>
      <c r="CK9" s="85" t="n">
        <f aca="false">MAX(CK8-CM9,0)</f>
        <v>3904740</v>
      </c>
      <c r="CL9" s="83" t="n">
        <f aca="false">IF(CF9=0,CK8*$C$52,0)</f>
        <v>0</v>
      </c>
      <c r="CM9" s="85" t="n">
        <f aca="false">IF(N9+P9+T9-Z9-AE9-AJ9-AO9-AT9-BD9-BI9-BN9-BS9-BX9-CC9-CH9&gt;0,MIN(CK8,N9+P9+T9-Z9-AE9-AJ9-AO9-AT9-BD9-BI9-BN9-BS9-BX9-CC9-CH9),0)</f>
        <v>0</v>
      </c>
      <c r="CN9" s="83" t="n">
        <f aca="false">CL9+CM9</f>
        <v>0</v>
      </c>
      <c r="CO9" s="0" t="n">
        <f aca="false">CO8+1</f>
        <v>4</v>
      </c>
      <c r="CP9" s="85" t="n">
        <f aca="false">MAX(CP8-CR9,0)</f>
        <v>15618958</v>
      </c>
      <c r="CQ9" s="83" t="n">
        <f aca="false">IF(CK9=0,CP8*$C$55,0)</f>
        <v>0</v>
      </c>
      <c r="CR9" s="85" t="n">
        <f aca="false">IF(N9+P9+T9-Z9-AE9-AJ9-AO9-AT9-BD9-BI9-BN9-BS9-BX9-CC9-CH9-CM9&gt;0,MIN(CP8,N9+P9+T9-Z9-AE9-AJ9-AO9-AT9-BD9-BI9-BN9-BS9-BX9-CC9-CH9-CM9),0)</f>
        <v>0</v>
      </c>
      <c r="CS9" s="83" t="n">
        <f aca="false">CQ9+CR9</f>
        <v>0</v>
      </c>
      <c r="CT9" s="0" t="n">
        <f aca="false">CT8+1</f>
        <v>4</v>
      </c>
      <c r="CU9" s="85" t="n">
        <f aca="false">MAX(CU8-CW9,0)</f>
        <v>7809479</v>
      </c>
      <c r="CV9" s="83" t="n">
        <f aca="false">IF(CP9=0,CU8*$C$58,0)</f>
        <v>0</v>
      </c>
      <c r="CW9" s="85" t="n">
        <f aca="false">IF(N9+P9+T9-Z9-AE9-AJ9-AO9-AT9-BD9-BI9-BN9-BS9-BX9-CC9-CH9-CM9-CR9&gt;0,MIN(CU8,N9+P9+T9-Z9-AE9-AJ9-AO9-AT9-BD9-BI9-BN9-BS9-BX9-CC9-CH9-CM9-CR9),0)</f>
        <v>0</v>
      </c>
      <c r="CX9" s="83" t="n">
        <f aca="false">CV9+CW9</f>
        <v>0</v>
      </c>
      <c r="CY9" s="57" t="n">
        <f aca="false">CY8+1</f>
        <v>4</v>
      </c>
      <c r="CZ9" s="85" t="n">
        <f aca="false">MAX(CZ8-DB9,0)</f>
        <v>19523699</v>
      </c>
      <c r="DA9" s="83" t="n">
        <f aca="false">IF(CU9=0,CZ8*$C$61,0)</f>
        <v>0</v>
      </c>
      <c r="DB9" s="85" t="n">
        <f aca="false">IF(N9+P9+T9-Z9-AE9-AJ9-AO9-AT9-BD9-BI9-BN9-BS9-BX9-CC9-CH9-CM9-CR9-CW9&gt;0,MIN(CZ8,N9+P9+T9-Z9-AE9-AJ9-AO9-AT9-BD9-BI9-BN9-BS9-BX9-CC9-CH9-CM9-CR9-CW9),0)</f>
        <v>0</v>
      </c>
      <c r="DC9" s="83" t="n">
        <f aca="false">DA9+DB9</f>
        <v>0</v>
      </c>
      <c r="DD9" s="83" t="n">
        <f aca="false">X9+AC9+AH9+AM9+AR9+BB9+BG9+BL9+BQ9+BV9+CA9+CF9+CK9+CP9+CU9+CZ9</f>
        <v>457982553.794504</v>
      </c>
      <c r="DE9" s="83" t="n">
        <f aca="false">Y9+AD9+AI9+AN9+AS9+AX9+BC9+BH9+BM9+BR9+BW9+CB9+CG9+CQ9+CV9+DA9</f>
        <v>27437864.2874765</v>
      </c>
      <c r="DF9" s="83" t="n">
        <f aca="false">Z9+AE9+AJ9+AO9+AT9+AY9+BD9+BI9+BN9+BS9+BX9+CC9+CH9+CR9+CW9+DB9</f>
        <v>86198068.5065304</v>
      </c>
      <c r="DG9" s="83" t="n">
        <f aca="false">DE9+DF9</f>
        <v>113635932.794007</v>
      </c>
      <c r="DH9" s="85" t="n">
        <f aca="false">U9-DG9+(AW9*$C$28)</f>
        <v>10887020.2828491</v>
      </c>
      <c r="DI9" s="83" t="n">
        <f aca="false">U9-DG9</f>
        <v>8449189.17058839</v>
      </c>
      <c r="DJ9" s="57" t="n">
        <f aca="false">DJ8+1</f>
        <v>4</v>
      </c>
    </row>
    <row r="10" customFormat="false" ht="15.75" hidden="false" customHeight="false" outlineLevel="0" collapsed="false">
      <c r="A10" s="86" t="s">
        <v>67</v>
      </c>
      <c r="B10" s="86"/>
      <c r="C10" s="90" t="n">
        <f aca="false">0.53%*2</f>
        <v>0.0106</v>
      </c>
      <c r="D10" s="91" t="s">
        <v>68</v>
      </c>
      <c r="G10" s="79" t="n">
        <f aca="false">G9+1</f>
        <v>5</v>
      </c>
      <c r="H10" s="80" t="n">
        <f aca="false">1/(1+$C$4)*H11</f>
        <v>0.149716238464349</v>
      </c>
      <c r="I10" s="80" t="n">
        <f aca="false">1/$C$4*(1-H10)</f>
        <v>10.7739959647194</v>
      </c>
      <c r="J10" s="88" t="n">
        <f aca="false">0.06*$C$6</f>
        <v>0.0072</v>
      </c>
      <c r="K10" s="88" t="n">
        <f aca="false">$C$10</f>
        <v>0.0106</v>
      </c>
      <c r="L10" s="82" t="n">
        <f aca="false">-PV($C$4,$C$3-$G10,$C$5)*(1-$J$5-$K$5)*(1-$J$6-$K$6)*(1-$J$7-$K$7)*(1-$J$8-$K$8)*(1-$J10-$K10)^($G10-3)</f>
        <v>353223898.065971</v>
      </c>
      <c r="M10" s="82" t="n">
        <f aca="false">-PMT($C$4,$C$3,$C$2)*(1-$J$5-$K$5)*(1-$J$6-$K$6)*(1-$J$7-$K$7)*(1-$J$8-$K$8)*(1-$J9-$K9)^($G10-4)</f>
        <v>121572128.112927</v>
      </c>
      <c r="N10" s="82" t="n">
        <f aca="false">-PV($C$4,$C$3-$G10,$C$5)*(1-$J$5-$K$5)*(1-$J$6-$K$6)*(1-$J$7-$K$7)*(1-$J$8-$K$8)*(1-$J9-$K9)^($G10-4)*$J$10</f>
        <v>2589301.63518122</v>
      </c>
      <c r="O10" s="82" t="n">
        <f aca="false">-(L9-N10)*$C$10</f>
        <v>-4700143.92406547</v>
      </c>
      <c r="P10" s="82" t="n">
        <f aca="false">-(PMT($C$4,$C$3,$C$2)-PV($C$4,$C$3-$G9,$C$5)*$C$4)*(1-$J$5-$K$5)*(1-$J$6-$K$6)*(1-$J$7-$K$7)*(1-$J$8-$K$8)*(1-$J9-$K9)^($G10-4)</f>
        <v>86373878.6837987</v>
      </c>
      <c r="Q10" s="82" t="n">
        <f aca="false">(-PV($C$4,$C$3-$G9,$C$5)*$C$4)*(1-$J$5-$K$5)*(1-$J$6-$K$6)*(1-$J$7-$K$7)*(1-$J$8-$K$8)*(1-$J9-$K9)^($G10-4)</f>
        <v>35198249.4291284</v>
      </c>
      <c r="R10" s="82" t="n">
        <f aca="false">(PV($C$4,$C$3-G9,$C$5)*$C$9)*(1-$J$5-$K$5)*(1-$J$6-$K$6)*(1-$J$7-$K$7)*(1-$J$8-$K$8)*(1-$J$9-$K$9)^($G10-4)</f>
        <v>-615389.566172217</v>
      </c>
      <c r="S10" s="82" t="n">
        <f aca="false">MAXA(0,$L10-$C$8)</f>
        <v>352481039.065971</v>
      </c>
      <c r="T10" s="82" t="n">
        <f aca="false">(L8-N9)*$C$11</f>
        <v>1224333.84025778</v>
      </c>
      <c r="U10" s="82" t="n">
        <f aca="false">SUM(N10:R10)+T10</f>
        <v>120070230.098128</v>
      </c>
      <c r="W10" s="57" t="n">
        <f aca="false">W9+1</f>
        <v>5</v>
      </c>
      <c r="X10" s="85" t="n">
        <f aca="false">MAX(X9-Z10,0)</f>
        <v>0</v>
      </c>
      <c r="Y10" s="83" t="n">
        <f aca="false">X9*$C$13</f>
        <v>0</v>
      </c>
      <c r="Z10" s="85" t="n">
        <f aca="false">MIN(IF(X9&gt;0,N10+P10+T10,0),X9)</f>
        <v>0</v>
      </c>
      <c r="AA10" s="85" t="n">
        <f aca="false">Y10+Z10</f>
        <v>0</v>
      </c>
      <c r="AB10" s="57" t="n">
        <f aca="false">AB9+1</f>
        <v>5</v>
      </c>
      <c r="AC10" s="85" t="n">
        <f aca="false">MAX(AC9-AE10,0)</f>
        <v>48846671.6352659</v>
      </c>
      <c r="AD10" s="83" t="n">
        <f aca="false">AC9*$C$16</f>
        <v>10195376.844311</v>
      </c>
      <c r="AE10" s="85" t="n">
        <f aca="false">IF(N10+P10+T10-Z10&gt;0,MIN(AC9,N10+P10+T10-Z10),0)</f>
        <v>90187514.1592377</v>
      </c>
      <c r="AF10" s="83" t="n">
        <f aca="false">AD10+AE10</f>
        <v>100382891.003549</v>
      </c>
      <c r="AG10" s="57" t="n">
        <f aca="false">AG9+1</f>
        <v>5</v>
      </c>
      <c r="AH10" s="85" t="n">
        <f aca="false">MAX(AH9-AJ10,0)</f>
        <v>55591451</v>
      </c>
      <c r="AI10" s="83" t="n">
        <f aca="false">AH9*$C$19</f>
        <v>3780774.58251</v>
      </c>
      <c r="AJ10" s="85" t="n">
        <f aca="false">IF(N10+P10+T10-Z10-AE10&gt;0,MIN(AH9,N10+P10-Z10-AE10),0)</f>
        <v>0</v>
      </c>
      <c r="AK10" s="83" t="n">
        <f aca="false">AI10+AJ10</f>
        <v>3780774.58251</v>
      </c>
      <c r="AL10" s="57" t="n">
        <f aca="false">AL9+1</f>
        <v>5</v>
      </c>
      <c r="AM10" s="85" t="n">
        <f aca="false">MAX(AM9-AO10,0)</f>
        <v>38390866</v>
      </c>
      <c r="AN10" s="83" t="n">
        <f aca="false">AM9*$C$22</f>
        <v>2786025.14562</v>
      </c>
      <c r="AO10" s="85" t="n">
        <f aca="false">IF(N10+P10+T10-Z10-AE10-AJ10&gt;0,MIN(AM9,N10+P10+T10-Z10-AE10-AJ10),0)</f>
        <v>0</v>
      </c>
      <c r="AP10" s="83" t="n">
        <f aca="false">AN10+AO10</f>
        <v>2786025.14562</v>
      </c>
      <c r="AQ10" s="57" t="n">
        <f aca="false">AQ9+1</f>
        <v>5</v>
      </c>
      <c r="AR10" s="85" t="n">
        <f aca="false">MAX(AR9-AT10,0)</f>
        <v>19967220</v>
      </c>
      <c r="AS10" s="83" t="n">
        <f aca="false">AR9*$C$25</f>
        <v>1427256.8856</v>
      </c>
      <c r="AT10" s="85" t="n">
        <f aca="false">IF(N10+P10+T10-Z10-AE10-AJ10-AO10&gt;0,MIN(AR9,N10+P10+T10-Z10-AE10-AJ10-AO10),0)</f>
        <v>0</v>
      </c>
      <c r="AU10" s="83" t="n">
        <f aca="false">AS10+AT10</f>
        <v>1427256.8856</v>
      </c>
      <c r="AV10" s="57" t="n">
        <f aca="false">AV9+1</f>
        <v>5</v>
      </c>
      <c r="AW10" s="84" t="n">
        <f aca="false">L10</f>
        <v>353223898.065971</v>
      </c>
      <c r="AX10" s="83" t="n">
        <f aca="false">AW9*$C$28</f>
        <v>2437831.11226072</v>
      </c>
      <c r="AY10" s="83" t="n">
        <v>0</v>
      </c>
      <c r="AZ10" s="83" t="n">
        <f aca="false">AX10+AY10</f>
        <v>2437831.11226072</v>
      </c>
      <c r="BA10" s="57" t="n">
        <f aca="false">BA9+1</f>
        <v>5</v>
      </c>
      <c r="BB10" s="85" t="n">
        <f aca="false">MAX(BB9-BD10,0)</f>
        <v>40999766</v>
      </c>
      <c r="BC10" s="83" t="n">
        <f aca="false">IF(AR10=0,BB9*$C$31,0)</f>
        <v>0</v>
      </c>
      <c r="BD10" s="85" t="n">
        <f aca="false">IF(N10+P10+T10-Z10-AE10-AJ10-AO10-AT10&gt;0,MIN(BB9,N10+P10+T10-Z10-AE10-AJ10-AO10-AT10),0)</f>
        <v>0</v>
      </c>
      <c r="BE10" s="83" t="n">
        <f aca="false">BC10+BD10</f>
        <v>0</v>
      </c>
      <c r="BF10" s="57" t="n">
        <f aca="false">BF9+1</f>
        <v>5</v>
      </c>
      <c r="BG10" s="85" t="n">
        <f aca="false">MAX(BG9-BI10,0)</f>
        <v>35142657</v>
      </c>
      <c r="BH10" s="83" t="n">
        <f aca="false">IF(BB10&gt;0,0,BG9*$C$34)</f>
        <v>0</v>
      </c>
      <c r="BI10" s="85" t="n">
        <f aca="false">IF(N10+P10+T10-Z10-AE10-AJ10-AO10-AT10-BD10&gt;0,MIN(BG9,N10+P10+T10-Z10-AE10-AJ10-AO10-AT10-BD10),0)</f>
        <v>0</v>
      </c>
      <c r="BJ10" s="83" t="n">
        <f aca="false">BH10+BI10</f>
        <v>0</v>
      </c>
      <c r="BK10" s="57" t="n">
        <f aca="false">BK9+1</f>
        <v>5</v>
      </c>
      <c r="BL10" s="85" t="n">
        <f aca="false">MAX(BL9-BN10,0)</f>
        <v>11714219</v>
      </c>
      <c r="BM10" s="83" t="n">
        <f aca="false">IF(BG10=0,BL9*$C$37,0)</f>
        <v>0</v>
      </c>
      <c r="BN10" s="85" t="n">
        <f aca="false">IF(N10+P10+T10-Z10-AE10-AJ10-AO10-AT10-BD10-BI10&gt;0,MIN(BL9,N10+P10+T10-Z10-AE10-AJ10-AO10-AT10-BD10-BI10),0)</f>
        <v>0</v>
      </c>
      <c r="BO10" s="83" t="n">
        <f aca="false">BM10+BN10</f>
        <v>0</v>
      </c>
      <c r="BP10" s="57" t="n">
        <f aca="false">BP9+1</f>
        <v>5</v>
      </c>
      <c r="BQ10" s="85" t="n">
        <f aca="false">MAX(BQ9-BS10,0)</f>
        <v>27333177</v>
      </c>
      <c r="BR10" s="83" t="n">
        <f aca="false">IF(BL10=0,BQ9*$C$40,0)</f>
        <v>0</v>
      </c>
      <c r="BS10" s="85" t="n">
        <f aca="false">IF(N10+P10+T10-Z10-AE10-AJ10-AO10-AT10-BD10-BI10-BN10&gt;0,MIN(BQ9,N10+P10+T10-Z10-AE10-AJ10-AO10-AT10-BD10-BI10-BN10),0)</f>
        <v>0</v>
      </c>
      <c r="BT10" s="83" t="n">
        <f aca="false">BR10+BS10</f>
        <v>0</v>
      </c>
      <c r="BU10" s="57" t="n">
        <f aca="false">BU9+1</f>
        <v>5</v>
      </c>
      <c r="BV10" s="85" t="n">
        <f aca="false">MAX(BV9-BX10,0)</f>
        <v>11714219</v>
      </c>
      <c r="BW10" s="83" t="n">
        <f aca="false">IF(BQ10=0,BV9*$C$43,0)</f>
        <v>0</v>
      </c>
      <c r="BX10" s="85" t="n">
        <f aca="false">IF(N10+P10+T10-Z10-AE10-AJ10-AO10-AT10-BD10-BI10-BN10-BS10&gt;0,MIN(BV9,N10+P10+T10-Z10-AE10-AJ10-AO10-AT10-BD10-BI10-BN10-BS10),0)</f>
        <v>0</v>
      </c>
      <c r="BY10" s="83" t="n">
        <f aca="false">BW10+BX10</f>
        <v>0</v>
      </c>
      <c r="BZ10" s="0" t="n">
        <f aca="false">BZ9+1</f>
        <v>5</v>
      </c>
      <c r="CA10" s="85" t="n">
        <f aca="false">MAX(CA9-CC10,0)</f>
        <v>11714219</v>
      </c>
      <c r="CB10" s="83" t="n">
        <f aca="false">IF(BV10=0,CA9*$C$46,0)</f>
        <v>0</v>
      </c>
      <c r="CC10" s="85" t="n">
        <f aca="false">IF(N10+P10+T10-Z10-AE10-AJ10-AO10-AT10-BD10-BI10-BN10-BS10-BX10&gt;0,MIN(CA9,N10+P10+T10-Z10-AE10-AJ10-AO10-AT10-BD10-BI10-BN10-BS10-BX10),0)</f>
        <v>0</v>
      </c>
      <c r="CD10" s="83" t="n">
        <f aca="false">CB10+CC10</f>
        <v>0</v>
      </c>
      <c r="CE10" s="57" t="n">
        <f aca="false">CE9+1</f>
        <v>5</v>
      </c>
      <c r="CF10" s="85" t="n">
        <f aca="false">MAX(CF9-CH10,0)</f>
        <v>19523698</v>
      </c>
      <c r="CG10" s="83" t="n">
        <f aca="false">IF(CA10=0,CF9*$C$49,0)</f>
        <v>0</v>
      </c>
      <c r="CH10" s="85" t="n">
        <f aca="false">IF(N10+P10+T10-Z10-AE10-AJ10-AO10-AT10-BD10-BI10-BN10-BS10-BX10-CC10&gt;0,MIN(CF9,N10+P10+T10-Z10-AE10-AJ10-AO10-AT10-BD10-BI10-BN10-BS10-BX10-CC10),0)</f>
        <v>0</v>
      </c>
      <c r="CI10" s="83" t="n">
        <f aca="false">CG10+CH10</f>
        <v>0</v>
      </c>
      <c r="CJ10" s="57" t="n">
        <f aca="false">CJ9+1</f>
        <v>5</v>
      </c>
      <c r="CK10" s="85" t="n">
        <f aca="false">MAX(CK9-CM10,0)</f>
        <v>3904740</v>
      </c>
      <c r="CL10" s="83" t="n">
        <f aca="false">IF(CF10=0,CK9*$C$52,0)</f>
        <v>0</v>
      </c>
      <c r="CM10" s="85" t="n">
        <f aca="false">IF(N10+P10+T10-Z10-AE10-AJ10-AO10-AT10-BD10-BI10-BN10-BS10-BX10-CC10-CH10&gt;0,MIN(CK9,N10+P10+T10-Z10-AE10-AJ10-AO10-AT10-BD10-BI10-BN10-BS10-BX10-CC10-CH10),0)</f>
        <v>0</v>
      </c>
      <c r="CN10" s="83" t="n">
        <f aca="false">CL10+CM10</f>
        <v>0</v>
      </c>
      <c r="CO10" s="0" t="n">
        <f aca="false">CO9+1</f>
        <v>5</v>
      </c>
      <c r="CP10" s="85" t="n">
        <f aca="false">MAX(CP9-CR10,0)</f>
        <v>15618958</v>
      </c>
      <c r="CQ10" s="83" t="n">
        <f aca="false">IF(CK10=0,CP9*$C$55,0)</f>
        <v>0</v>
      </c>
      <c r="CR10" s="85" t="n">
        <f aca="false">IF(N10+P10+T10-Z10-AE10-AJ10-AO10-AT10-BD10-BI10-BN10-BS10-BX10-CC10-CH10-CM10&gt;0,MIN(CP9,N10+P10+T10-Z10-AE10-AJ10-AO10-AT10-BD10-BI10-BN10-BS10-BX10-CC10-CH10-CM10),0)</f>
        <v>0</v>
      </c>
      <c r="CS10" s="83" t="n">
        <f aca="false">CQ10+CR10</f>
        <v>0</v>
      </c>
      <c r="CT10" s="0" t="n">
        <f aca="false">CT9+1</f>
        <v>5</v>
      </c>
      <c r="CU10" s="85" t="n">
        <f aca="false">MAX(CU9-CW10,0)</f>
        <v>7809479</v>
      </c>
      <c r="CV10" s="83" t="n">
        <f aca="false">IF(CP10=0,CU9*$C$58,0)</f>
        <v>0</v>
      </c>
      <c r="CW10" s="85" t="n">
        <f aca="false">IF(N10+P10+T10-Z10-AE10-AJ10-AO10-AT10-BD10-BI10-BN10-BS10-BX10-CC10-CH10-CM10-CR10&gt;0,MIN(CU9,N10+P10+T10-Z10-AE10-AJ10-AO10-AT10-BD10-BI10-BN10-BS10-BX10-CC10-CH10-CM10-CR10),0)</f>
        <v>0</v>
      </c>
      <c r="CX10" s="83" t="n">
        <f aca="false">CV10+CW10</f>
        <v>0</v>
      </c>
      <c r="CY10" s="57" t="n">
        <f aca="false">CY9+1</f>
        <v>5</v>
      </c>
      <c r="CZ10" s="85" t="n">
        <f aca="false">MAX(CZ9-DB10,0)</f>
        <v>19523699</v>
      </c>
      <c r="DA10" s="83" t="n">
        <f aca="false">IF(CU10=0,CZ9*$C$61,0)</f>
        <v>0</v>
      </c>
      <c r="DB10" s="85" t="n">
        <f aca="false">IF(N10+P10+T10-Z10-AE10-AJ10-AO10-AT10-BD10-BI10-BN10-BS10-BX10-CC10-CH10-CM10-CR10-CW10&gt;0,MIN(CZ9,N10+P10+T10-Z10-AE10-AJ10-AO10-AT10-BD10-BI10-BN10-BS10-BX10-CC10-CH10-CM10-CR10-CW10),0)</f>
        <v>0</v>
      </c>
      <c r="DC10" s="83" t="n">
        <f aca="false">DA10+DB10</f>
        <v>0</v>
      </c>
      <c r="DD10" s="83" t="n">
        <f aca="false">X10+AC10+AH10+AM10+AR10+BB10+BG10+BL10+BQ10+BV10+CA10+CF10+CK10+CP10+CU10+CZ10</f>
        <v>367795039.635266</v>
      </c>
      <c r="DE10" s="83" t="n">
        <f aca="false">Y10+AD10+AI10+AN10+AS10+AX10+BC10+BH10+BM10+BR10+BW10+CB10+CG10+CQ10+CV10+DA10</f>
        <v>20627264.5703017</v>
      </c>
      <c r="DF10" s="83" t="n">
        <f aca="false">Z10+AE10+AJ10+AO10+AT10+AY10+BD10+BI10+BN10+BS10+BX10+CC10+CH10+CR10+CW10+DB10</f>
        <v>90187514.1592377</v>
      </c>
      <c r="DG10" s="83" t="n">
        <f aca="false">DE10+DF10</f>
        <v>110814778.729539</v>
      </c>
      <c r="DH10" s="85" t="n">
        <f aca="false">U10-DG10+(AW10*$C$28)</f>
        <v>11186173.1954176</v>
      </c>
      <c r="DI10" s="83" t="n">
        <f aca="false">U10-DG10</f>
        <v>9255451.36858904</v>
      </c>
      <c r="DJ10" s="57" t="n">
        <f aca="false">DJ9+1</f>
        <v>5</v>
      </c>
    </row>
    <row r="11" customFormat="false" ht="15.75" hidden="false" customHeight="false" outlineLevel="0" collapsed="false">
      <c r="A11" s="49" t="str">
        <f aca="false">Data!A26</f>
        <v>Periodic Recovery Assumption (%)</v>
      </c>
      <c r="B11" s="49"/>
      <c r="C11" s="89" t="n">
        <f aca="false">0.23%</f>
        <v>0.0023</v>
      </c>
      <c r="D11" s="91" t="s">
        <v>69</v>
      </c>
      <c r="G11" s="79" t="n">
        <f aca="false">G10+1</f>
        <v>6</v>
      </c>
      <c r="H11" s="80" t="n">
        <f aca="false">1/(1+$C$4)*H12</f>
        <v>0.161531844003955</v>
      </c>
      <c r="I11" s="80" t="n">
        <f aca="false">1/$C$4*(1-H11)</f>
        <v>10.624279726255</v>
      </c>
      <c r="J11" s="88" t="n">
        <f aca="false">0.06*$C$6</f>
        <v>0.0072</v>
      </c>
      <c r="K11" s="88" t="n">
        <f aca="false">$C$10</f>
        <v>0.0106</v>
      </c>
      <c r="L11" s="82" t="n">
        <f aca="false">-PV($C$4,$C$3-$G11,$C$5)*(1-$J$5-$K$5)*(1-$J$6-$K$6)*(1-$J$7-$K$7)*(1-$J$8-$K$8)*(1-$J11-$K11)^($G11-3)</f>
        <v>257034062.995955</v>
      </c>
      <c r="M11" s="82" t="n">
        <f aca="false">-PMT($C$4,$C$3,$C$2)*(1-$J$5-$K$5)*(1-$J$6-$K$6)*(1-$J$7-$K$7)*(1-$J$8-$K$8)*(1-J10-K10)^($G11-4)</f>
        <v>119408144.232517</v>
      </c>
      <c r="N11" s="82" t="n">
        <f aca="false">-PV($C$4,$C$3-$G11,$C$5)*(1-$J$5-$K$5)*(1-$J$6-$K$6)*(1-$J$7-$K$7)*(1-$J$8-$K$8)*(1-$J10-$K10)^($G11-4)*$J$10</f>
        <v>1884183.72385551</v>
      </c>
      <c r="O11" s="82" t="n">
        <f aca="false">-(L10-N11)*$C$10</f>
        <v>-3724200.97202642</v>
      </c>
      <c r="P11" s="82" t="n">
        <f aca="false">-(PMT($C$4,$C$3,$C$2)-PV($C$4,$C$3-$G10,$C$5)*$C$4)*(1-$J$5-$K$5)*(1-$J$6-$K$6)*(1-$J$7-$K$7)*(1-$J$8-$K$8)*(1-$J10-$K10)^($G11-4)</f>
        <v>91531714.1971506</v>
      </c>
      <c r="Q11" s="82" t="n">
        <f aca="false">(-PV($C$4,$C$3-$G10,$C$5)*$C$4)*(1-$J$5-$K$5)*(1-$J$6-$K$6)*(1-$J$7-$K$7)*(1-$J$8-$K$8)*(1-$J10-$K10)^($G11-4)</f>
        <v>27876430.0353664</v>
      </c>
      <c r="R11" s="82" t="n">
        <f aca="false">(PV($C$4,$C$3-G10,$C$5)*$C$9)*(1-$J$5-$K$5)*(1-$J$6-$K$6)*(1-$J$7-$K$7)*(1-$J$8-$K$8)*(1-$J$9-$K$9)^($G11-4)</f>
        <v>-487378.334551427</v>
      </c>
      <c r="S11" s="82" t="n">
        <f aca="false">MAXA(0,$L11-$C$8)</f>
        <v>256291203.995955</v>
      </c>
      <c r="T11" s="82" t="n">
        <f aca="false">(L9-N10)*$C$11</f>
        <v>1019842.54956138</v>
      </c>
      <c r="U11" s="82" t="n">
        <f aca="false">SUM(N11:R11)+T11</f>
        <v>118100591.199356</v>
      </c>
      <c r="W11" s="57" t="n">
        <f aca="false">W10+1</f>
        <v>6</v>
      </c>
      <c r="X11" s="85" t="n">
        <f aca="false">MAX(X10-Z11,0)</f>
        <v>0</v>
      </c>
      <c r="Y11" s="83" t="n">
        <f aca="false">X10*$C$13</f>
        <v>0</v>
      </c>
      <c r="Z11" s="85" t="n">
        <f aca="false">MIN(IF(X10&gt;0,N11+P11+T11,0),X10)</f>
        <v>0</v>
      </c>
      <c r="AA11" s="85" t="n">
        <f aca="false">Y11+Z11</f>
        <v>0</v>
      </c>
      <c r="AB11" s="57" t="n">
        <f aca="false">AB10+1</f>
        <v>6</v>
      </c>
      <c r="AC11" s="85" t="n">
        <f aca="false">MAX(AC10-AE11,0)</f>
        <v>0</v>
      </c>
      <c r="AD11" s="83" t="n">
        <f aca="false">AC10*$C$16</f>
        <v>3581926.43101405</v>
      </c>
      <c r="AE11" s="85" t="n">
        <f aca="false">IF(N11+P11+T11-Z11&gt;0,MIN(AC10,N11+P11+T11-Z11),0)</f>
        <v>48846671.6352659</v>
      </c>
      <c r="AF11" s="83" t="n">
        <f aca="false">AD11+AE11</f>
        <v>52428598.06628</v>
      </c>
      <c r="AG11" s="57" t="n">
        <f aca="false">AG10+1</f>
        <v>6</v>
      </c>
      <c r="AH11" s="85" t="n">
        <f aca="false">MAX(AH10-AJ11,0)</f>
        <v>11022224.7142598</v>
      </c>
      <c r="AI11" s="83" t="n">
        <f aca="false">AH10*$C$19</f>
        <v>3780774.58251</v>
      </c>
      <c r="AJ11" s="85" t="n">
        <f aca="false">IF(N11+P11+T11-Z11-AE11&gt;0,MIN(AH10,N11+P11-Z11-AE11),0)</f>
        <v>44569226.2857402</v>
      </c>
      <c r="AK11" s="83" t="n">
        <f aca="false">AI11+AJ11</f>
        <v>48350000.8682502</v>
      </c>
      <c r="AL11" s="57" t="n">
        <f aca="false">AL10+1</f>
        <v>6</v>
      </c>
      <c r="AM11" s="85" t="n">
        <f aca="false">MAX(AM10-AO11,0)</f>
        <v>37371023.4504386</v>
      </c>
      <c r="AN11" s="83" t="n">
        <f aca="false">AM10*$C$22</f>
        <v>2786025.14562</v>
      </c>
      <c r="AO11" s="85" t="n">
        <f aca="false">IF(N11+P11+T11-Z11-AE11-AJ11&gt;0,MIN(AM10,N11+P11+T11-Z11-AE11-AJ11),0)</f>
        <v>1019842.54956138</v>
      </c>
      <c r="AP11" s="83" t="n">
        <f aca="false">AN11+AO11</f>
        <v>3805867.69518138</v>
      </c>
      <c r="AQ11" s="57" t="n">
        <f aca="false">AQ10+1</f>
        <v>6</v>
      </c>
      <c r="AR11" s="85" t="n">
        <f aca="false">MAX(AR10-AT11,0)</f>
        <v>19967220</v>
      </c>
      <c r="AS11" s="83" t="n">
        <f aca="false">AR10*$C$25</f>
        <v>1427256.8856</v>
      </c>
      <c r="AT11" s="85" t="n">
        <f aca="false">IF(N11+P11+T11-Z11-AE11-AJ11-AO11&gt;0,MIN(AR10,N11+P11+T11-Z11-AE11-AJ11-AO11),0)</f>
        <v>0</v>
      </c>
      <c r="AU11" s="83" t="n">
        <f aca="false">AS11+AT11</f>
        <v>1427256.8856</v>
      </c>
      <c r="AV11" s="57" t="n">
        <f aca="false">AV10+1</f>
        <v>6</v>
      </c>
      <c r="AW11" s="84" t="n">
        <f aca="false">L11</f>
        <v>257034062.995955</v>
      </c>
      <c r="AX11" s="83" t="n">
        <f aca="false">AW10*$C$28</f>
        <v>1930721.8268286</v>
      </c>
      <c r="AY11" s="83" t="n">
        <v>0</v>
      </c>
      <c r="AZ11" s="83" t="n">
        <f aca="false">AX11+AY11</f>
        <v>1930721.8268286</v>
      </c>
      <c r="BA11" s="57" t="n">
        <f aca="false">BA10+1</f>
        <v>6</v>
      </c>
      <c r="BB11" s="85" t="n">
        <f aca="false">MAX(BB10-BD11,0)</f>
        <v>40999766</v>
      </c>
      <c r="BC11" s="83" t="n">
        <f aca="false">IF(AR11=0,BB10*$C$31,0)</f>
        <v>0</v>
      </c>
      <c r="BD11" s="85" t="n">
        <f aca="false">IF(N11+P11+T11-Z11-AE11-AJ11-AO11-AT11&gt;0,MIN(BB10,N11+P11+T11-Z11-AE11-AJ11-AO11-AT11),0)</f>
        <v>0</v>
      </c>
      <c r="BE11" s="83" t="n">
        <f aca="false">BC11+BD11</f>
        <v>0</v>
      </c>
      <c r="BF11" s="57" t="n">
        <f aca="false">BF10+1</f>
        <v>6</v>
      </c>
      <c r="BG11" s="85" t="n">
        <f aca="false">MAX(BG10-BI11,0)</f>
        <v>35142657</v>
      </c>
      <c r="BH11" s="83" t="n">
        <f aca="false">IF(BB11&gt;0,0,BG10*$C$34)</f>
        <v>0</v>
      </c>
      <c r="BI11" s="85" t="n">
        <f aca="false">IF(N11+P11+T11-Z11-AE11-AJ11-AO11-AT11-BD11&gt;0,MIN(BG10,N11+P11+T11-Z11-AE11-AJ11-AO11-AT11-BD11),0)</f>
        <v>0</v>
      </c>
      <c r="BJ11" s="83" t="n">
        <f aca="false">BH11+BI11</f>
        <v>0</v>
      </c>
      <c r="BK11" s="57" t="n">
        <f aca="false">BK10+1</f>
        <v>6</v>
      </c>
      <c r="BL11" s="85" t="n">
        <f aca="false">MAX(BL10-BN11,0)</f>
        <v>11714219</v>
      </c>
      <c r="BM11" s="83" t="n">
        <f aca="false">IF(BG11=0,BL10*$C$37,0)</f>
        <v>0</v>
      </c>
      <c r="BN11" s="85" t="n">
        <f aca="false">IF(N11+P11+T11-Z11-AE11-AJ11-AO11-AT11-BD11-BI11&gt;0,MIN(BL10,N11+P11+T11-Z11-AE11-AJ11-AO11-AT11-BD11-BI11),0)</f>
        <v>0</v>
      </c>
      <c r="BO11" s="83" t="n">
        <f aca="false">BM11+BN11</f>
        <v>0</v>
      </c>
      <c r="BP11" s="57" t="n">
        <f aca="false">BP10+1</f>
        <v>6</v>
      </c>
      <c r="BQ11" s="85" t="n">
        <f aca="false">MAX(BQ10-BS11,0)</f>
        <v>27333177</v>
      </c>
      <c r="BR11" s="83" t="n">
        <f aca="false">IF(BL11=0,BQ10*$C$40,0)</f>
        <v>0</v>
      </c>
      <c r="BS11" s="85" t="n">
        <f aca="false">IF(N11+P11+T11-Z11-AE11-AJ11-AO11-AT11-BD11-BI11-BN11&gt;0,MIN(BQ10,N11+P11+T11-Z11-AE11-AJ11-AO11-AT11-BD11-BI11-BN11),0)</f>
        <v>0</v>
      </c>
      <c r="BT11" s="83" t="n">
        <f aca="false">BR11+BS11</f>
        <v>0</v>
      </c>
      <c r="BU11" s="57" t="n">
        <f aca="false">BU10+1</f>
        <v>6</v>
      </c>
      <c r="BV11" s="85" t="n">
        <f aca="false">MAX(BV10-BX11,0)</f>
        <v>11714219</v>
      </c>
      <c r="BW11" s="83" t="n">
        <f aca="false">IF(BQ11=0,BV10*$C$43,0)</f>
        <v>0</v>
      </c>
      <c r="BX11" s="85" t="n">
        <f aca="false">IF(N11+P11+T11-Z11-AE11-AJ11-AO11-AT11-BD11-BI11-BN11-BS11&gt;0,MIN(BV10,N11+P11+T11-Z11-AE11-AJ11-AO11-AT11-BD11-BI11-BN11-BS11),0)</f>
        <v>0</v>
      </c>
      <c r="BY11" s="83" t="n">
        <f aca="false">BW11+BX11</f>
        <v>0</v>
      </c>
      <c r="BZ11" s="0" t="n">
        <f aca="false">BZ10+1</f>
        <v>6</v>
      </c>
      <c r="CA11" s="85" t="n">
        <f aca="false">MAX(CA10-CC11,0)</f>
        <v>11714219</v>
      </c>
      <c r="CB11" s="83" t="n">
        <f aca="false">IF(BV11=0,CA10*$C$46,0)</f>
        <v>0</v>
      </c>
      <c r="CC11" s="85" t="n">
        <f aca="false">IF(N11+P11+T11-Z11-AE11-AJ11-AO11-AT11-BD11-BI11-BN11-BS11-BX11&gt;0,MIN(CA10,N11+P11+T11-Z11-AE11-AJ11-AO11-AT11-BD11-BI11-BN11-BS11-BX11),0)</f>
        <v>0</v>
      </c>
      <c r="CD11" s="83" t="n">
        <f aca="false">CB11+CC11</f>
        <v>0</v>
      </c>
      <c r="CE11" s="57" t="n">
        <f aca="false">CE10+1</f>
        <v>6</v>
      </c>
      <c r="CF11" s="85" t="n">
        <f aca="false">MAX(CF10-CH11,0)</f>
        <v>19523698</v>
      </c>
      <c r="CG11" s="83" t="n">
        <f aca="false">IF(CA11=0,CF10*$C$49,0)</f>
        <v>0</v>
      </c>
      <c r="CH11" s="85" t="n">
        <f aca="false">IF(N11+P11+T11-Z11-AE11-AJ11-AO11-AT11-BD11-BI11-BN11-BS11-BX11-CC11&gt;0,MIN(CF10,N11+P11+T11-Z11-AE11-AJ11-AO11-AT11-BD11-BI11-BN11-BS11-BX11-CC11),0)</f>
        <v>0</v>
      </c>
      <c r="CI11" s="83" t="n">
        <f aca="false">CG11+CH11</f>
        <v>0</v>
      </c>
      <c r="CJ11" s="57" t="n">
        <f aca="false">CJ10+1</f>
        <v>6</v>
      </c>
      <c r="CK11" s="85" t="n">
        <f aca="false">MAX(CK10-CM11,0)</f>
        <v>3904740</v>
      </c>
      <c r="CL11" s="83" t="n">
        <f aca="false">IF(CF11=0,CK10*$C$52,0)</f>
        <v>0</v>
      </c>
      <c r="CM11" s="85" t="n">
        <f aca="false">IF(N11+P11+T11-Z11-AE11-AJ11-AO11-AT11-BD11-BI11-BN11-BS11-BX11-CC11-CH11&gt;0,MIN(CK10,N11+P11+T11-Z11-AE11-AJ11-AO11-AT11-BD11-BI11-BN11-BS11-BX11-CC11-CH11),0)</f>
        <v>0</v>
      </c>
      <c r="CN11" s="83" t="n">
        <f aca="false">CL11+CM11</f>
        <v>0</v>
      </c>
      <c r="CO11" s="0" t="n">
        <f aca="false">CO10+1</f>
        <v>6</v>
      </c>
      <c r="CP11" s="85" t="n">
        <f aca="false">MAX(CP10-CR11,0)</f>
        <v>15618958</v>
      </c>
      <c r="CQ11" s="83" t="n">
        <f aca="false">IF(CK11=0,CP10*$C$55,0)</f>
        <v>0</v>
      </c>
      <c r="CR11" s="85" t="n">
        <f aca="false">IF(N11+P11+T11-Z11-AE11-AJ11-AO11-AT11-BD11-BI11-BN11-BS11-BX11-CC11-CH11-CM11&gt;0,MIN(CP10,N11+P11+T11-Z11-AE11-AJ11-AO11-AT11-BD11-BI11-BN11-BS11-BX11-CC11-CH11-CM11),0)</f>
        <v>0</v>
      </c>
      <c r="CS11" s="83" t="n">
        <f aca="false">CQ11+CR11</f>
        <v>0</v>
      </c>
      <c r="CT11" s="0" t="n">
        <f aca="false">CT10+1</f>
        <v>6</v>
      </c>
      <c r="CU11" s="85" t="n">
        <f aca="false">MAX(CU10-CW11,0)</f>
        <v>7809479</v>
      </c>
      <c r="CV11" s="83" t="n">
        <f aca="false">IF(CP11=0,CU10*$C$58,0)</f>
        <v>0</v>
      </c>
      <c r="CW11" s="85" t="n">
        <f aca="false">IF(N11+P11+T11-Z11-AE11-AJ11-AO11-AT11-BD11-BI11-BN11-BS11-BX11-CC11-CH11-CM11-CR11&gt;0,MIN(CU10,N11+P11+T11-Z11-AE11-AJ11-AO11-AT11-BD11-BI11-BN11-BS11-BX11-CC11-CH11-CM11-CR11),0)</f>
        <v>0</v>
      </c>
      <c r="CX11" s="83" t="n">
        <f aca="false">CV11+CW11</f>
        <v>0</v>
      </c>
      <c r="CY11" s="57" t="n">
        <f aca="false">CY10+1</f>
        <v>6</v>
      </c>
      <c r="CZ11" s="85" t="n">
        <f aca="false">MAX(CZ10-DB11,0)</f>
        <v>19523699</v>
      </c>
      <c r="DA11" s="83" t="n">
        <f aca="false">IF(CU11=0,CZ10*$C$61,0)</f>
        <v>0</v>
      </c>
      <c r="DB11" s="85" t="n">
        <f aca="false">IF(N11+P11+T11-Z11-AE11-AJ11-AO11-AT11-BD11-BI11-BN11-BS11-BX11-CC11-CH11-CM11-CR11-CW11&gt;0,MIN(CZ10,N11+P11+T11-Z11-AE11-AJ11-AO11-AT11-BD11-BI11-BN11-BS11-BX11-CC11-CH11-CM11-CR11-CW11),0)</f>
        <v>0</v>
      </c>
      <c r="DC11" s="83" t="n">
        <f aca="false">DA11+DB11</f>
        <v>0</v>
      </c>
      <c r="DD11" s="83" t="n">
        <f aca="false">X11+AC11+AH11+AM11+AR11+BB11+BG11+BL11+BQ11+BV11+CA11+CF11+CK11+CP11+CU11+CZ11</f>
        <v>273359299.164699</v>
      </c>
      <c r="DE11" s="83" t="n">
        <f aca="false">Y11+AD11+AI11+AN11+AS11+AX11+BC11+BH11+BM11+BR11+BW11+CB11+CG11+CQ11+CV11+DA11</f>
        <v>13506704.8715726</v>
      </c>
      <c r="DF11" s="83" t="n">
        <f aca="false">Z11+AE11+AJ11+AO11+AT11+AY11+BD11+BI11+BN11+BS11+BX11+CC11+CH11+CR11+CW11+DB11</f>
        <v>94435740.4705675</v>
      </c>
      <c r="DG11" s="83" t="n">
        <f aca="false">DE11+DF11</f>
        <v>107942445.34214</v>
      </c>
      <c r="DH11" s="85" t="n">
        <f aca="false">U11-DG11+(AW11*$C$28)</f>
        <v>11563094.0455518</v>
      </c>
      <c r="DI11" s="83" t="n">
        <f aca="false">U11-DG11</f>
        <v>10158145.8572159</v>
      </c>
      <c r="DJ11" s="57" t="n">
        <f aca="false">DJ10+1</f>
        <v>6</v>
      </c>
    </row>
    <row r="12" customFormat="false" ht="15.75" hidden="false" customHeight="false" outlineLevel="0" collapsed="false">
      <c r="A12" s="92" t="s">
        <v>70</v>
      </c>
      <c r="B12" s="49"/>
      <c r="C12" s="83" t="n">
        <v>153230577</v>
      </c>
      <c r="G12" s="79" t="n">
        <f aca="false">G11+1</f>
        <v>7</v>
      </c>
      <c r="H12" s="80" t="n">
        <f aca="false">1/(1+$C$4)*H13</f>
        <v>0.174279937132747</v>
      </c>
      <c r="I12" s="80" t="n">
        <f aca="false">1/$C$4*(1-H12)</f>
        <v>10.462747882251</v>
      </c>
      <c r="J12" s="88" t="n">
        <f aca="false">0.06*$C$6</f>
        <v>0.0072</v>
      </c>
      <c r="K12" s="88" t="n">
        <f aca="false">$C$10</f>
        <v>0.0106</v>
      </c>
      <c r="L12" s="82" t="n">
        <f aca="false">-PV($C$4,$C$3-$G12,$C$5)*(1-$J$5-$K$5)*(1-$J$6-$K$6)*(1-$J$7-$K$7)*(1-$J$8-$K$8)*(1-$J12-$K12)^($G12-3)</f>
        <v>157187862.069131</v>
      </c>
      <c r="M12" s="82" t="n">
        <f aca="false">-PMT($C$4,$C$3,$C$2)*(1-$J$5-$K$5)*(1-$J$6-$K$6)*(1-$J$7-$K$7)*(1-$J$8-$K$8)*(1-J11-K11)^($G12-4)</f>
        <v>117282679.265178</v>
      </c>
      <c r="N12" s="82" t="n">
        <f aca="false">-PV($C$4,$C$3-$G12,$C$5)*(1-$J$5-$K$5)*(1-$J$6-$K$6)*(1-$J$7-$K$7)*(1-$J$8-$K$8)*(1-$J11-$K11)^($G12-4)*$J$10</f>
        <v>1152262.88627341</v>
      </c>
      <c r="O12" s="82" t="n">
        <f aca="false">-(L11-N12)*$C$10</f>
        <v>-2712347.08116263</v>
      </c>
      <c r="P12" s="82" t="n">
        <f aca="false">-(PMT($C$4,$C$3,$C$2)-PV($C$4,$C$3-$G11,$C$5)*$C$4)*(1-$J$5-$K$5)*(1-$J$6-$K$6)*(1-$J$7-$K$7)*(1-$J$8-$K$8)*(1-$J11-$K11)^($G12-4)</f>
        <v>96997551.0135374</v>
      </c>
      <c r="Q12" s="82" t="n">
        <f aca="false">(-PV($C$4,$C$3-$G11,$C$5)*$C$4)*(1-$J$5-$K$5)*(1-$J$6-$K$6)*(1-$J$7-$K$7)*(1-$J$8-$K$8)*(1-$J11-$K11)^($G12-4)</f>
        <v>20285128.2516408</v>
      </c>
      <c r="R12" s="82" t="n">
        <f aca="false">(PV($C$4,$C$3-G11,$C$5)*$C$9)*(1-$J$5-$K$5)*(1-$J$6-$K$6)*(1-$J$7-$K$7)*(1-$J$8-$K$8)*(1-$J$9-$K$9)^($G12-4)</f>
        <v>-354655.600121819</v>
      </c>
      <c r="S12" s="82" t="n">
        <f aca="false">MAXA(0,$L12-$C$8)</f>
        <v>156445003.069131</v>
      </c>
      <c r="T12" s="82" t="n">
        <f aca="false">(L10-N11)*$C$11</f>
        <v>808081.342986865</v>
      </c>
      <c r="U12" s="82" t="n">
        <f aca="false">SUM(N12:R12)+T12</f>
        <v>116176020.813154</v>
      </c>
      <c r="W12" s="57" t="n">
        <f aca="false">W11+1</f>
        <v>7</v>
      </c>
      <c r="X12" s="85" t="n">
        <f aca="false">MAX(X11-Z12,0)</f>
        <v>0</v>
      </c>
      <c r="Y12" s="83" t="n">
        <f aca="false">X11*$C$13</f>
        <v>0</v>
      </c>
      <c r="Z12" s="85" t="n">
        <f aca="false">MIN(IF(X11&gt;0,N12+P12+T12,0),X11)</f>
        <v>0</v>
      </c>
      <c r="AA12" s="85" t="n">
        <f aca="false">Y12+Z12</f>
        <v>0</v>
      </c>
      <c r="AB12" s="57" t="n">
        <f aca="false">AB11+1</f>
        <v>7</v>
      </c>
      <c r="AC12" s="85" t="n">
        <f aca="false">MAX(AC11-AE12,0)</f>
        <v>0</v>
      </c>
      <c r="AD12" s="83" t="n">
        <f aca="false">AC11*$C$16</f>
        <v>0</v>
      </c>
      <c r="AE12" s="85" t="n">
        <f aca="false">IF(N12+P12+T12-Z12&gt;0,MIN(AC11,N12+P12+T12-Z12),0)</f>
        <v>0</v>
      </c>
      <c r="AF12" s="83" t="n">
        <f aca="false">AD12+AE12</f>
        <v>0</v>
      </c>
      <c r="AG12" s="57" t="n">
        <f aca="false">AG11+1</f>
        <v>7</v>
      </c>
      <c r="AH12" s="85" t="n">
        <f aca="false">MAX(AH11-AJ12,0)</f>
        <v>0</v>
      </c>
      <c r="AI12" s="83" t="n">
        <f aca="false">AH11*$C$19</f>
        <v>749621.502816812</v>
      </c>
      <c r="AJ12" s="85" t="n">
        <f aca="false">IF(N12+P12+T12-Z12-AE12&gt;0,MIN(AH11,N12+P12-Z12-AE12),0)</f>
        <v>11022224.7142598</v>
      </c>
      <c r="AK12" s="83" t="n">
        <f aca="false">AI12+AJ12</f>
        <v>11771846.2170767</v>
      </c>
      <c r="AL12" s="57" t="n">
        <f aca="false">AL11+1</f>
        <v>7</v>
      </c>
      <c r="AM12" s="85" t="n">
        <f aca="false">MAX(AM11-AO12,0)</f>
        <v>0</v>
      </c>
      <c r="AN12" s="83" t="n">
        <f aca="false">AM11*$C$22</f>
        <v>2712015.17179833</v>
      </c>
      <c r="AO12" s="85" t="n">
        <f aca="false">IF(N12+P12+T12-Z12-AE12-AJ12&gt;0,MIN(AM11,N12+P12+T12-Z12-AE12-AJ12),0)</f>
        <v>37371023.4504386</v>
      </c>
      <c r="AP12" s="83" t="n">
        <f aca="false">AN12+AO12</f>
        <v>40083038.622237</v>
      </c>
      <c r="AQ12" s="57" t="n">
        <f aca="false">AQ11+1</f>
        <v>7</v>
      </c>
      <c r="AR12" s="85" t="n">
        <f aca="false">MAX(AR11-AT12,0)</f>
        <v>0</v>
      </c>
      <c r="AS12" s="83" t="n">
        <f aca="false">AR11*$C$25</f>
        <v>1427256.8856</v>
      </c>
      <c r="AT12" s="85" t="n">
        <f aca="false">IF(N12+P12+T12-Z12-AE12-AJ12-AO12&gt;0,MIN(AR11,N12+P12+T12-Z12-AE12-AJ12-AO12),0)</f>
        <v>19967220</v>
      </c>
      <c r="AU12" s="83" t="n">
        <f aca="false">AS12+AT12</f>
        <v>21394476.8856</v>
      </c>
      <c r="AV12" s="57" t="n">
        <f aca="false">AV11+1</f>
        <v>7</v>
      </c>
      <c r="AW12" s="84" t="n">
        <f aca="false">L12</f>
        <v>157187862.069131</v>
      </c>
      <c r="AX12" s="83" t="n">
        <f aca="false">AW11*$C$28</f>
        <v>1404948.18833589</v>
      </c>
      <c r="AY12" s="83" t="n">
        <v>0</v>
      </c>
      <c r="AZ12" s="83" t="n">
        <f aca="false">AX12+AY12</f>
        <v>1404948.18833589</v>
      </c>
      <c r="BA12" s="57" t="n">
        <f aca="false">BA11+1</f>
        <v>7</v>
      </c>
      <c r="BB12" s="85" t="n">
        <f aca="false">MAX(BB11-BD12,0)</f>
        <v>10402338.9219008</v>
      </c>
      <c r="BC12" s="83" t="n">
        <f aca="false">IF(AR12=0,BB11*$C$31,0)</f>
        <v>3079902.42192</v>
      </c>
      <c r="BD12" s="85" t="n">
        <f aca="false">IF(N12+P12+T12-Z12-AE12-AJ12-AO12-AT12&gt;0,MIN(BB11,N12+P12+T12-Z12-AE12-AJ12-AO12-AT12),0)</f>
        <v>30597427.0780992</v>
      </c>
      <c r="BE12" s="83" t="n">
        <f aca="false">BC12+BD12</f>
        <v>33677329.5000192</v>
      </c>
      <c r="BF12" s="57" t="n">
        <f aca="false">BF11+1</f>
        <v>7</v>
      </c>
      <c r="BG12" s="85" t="n">
        <f aca="false">MAX(BG11-BI12,0)</f>
        <v>35142657</v>
      </c>
      <c r="BH12" s="83" t="n">
        <f aca="false">IF(BB12&gt;0,0,BG11*$C$34)</f>
        <v>0</v>
      </c>
      <c r="BI12" s="85" t="n">
        <f aca="false">IF(N12+P12+T12-Z12-AE12-AJ12-AO12-AT12-BD12&gt;0,MIN(BG11,N12+P12+T12-Z12-AE12-AJ12-AO12-AT12-BD12),0)</f>
        <v>0</v>
      </c>
      <c r="BJ12" s="83" t="n">
        <f aca="false">BH12+BI12</f>
        <v>0</v>
      </c>
      <c r="BK12" s="57" t="n">
        <f aca="false">BK11+1</f>
        <v>7</v>
      </c>
      <c r="BL12" s="85" t="n">
        <f aca="false">MAX(BL11-BN12,0)</f>
        <v>11714219</v>
      </c>
      <c r="BM12" s="83" t="n">
        <f aca="false">IF(BG12=0,BL11*$C$37,0)</f>
        <v>0</v>
      </c>
      <c r="BN12" s="85" t="n">
        <f aca="false">IF(N12+P12+T12-Z12-AE12-AJ12-AO12-AT12-BD12-BI12&gt;0,MIN(BL11,N12+P12+T12-Z12-AE12-AJ12-AO12-AT12-BD12-BI12),0)</f>
        <v>0</v>
      </c>
      <c r="BO12" s="83" t="n">
        <f aca="false">BM12+BN12</f>
        <v>0</v>
      </c>
      <c r="BP12" s="57" t="n">
        <f aca="false">BP11+1</f>
        <v>7</v>
      </c>
      <c r="BQ12" s="85" t="n">
        <f aca="false">MAX(BQ11-BS12,0)</f>
        <v>27333177</v>
      </c>
      <c r="BR12" s="83" t="n">
        <f aca="false">IF(BL12=0,BQ11*$C$40,0)</f>
        <v>0</v>
      </c>
      <c r="BS12" s="85" t="n">
        <f aca="false">IF(N12+P12+T12-Z12-AE12-AJ12-AO12-AT12-BD12-BI12-BN12&gt;0,MIN(BQ11,N12+P12+T12-Z12-AE12-AJ12-AO12-AT12-BD12-BI12-BN12),0)</f>
        <v>0</v>
      </c>
      <c r="BT12" s="83" t="n">
        <f aca="false">BR12+BS12</f>
        <v>0</v>
      </c>
      <c r="BU12" s="57" t="n">
        <f aca="false">BU11+1</f>
        <v>7</v>
      </c>
      <c r="BV12" s="85" t="n">
        <f aca="false">MAX(BV11-BX12,0)</f>
        <v>11714219</v>
      </c>
      <c r="BW12" s="83" t="n">
        <f aca="false">IF(BQ12=0,BV11*$C$43,0)</f>
        <v>0</v>
      </c>
      <c r="BX12" s="85" t="n">
        <f aca="false">IF(N12+P12+T12-Z12-AE12-AJ12-AO12-AT12-BD12-BI12-BN12-BS12&gt;0,MIN(BV11,N12+P12+T12-Z12-AE12-AJ12-AO12-AT12-BD12-BI12-BN12-BS12),0)</f>
        <v>0</v>
      </c>
      <c r="BY12" s="83" t="n">
        <f aca="false">BW12+BX12</f>
        <v>0</v>
      </c>
      <c r="BZ12" s="0" t="n">
        <f aca="false">BZ11+1</f>
        <v>7</v>
      </c>
      <c r="CA12" s="85" t="n">
        <f aca="false">MAX(CA11-CC12,0)</f>
        <v>11714219</v>
      </c>
      <c r="CB12" s="83" t="n">
        <f aca="false">IF(BV12=0,CA11*$C$46,0)</f>
        <v>0</v>
      </c>
      <c r="CC12" s="85" t="n">
        <f aca="false">IF(N12+P12+T12-Z12-AE12-AJ12-AO12-AT12-BD12-BI12-BN12-BS12-BX12&gt;0,MIN(CA11,N12+P12+T12-Z12-AE12-AJ12-AO12-AT12-BD12-BI12-BN12-BS12-BX12),0)</f>
        <v>0</v>
      </c>
      <c r="CD12" s="83" t="n">
        <f aca="false">CB12+CC12</f>
        <v>0</v>
      </c>
      <c r="CE12" s="57" t="n">
        <f aca="false">CE11+1</f>
        <v>7</v>
      </c>
      <c r="CF12" s="85" t="n">
        <f aca="false">MAX(CF11-CH12,0)</f>
        <v>19523698</v>
      </c>
      <c r="CG12" s="83" t="n">
        <f aca="false">IF(CA12=0,CF11*$C$49,0)</f>
        <v>0</v>
      </c>
      <c r="CH12" s="85" t="n">
        <f aca="false">IF(N12+P12+T12-Z12-AE12-AJ12-AO12-AT12-BD12-BI12-BN12-BS12-BX12-CC12&gt;0,MIN(CF11,N12+P12+T12-Z12-AE12-AJ12-AO12-AT12-BD12-BI12-BN12-BS12-BX12-CC12),0)</f>
        <v>0</v>
      </c>
      <c r="CI12" s="83" t="n">
        <f aca="false">CG12+CH12</f>
        <v>0</v>
      </c>
      <c r="CJ12" s="57" t="n">
        <f aca="false">CJ11+1</f>
        <v>7</v>
      </c>
      <c r="CK12" s="85" t="n">
        <f aca="false">MAX(CK11-CM12,0)</f>
        <v>3904740</v>
      </c>
      <c r="CL12" s="83" t="n">
        <f aca="false">IF(CF12=0,CK11*$C$52,0)</f>
        <v>0</v>
      </c>
      <c r="CM12" s="85" t="n">
        <f aca="false">IF(N12+P12+T12-Z12-AE12-AJ12-AO12-AT12-BD12-BI12-BN12-BS12-BX12-CC12-CH12&gt;0,MIN(CK11,N12+P12+T12-Z12-AE12-AJ12-AO12-AT12-BD12-BI12-BN12-BS12-BX12-CC12-CH12),0)</f>
        <v>0</v>
      </c>
      <c r="CN12" s="83" t="n">
        <f aca="false">CL12+CM12</f>
        <v>0</v>
      </c>
      <c r="CO12" s="0" t="n">
        <f aca="false">CO11+1</f>
        <v>7</v>
      </c>
      <c r="CP12" s="85" t="n">
        <f aca="false">MAX(CP11-CR12,0)</f>
        <v>15618958</v>
      </c>
      <c r="CQ12" s="83" t="n">
        <f aca="false">IF(CK12=0,CP11*$C$55,0)</f>
        <v>0</v>
      </c>
      <c r="CR12" s="85" t="n">
        <f aca="false">IF(N12+P12+T12-Z12-AE12-AJ12-AO12-AT12-BD12-BI12-BN12-BS12-BX12-CC12-CH12-CM12&gt;0,MIN(CP11,N12+P12+T12-Z12-AE12-AJ12-AO12-AT12-BD12-BI12-BN12-BS12-BX12-CC12-CH12-CM12),0)</f>
        <v>0</v>
      </c>
      <c r="CS12" s="83" t="n">
        <f aca="false">CQ12+CR12</f>
        <v>0</v>
      </c>
      <c r="CT12" s="0" t="n">
        <f aca="false">CT11+1</f>
        <v>7</v>
      </c>
      <c r="CU12" s="85" t="n">
        <f aca="false">MAX(CU11-CW12,0)</f>
        <v>7809479</v>
      </c>
      <c r="CV12" s="83" t="n">
        <f aca="false">IF(CP12=0,CU11*$C$58,0)</f>
        <v>0</v>
      </c>
      <c r="CW12" s="85" t="n">
        <f aca="false">IF(N12+P12+T12-Z12-AE12-AJ12-AO12-AT12-BD12-BI12-BN12-BS12-BX12-CC12-CH12-CM12-CR12&gt;0,MIN(CU11,N12+P12+T12-Z12-AE12-AJ12-AO12-AT12-BD12-BI12-BN12-BS12-BX12-CC12-CH12-CM12-CR12),0)</f>
        <v>0</v>
      </c>
      <c r="CX12" s="83" t="n">
        <f aca="false">CV12+CW12</f>
        <v>0</v>
      </c>
      <c r="CY12" s="57" t="n">
        <f aca="false">CY11+1</f>
        <v>7</v>
      </c>
      <c r="CZ12" s="85" t="n">
        <f aca="false">MAX(CZ11-DB12,0)</f>
        <v>19523699</v>
      </c>
      <c r="DA12" s="83" t="n">
        <f aca="false">IF(CU12=0,CZ11*$C$61,0)</f>
        <v>0</v>
      </c>
      <c r="DB12" s="85" t="n">
        <f aca="false">IF(N12+P12+T12-Z12-AE12-AJ12-AO12-AT12-BD12-BI12-BN12-BS12-BX12-CC12-CH12-CM12-CR12-CW12&gt;0,MIN(CZ11,N12+P12+T12-Z12-AE12-AJ12-AO12-AT12-BD12-BI12-BN12-BS12-BX12-CC12-CH12-CM12-CR12-CW12),0)</f>
        <v>0</v>
      </c>
      <c r="DC12" s="83" t="n">
        <f aca="false">DA12+DB12</f>
        <v>0</v>
      </c>
      <c r="DD12" s="83" t="n">
        <f aca="false">X12+AC12+AH12+AM12+AR12+BB12+BG12+BL12+BQ12+BV12+CA12+CF12+CK12+CP12+CU12+CZ12</f>
        <v>174401403.921901</v>
      </c>
      <c r="DE12" s="83" t="n">
        <f aca="false">Y12+AD12+AI12+AN12+AS12+AX12+BC12+BH12+BM12+BR12+BW12+CB12+CG12+CQ12+CV12+DA12</f>
        <v>9373744.17047103</v>
      </c>
      <c r="DF12" s="83" t="n">
        <f aca="false">Z12+AE12+AJ12+AO12+AT12+AY12+BD12+BI12+BN12+BS12+BX12+CC12+CH12+CR12+CW12+DB12</f>
        <v>98957895.2427977</v>
      </c>
      <c r="DG12" s="83" t="n">
        <f aca="false">DE12+DF12</f>
        <v>108331639.413269</v>
      </c>
      <c r="DH12" s="85" t="n">
        <f aca="false">U12-DG12+(AW12*$C$28)</f>
        <v>8703570.25395517</v>
      </c>
      <c r="DI12" s="83" t="n">
        <f aca="false">U12-DG12</f>
        <v>7844381.3998853</v>
      </c>
      <c r="DJ12" s="57" t="n">
        <f aca="false">DJ11+1</f>
        <v>7</v>
      </c>
    </row>
    <row r="13" customFormat="false" ht="15.75" hidden="false" customHeight="false" outlineLevel="0" collapsed="false">
      <c r="A13" s="92" t="s">
        <v>71</v>
      </c>
      <c r="B13" s="49"/>
      <c r="C13" s="93" t="n">
        <v>0.07109</v>
      </c>
      <c r="G13" s="79" t="n">
        <f aca="false">G12+1</f>
        <v>8</v>
      </c>
      <c r="H13" s="80" t="n">
        <f aca="false">1/(1+$C$4)*H14</f>
        <v>0.188034109771264</v>
      </c>
      <c r="I13" s="80" t="n">
        <f aca="false">1/$C$4*(1-H13)</f>
        <v>10.2884679451183</v>
      </c>
      <c r="J13" s="88" t="n">
        <f aca="false">0.06*$C$6</f>
        <v>0.0072</v>
      </c>
      <c r="K13" s="88" t="n">
        <f aca="false">$C$10</f>
        <v>0.0106</v>
      </c>
      <c r="L13" s="82" t="n">
        <f aca="false">-PV($C$4,$C$3-$G13,$C$5)*(1-$J$5-$K$5)*(1-$J$6-$K$6)*(1-$J$7-$K$7)*(1-$J$8-$K$8)*(1-$J13-$K13)^($G13-3)</f>
        <v>53429794.7352336</v>
      </c>
      <c r="M13" s="82" t="n">
        <f aca="false">-PMT($C$4,$C$3,$C$2)*(1-$J$5-$K$5)*(1-$J$6-$K$6)*(1-$J$7-$K$7)*(1-$J$8-$K$8)*(1-J12-K12)^($G13-4)</f>
        <v>115195047.574258</v>
      </c>
      <c r="N13" s="82" t="n">
        <f aca="false">-PV($C$4,$C$3-$G13,$C$5)*(1-$J$5-$K$5)*(1-$J$6-$K$6)*(1-$J$7-$K$7)*(1-$J$8-$K$8)*(1-$J12-$K12)^($G13-4)*$J$10</f>
        <v>391666.180099452</v>
      </c>
      <c r="O13" s="82" t="n">
        <f aca="false">-(L12-N13)*$C$10</f>
        <v>-1662039.67642373</v>
      </c>
      <c r="P13" s="82" t="n">
        <f aca="false">-(PMT($C$4,$C$3,$C$2)-PV($C$4,$C$3-$G12,$C$5)*$C$4)*(1-$J$5-$K$5)*(1-$J$6-$K$6)*(1-$J$7-$K$7)*(1-$J$8-$K$8)*(1-$J12-$K12)^($G13-4)</f>
        <v>102789781.499762</v>
      </c>
      <c r="Q13" s="82" t="n">
        <f aca="false">(-PV($C$4,$C$3-$G12,$C$5)*$C$4)*(1-$J$5-$K$5)*(1-$J$6-$K$6)*(1-$J$7-$K$7)*(1-$J$8-$K$8)*(1-$J12-$K12)^($G13-4)</f>
        <v>12405266.0744958</v>
      </c>
      <c r="R13" s="82" t="n">
        <f aca="false">(PV($C$4,$C$3-G12,$C$5)*$C$9)*(1-$J$5-$K$5)*(1-$J$6-$K$6)*(1-$J$7-$K$7)*(1-$J$8-$K$8)*(1-$J$9-$K$9)^($G13-4)</f>
        <v>-216887.812082986</v>
      </c>
      <c r="S13" s="82" t="n">
        <f aca="false">MAXA(0,$L13-$C$8)</f>
        <v>52686935.7352336</v>
      </c>
      <c r="T13" s="82" t="n">
        <f aca="false">(L11-N12)*$C$11</f>
        <v>588528.140252268</v>
      </c>
      <c r="U13" s="82" t="n">
        <f aca="false">SUM(N13:R13)+T13</f>
        <v>114296314.406103</v>
      </c>
      <c r="W13" s="57" t="n">
        <f aca="false">W12+1</f>
        <v>8</v>
      </c>
      <c r="X13" s="85" t="n">
        <f aca="false">MAX(X12-Z13,0)</f>
        <v>0</v>
      </c>
      <c r="Y13" s="83" t="n">
        <f aca="false">X12*$C$13</f>
        <v>0</v>
      </c>
      <c r="Z13" s="85" t="n">
        <f aca="false">MIN(IF(X12&gt;0,N13+P13+T13,0),X12)</f>
        <v>0</v>
      </c>
      <c r="AA13" s="85" t="n">
        <f aca="false">Y13+Z13</f>
        <v>0</v>
      </c>
      <c r="AB13" s="57" t="n">
        <f aca="false">AB12+1</f>
        <v>8</v>
      </c>
      <c r="AC13" s="85" t="n">
        <f aca="false">MAX(AC12-AE13,0)</f>
        <v>0</v>
      </c>
      <c r="AD13" s="83" t="n">
        <f aca="false">AC12*$C$16</f>
        <v>0</v>
      </c>
      <c r="AE13" s="85" t="n">
        <f aca="false">IF(N13+P13+T13-Z13&gt;0,MIN(AC12,N13+P13+T13-Z13),0)</f>
        <v>0</v>
      </c>
      <c r="AF13" s="83" t="n">
        <f aca="false">AD13+AE13</f>
        <v>0</v>
      </c>
      <c r="AG13" s="57" t="n">
        <f aca="false">AG12+1</f>
        <v>8</v>
      </c>
      <c r="AH13" s="85" t="n">
        <f aca="false">MAX(AH12-AJ13,0)</f>
        <v>0</v>
      </c>
      <c r="AI13" s="83" t="n">
        <f aca="false">AH12*$C$19</f>
        <v>0</v>
      </c>
      <c r="AJ13" s="85" t="n">
        <f aca="false">IF(N13+P13+T13-Z13-AE13&gt;0,MIN(AH12,N13+P13-Z13-AE13),0)</f>
        <v>0</v>
      </c>
      <c r="AK13" s="83" t="n">
        <f aca="false">AI13+AJ13</f>
        <v>0</v>
      </c>
      <c r="AL13" s="57" t="n">
        <f aca="false">AL12+1</f>
        <v>8</v>
      </c>
      <c r="AM13" s="85" t="n">
        <f aca="false">MAX(AM12-AO13,0)</f>
        <v>0</v>
      </c>
      <c r="AN13" s="83" t="n">
        <f aca="false">AM12*$C$22</f>
        <v>0</v>
      </c>
      <c r="AO13" s="85" t="n">
        <f aca="false">IF(N13+P13+T13-Z13-AE13-AJ13&gt;0,MIN(AM12,N13+P13+T13-Z13-AE13-AJ13),0)</f>
        <v>0</v>
      </c>
      <c r="AP13" s="83" t="n">
        <f aca="false">AN13+AO13</f>
        <v>0</v>
      </c>
      <c r="AQ13" s="57" t="n">
        <f aca="false">AQ12+1</f>
        <v>8</v>
      </c>
      <c r="AR13" s="85" t="n">
        <f aca="false">MAX(AR12-AT13,0)</f>
        <v>0</v>
      </c>
      <c r="AS13" s="83" t="n">
        <f aca="false">AR12*$C$25</f>
        <v>0</v>
      </c>
      <c r="AT13" s="85" t="n">
        <f aca="false">IF(N13+P13+T13-Z13-AE13-AJ13-AO13&gt;0,MIN(AR12,N13+P13+T13-Z13-AE13-AJ13-AO13),0)</f>
        <v>0</v>
      </c>
      <c r="AU13" s="83" t="n">
        <f aca="false">AS13+AT13</f>
        <v>0</v>
      </c>
      <c r="AV13" s="57" t="n">
        <f aca="false">AV12+1</f>
        <v>8</v>
      </c>
      <c r="AW13" s="84" t="n">
        <f aca="false">L13</f>
        <v>53429794.7352336</v>
      </c>
      <c r="AX13" s="83" t="n">
        <f aca="false">AW12*$C$28</f>
        <v>859188.854069868</v>
      </c>
      <c r="AY13" s="83" t="n">
        <v>0</v>
      </c>
      <c r="AZ13" s="83" t="n">
        <f aca="false">AX13+AY13</f>
        <v>859188.854069868</v>
      </c>
      <c r="BA13" s="57" t="n">
        <f aca="false">BA12+1</f>
        <v>8</v>
      </c>
      <c r="BB13" s="85" t="n">
        <f aca="false">MAX(BB12-BD13,0)</f>
        <v>0</v>
      </c>
      <c r="BC13" s="83" t="n">
        <f aca="false">IF(AR13=0,BB12*$C$31,0)</f>
        <v>781423.699813189</v>
      </c>
      <c r="BD13" s="85" t="n">
        <f aca="false">IF(N13+P13+T13-Z13-AE13-AJ13-AO13-AT13&gt;0,MIN(BB12,N13+P13+T13-Z13-AE13-AJ13-AO13-AT13),0)</f>
        <v>10402338.9219008</v>
      </c>
      <c r="BE13" s="83" t="n">
        <f aca="false">BC13+BD13</f>
        <v>11183762.621714</v>
      </c>
      <c r="BF13" s="57" t="n">
        <f aca="false">BF12+1</f>
        <v>8</v>
      </c>
      <c r="BG13" s="85" t="n">
        <f aca="false">MAX(BG12-BI13,0)</f>
        <v>0</v>
      </c>
      <c r="BH13" s="83" t="n">
        <f aca="false">IF(BB13&gt;0,0,BG12*$C$34)</f>
        <v>2688764.68707</v>
      </c>
      <c r="BI13" s="85" t="n">
        <f aca="false">IF(N13+P13+T13-Z13-AE13-AJ13-AO13-AT13-BD13&gt;0,MIN(BG12,N13+P13+T13-Z13-AE13-AJ13-AO13-AT13-BD13),0)</f>
        <v>35142657</v>
      </c>
      <c r="BJ13" s="83" t="n">
        <f aca="false">BH13+BI13</f>
        <v>37831421.68707</v>
      </c>
      <c r="BK13" s="57" t="n">
        <f aca="false">BK12+1</f>
        <v>8</v>
      </c>
      <c r="BL13" s="85" t="n">
        <f aca="false">MAX(BL12-BN13,0)</f>
        <v>0</v>
      </c>
      <c r="BM13" s="83" t="n">
        <f aca="false">IF(BG13=0,BL12*$C$37,0)</f>
        <v>895704.327397</v>
      </c>
      <c r="BN13" s="85" t="n">
        <f aca="false">IF(N13+P13+T13-Z13-AE13-AJ13-AO13-AT13-BD13-BI13&gt;0,MIN(BL12,N13+P13+T13-Z13-AE13-AJ13-AO13-AT13-BD13-BI13),0)</f>
        <v>11714219</v>
      </c>
      <c r="BO13" s="83" t="n">
        <f aca="false">BM13+BN13</f>
        <v>12609923.327397</v>
      </c>
      <c r="BP13" s="57" t="n">
        <f aca="false">BP12+1</f>
        <v>8</v>
      </c>
      <c r="BQ13" s="85" t="n">
        <f aca="false">MAX(BQ12-BS13,0)</f>
        <v>0</v>
      </c>
      <c r="BR13" s="83" t="n">
        <f aca="false">IF(BL13=0,BQ12*$C$40,0)</f>
        <v>2046708.29376</v>
      </c>
      <c r="BS13" s="85" t="n">
        <f aca="false">IF(N13+P13+T13-Z13-AE13-AJ13-AO13-AT13-BD13-BI13-BN13&gt;0,MIN(BQ12,N13+P13+T13-Z13-AE13-AJ13-AO13-AT13-BD13-BI13-BN13),0)</f>
        <v>27333177</v>
      </c>
      <c r="BT13" s="83" t="n">
        <f aca="false">BR13+BS13</f>
        <v>29379885.29376</v>
      </c>
      <c r="BU13" s="57" t="n">
        <f aca="false">BU12+1</f>
        <v>8</v>
      </c>
      <c r="BV13" s="85" t="n">
        <f aca="false">MAX(BV12-BX13,0)</f>
        <v>0</v>
      </c>
      <c r="BW13" s="83" t="n">
        <f aca="false">IF(BQ13=0,BV12*$C$43,0)</f>
        <v>877160.71872</v>
      </c>
      <c r="BX13" s="85" t="n">
        <f aca="false">IF(N13+P13+T13-Z13-AE13-AJ13-AO13-AT13-BD13-BI13-BN13-BS13&gt;0,MIN(BV12,N13+P13+T13-Z13-AE13-AJ13-AO13-AT13-BD13-BI13-BN13-BS13),0)</f>
        <v>11714219</v>
      </c>
      <c r="BY13" s="83" t="n">
        <f aca="false">BW13+BX13</f>
        <v>12591379.71872</v>
      </c>
      <c r="BZ13" s="0" t="n">
        <f aca="false">BZ12+1</f>
        <v>8</v>
      </c>
      <c r="CA13" s="85" t="n">
        <f aca="false">MAX(CA12-CC13,0)</f>
        <v>4250854.10178688</v>
      </c>
      <c r="CB13" s="83" t="n">
        <f aca="false">IF(BV13=0,CA12*$C$46,0)</f>
        <v>802424.0015</v>
      </c>
      <c r="CC13" s="85" t="n">
        <f aca="false">IF(N13+P13+T13-Z13-AE13-AJ13-AO13-AT13-BD13-BI13-BN13-BS13-BX13&gt;0,MIN(CA12,N13+P13+T13-Z13-AE13-AJ13-AO13-AT13-BD13-BI13-BN13-BS13-BX13),0)</f>
        <v>7463364.89821312</v>
      </c>
      <c r="CD13" s="83" t="n">
        <f aca="false">CB13+CC13</f>
        <v>8265788.89971312</v>
      </c>
      <c r="CE13" s="57" t="n">
        <f aca="false">CE12+1</f>
        <v>8</v>
      </c>
      <c r="CF13" s="85" t="n">
        <f aca="false">MAX(CF12-CH13,0)</f>
        <v>19523698</v>
      </c>
      <c r="CG13" s="83" t="n">
        <f aca="false">IF(CA13=0,CF12*$C$49,0)</f>
        <v>0</v>
      </c>
      <c r="CH13" s="85" t="n">
        <f aca="false">IF(N13+P13+T13-Z13-AE13-AJ13-AO13-AT13-BD13-BI13-BN13-BS13-BX13-CC13&gt;0,MIN(CF12,N13+P13+T13-Z13-AE13-AJ13-AO13-AT13-BD13-BI13-BN13-BS13-BX13-CC13),0)</f>
        <v>0</v>
      </c>
      <c r="CI13" s="83" t="n">
        <f aca="false">CG13+CH13</f>
        <v>0</v>
      </c>
      <c r="CJ13" s="57" t="n">
        <f aca="false">CJ12+1</f>
        <v>8</v>
      </c>
      <c r="CK13" s="85" t="n">
        <f aca="false">MAX(CK12-CM13,0)</f>
        <v>3904740</v>
      </c>
      <c r="CL13" s="83" t="n">
        <f aca="false">IF(CF13=0,CK12*$C$52,0)</f>
        <v>0</v>
      </c>
      <c r="CM13" s="85" t="n">
        <f aca="false">IF(N13+P13+T13-Z13-AE13-AJ13-AO13-AT13-BD13-BI13-BN13-BS13-BX13-CC13-CH13&gt;0,MIN(CK12,N13+P13+T13-Z13-AE13-AJ13-AO13-AT13-BD13-BI13-BN13-BS13-BX13-CC13-CH13),0)</f>
        <v>0</v>
      </c>
      <c r="CN13" s="83" t="n">
        <f aca="false">CL13+CM13</f>
        <v>0</v>
      </c>
      <c r="CO13" s="0" t="n">
        <f aca="false">CO12+1</f>
        <v>8</v>
      </c>
      <c r="CP13" s="85" t="n">
        <f aca="false">MAX(CP12-CR13,0)</f>
        <v>15618958</v>
      </c>
      <c r="CQ13" s="83" t="n">
        <f aca="false">IF(CK13=0,CP12*$C$55,0)</f>
        <v>0</v>
      </c>
      <c r="CR13" s="85" t="n">
        <f aca="false">IF(N13+P13+T13-Z13-AE13-AJ13-AO13-AT13-BD13-BI13-BN13-BS13-BX13-CC13-CH13-CM13&gt;0,MIN(CP12,N13+P13+T13-Z13-AE13-AJ13-AO13-AT13-BD13-BI13-BN13-BS13-BX13-CC13-CH13-CM13),0)</f>
        <v>0</v>
      </c>
      <c r="CS13" s="83" t="n">
        <f aca="false">CQ13+CR13</f>
        <v>0</v>
      </c>
      <c r="CT13" s="0" t="n">
        <f aca="false">CT12+1</f>
        <v>8</v>
      </c>
      <c r="CU13" s="85" t="n">
        <f aca="false">MAX(CU12-CW13,0)</f>
        <v>7809479</v>
      </c>
      <c r="CV13" s="83" t="n">
        <f aca="false">IF(CP13=0,CU12*$C$58,0)</f>
        <v>0</v>
      </c>
      <c r="CW13" s="85" t="n">
        <f aca="false">IF(N13+P13+T13-Z13-AE13-AJ13-AO13-AT13-BD13-BI13-BN13-BS13-BX13-CC13-CH13-CM13-CR13&gt;0,MIN(CU12,N13+P13+T13-Z13-AE13-AJ13-AO13-AT13-BD13-BI13-BN13-BS13-BX13-CC13-CH13-CM13-CR13),0)</f>
        <v>0</v>
      </c>
      <c r="CX13" s="83" t="n">
        <f aca="false">CV13+CW13</f>
        <v>0</v>
      </c>
      <c r="CY13" s="57" t="n">
        <f aca="false">CY12+1</f>
        <v>8</v>
      </c>
      <c r="CZ13" s="85" t="n">
        <f aca="false">MAX(CZ12-DB13,0)</f>
        <v>19523699</v>
      </c>
      <c r="DA13" s="83" t="n">
        <f aca="false">IF(CU13=0,CZ12*$C$61,0)</f>
        <v>0</v>
      </c>
      <c r="DB13" s="85" t="n">
        <f aca="false">IF(N13+P13+T13-Z13-AE13-AJ13-AO13-AT13-BD13-BI13-BN13-BS13-BX13-CC13-CH13-CM13-CR13-CW13&gt;0,MIN(CZ12,N13+P13+T13-Z13-AE13-AJ13-AO13-AT13-BD13-BI13-BN13-BS13-BX13-CC13-CH13-CM13-CR13-CW13),0)</f>
        <v>0</v>
      </c>
      <c r="DC13" s="83" t="n">
        <f aca="false">DA13+DB13</f>
        <v>0</v>
      </c>
      <c r="DD13" s="83" t="n">
        <f aca="false">X13+AC13+AH13+AM13+AR13+BB13+BG13+BL13+BQ13+BV13+CA13+CF13+CK13+CP13+CU13+CZ13</f>
        <v>70631428.1017869</v>
      </c>
      <c r="DE13" s="83" t="n">
        <f aca="false">Y13+AD13+AI13+AN13+AS13+AX13+BC13+BH13+BM13+BR13+BW13+CB13+CG13+CQ13+CV13+DA13</f>
        <v>8951374.58233006</v>
      </c>
      <c r="DF13" s="83" t="n">
        <f aca="false">Z13+AE13+AJ13+AO13+AT13+AY13+BD13+BI13+BN13+BS13+BX13+CC13+CH13+CR13+CW13+DB13</f>
        <v>103769975.820114</v>
      </c>
      <c r="DG13" s="83" t="n">
        <f aca="false">DE13+DF13</f>
        <v>112721350.402444</v>
      </c>
      <c r="DH13" s="85" t="n">
        <f aca="false">U13-DG13+(AW13*$C$28)</f>
        <v>1867011.2616818</v>
      </c>
      <c r="DI13" s="83" t="n">
        <f aca="false">U13-DG13</f>
        <v>1574964.00365901</v>
      </c>
      <c r="DJ13" s="57" t="n">
        <f aca="false">DJ12+1</f>
        <v>8</v>
      </c>
    </row>
    <row r="14" customFormat="false" ht="15.75" hidden="false" customHeight="false" outlineLevel="0" collapsed="false">
      <c r="A14" s="49"/>
      <c r="B14" s="49"/>
      <c r="C14" s="49"/>
      <c r="G14" s="79" t="n">
        <f aca="false">G13+1</f>
        <v>9</v>
      </c>
      <c r="H14" s="80" t="n">
        <f aca="false">1/(1+$C$4)*H15</f>
        <v>0.202873761714412</v>
      </c>
      <c r="I14" s="80" t="n">
        <f aca="false">1/$C$4*(1-H14)</f>
        <v>10.100433835347</v>
      </c>
      <c r="J14" s="88" t="n">
        <f aca="false">0.06*$C$6</f>
        <v>0.0072</v>
      </c>
      <c r="K14" s="88" t="n">
        <f aca="false">$C$10</f>
        <v>0.0106</v>
      </c>
      <c r="L14" s="82" t="n">
        <f aca="false">-PV($C$4,$C$3-$G14,$C$5)*(1-$J$5-$K$5)*(1-$J$6-$K$6)*(1-$J$7-$K$7)*(1-$J$8-$K$8)*(1-$J14-$K14)^($G14-3)</f>
        <v>-54510235.3833658</v>
      </c>
      <c r="M14" s="82" t="n">
        <f aca="false">-PMT($C$4,$C$3,$C$2)*(1-$J$5-$K$5)*(1-$J$6-$K$6)*(1-$J$7-$K$7)*(1-$J$8-$K$8)*(1-J13-K13)^($G14-4)</f>
        <v>113144575.727436</v>
      </c>
      <c r="N14" s="82" t="n">
        <f aca="false">-PV($C$4,$C$3-$G14,$C$5)*(1-$J$5-$K$5)*(1-$J$6-$K$6)*(1-$J$7-$K$7)*(1-$J$8-$K$8)*(1-$J13-$K13)^($G14-4)*$J$10</f>
        <v>-399586.331460226</v>
      </c>
      <c r="O14" s="82" t="n">
        <f aca="false">-(L13-N14)*$C$10</f>
        <v>-570591.439306954</v>
      </c>
      <c r="P14" s="82" t="n">
        <f aca="false">-(PMT($C$4,$C$3,$C$2)-PV($C$4,$C$3-$G13,$C$5)*$C$4)*(1-$J$5-$K$5)*(1-$J$6-$K$6)*(1-$J$7-$K$7)*(1-$J$8-$K$8)*(1-$J13-$K13)^($G14-4)</f>
        <v>108927896.326932</v>
      </c>
      <c r="Q14" s="82" t="n">
        <f aca="false">(-PV($C$4,$C$3-$G13,$C$5)*$C$4)*(1-$J$5-$K$5)*(1-$J$6-$K$6)*(1-$J$7-$K$7)*(1-$J$8-$K$8)*(1-$J13-$K13)^($G14-4)</f>
        <v>4216679.40050463</v>
      </c>
      <c r="R14" s="82" t="n">
        <f aca="false">(PV($C$4,$C$3-G13,$C$5)*$C$9)*(1-$J$5-$K$5)*(1-$J$6-$K$6)*(1-$J$7-$K$7)*(1-$J$8-$K$8)*(1-$J$9-$K$9)^($G14-4)</f>
        <v>-73722.4307756753</v>
      </c>
      <c r="S14" s="82" t="n">
        <f aca="false">MAXA(0,$L14-$C$8)</f>
        <v>0</v>
      </c>
      <c r="T14" s="82" t="n">
        <f aca="false">(L12-N13)*$C$11</f>
        <v>360631.250544772</v>
      </c>
      <c r="U14" s="82" t="n">
        <f aca="false">SUM(N14:R14)+T14</f>
        <v>112461306.776438</v>
      </c>
      <c r="W14" s="57" t="n">
        <f aca="false">W13+1</f>
        <v>9</v>
      </c>
      <c r="X14" s="85" t="n">
        <f aca="false">MAX(X13-Z14,0)</f>
        <v>0</v>
      </c>
      <c r="Y14" s="83" t="n">
        <f aca="false">X13*$C$13</f>
        <v>0</v>
      </c>
      <c r="Z14" s="85" t="n">
        <f aca="false">MIN(IF(X13&gt;0,N14+P14+T14,0),X13)</f>
        <v>0</v>
      </c>
      <c r="AA14" s="85" t="n">
        <f aca="false">Y14+Z14</f>
        <v>0</v>
      </c>
      <c r="AB14" s="57" t="n">
        <f aca="false">AB13+1</f>
        <v>9</v>
      </c>
      <c r="AC14" s="85" t="n">
        <f aca="false">MAX(AC13-AE14,0)</f>
        <v>0</v>
      </c>
      <c r="AD14" s="83" t="n">
        <f aca="false">AC13*$C$16</f>
        <v>0</v>
      </c>
      <c r="AE14" s="85" t="n">
        <f aca="false">IF(N14+P14+T14-Z14&gt;0,MIN(AC13,N14+P14+T14-Z14),0)</f>
        <v>0</v>
      </c>
      <c r="AF14" s="83" t="n">
        <f aca="false">AD14+AE14</f>
        <v>0</v>
      </c>
      <c r="AG14" s="57" t="n">
        <f aca="false">AG13+1</f>
        <v>9</v>
      </c>
      <c r="AH14" s="85" t="n">
        <f aca="false">MAX(AH13-AJ14,0)</f>
        <v>0</v>
      </c>
      <c r="AI14" s="83" t="n">
        <f aca="false">AH13*$C$19</f>
        <v>0</v>
      </c>
      <c r="AJ14" s="85" t="n">
        <f aca="false">IF(N14+P14+T14-Z14-AE14&gt;0,MIN(AH13,N14+P14-Z14-AE14),0)</f>
        <v>0</v>
      </c>
      <c r="AK14" s="83" t="n">
        <f aca="false">AI14+AJ14</f>
        <v>0</v>
      </c>
      <c r="AL14" s="57" t="n">
        <f aca="false">AL13+1</f>
        <v>9</v>
      </c>
      <c r="AM14" s="85" t="n">
        <f aca="false">MAX(AM13-AO14,0)</f>
        <v>0</v>
      </c>
      <c r="AN14" s="83" t="n">
        <f aca="false">AM13*$C$22</f>
        <v>0</v>
      </c>
      <c r="AO14" s="85" t="n">
        <f aca="false">IF(N14+P14+T14-Z14-AE14-AJ14&gt;0,MIN(AM13,N14+P14+T14-Z14-AE14-AJ14),0)</f>
        <v>0</v>
      </c>
      <c r="AP14" s="83" t="n">
        <f aca="false">AN14+AO14</f>
        <v>0</v>
      </c>
      <c r="AQ14" s="57" t="n">
        <f aca="false">AQ13+1</f>
        <v>9</v>
      </c>
      <c r="AR14" s="85" t="n">
        <f aca="false">MAX(AR13-AT14,0)</f>
        <v>0</v>
      </c>
      <c r="AS14" s="83" t="n">
        <f aca="false">AR13*$C$25</f>
        <v>0</v>
      </c>
      <c r="AT14" s="85" t="n">
        <f aca="false">IF(N14+P14+T14-Z14-AE14-AJ14-AO14&gt;0,MIN(AR13,N14+P14+T14-Z14-AE14-AJ14-AO14),0)</f>
        <v>0</v>
      </c>
      <c r="AU14" s="83" t="n">
        <f aca="false">AS14+AT14</f>
        <v>0</v>
      </c>
      <c r="AV14" s="57" t="n">
        <f aca="false">AV13+1</f>
        <v>9</v>
      </c>
      <c r="AW14" s="84" t="n">
        <f aca="false">L14</f>
        <v>-54510235.3833658</v>
      </c>
      <c r="AX14" s="83" t="n">
        <f aca="false">AW13*$C$28</f>
        <v>292047.258022787</v>
      </c>
      <c r="AY14" s="83" t="n">
        <v>0</v>
      </c>
      <c r="AZ14" s="83" t="n">
        <f aca="false">AX14+AY14</f>
        <v>292047.258022787</v>
      </c>
      <c r="BA14" s="57" t="n">
        <f aca="false">BA13+1</f>
        <v>9</v>
      </c>
      <c r="BB14" s="85" t="n">
        <f aca="false">MAX(BB13-BD14,0)</f>
        <v>0</v>
      </c>
      <c r="BC14" s="83" t="n">
        <f aca="false">IF(AR14=0,BB13*$C$31,0)</f>
        <v>0</v>
      </c>
      <c r="BD14" s="85" t="n">
        <f aca="false">IF(N14+P14+T14-Z14-AE14-AJ14-AO14-AT14&gt;0,MIN(BB13,N14+P14+T14-Z14-AE14-AJ14-AO14-AT14),0)</f>
        <v>0</v>
      </c>
      <c r="BE14" s="83" t="n">
        <f aca="false">BC14+BD14</f>
        <v>0</v>
      </c>
      <c r="BF14" s="57" t="n">
        <f aca="false">BF13+1</f>
        <v>9</v>
      </c>
      <c r="BG14" s="85" t="n">
        <f aca="false">MAX(BG13-BI14,0)</f>
        <v>0</v>
      </c>
      <c r="BH14" s="83" t="n">
        <f aca="false">IF(BB14&gt;0,0,BG13*$C$34)</f>
        <v>0</v>
      </c>
      <c r="BI14" s="85" t="n">
        <f aca="false">IF(N14+P14+T14-Z14-AE14-AJ14-AO14-AT14-BD14&gt;0,MIN(BG13,N14+P14+T14-Z14-AE14-AJ14-AO14-AT14-BD14),0)</f>
        <v>0</v>
      </c>
      <c r="BJ14" s="83" t="n">
        <f aca="false">BH14+BI14</f>
        <v>0</v>
      </c>
      <c r="BK14" s="57" t="n">
        <f aca="false">BK13+1</f>
        <v>9</v>
      </c>
      <c r="BL14" s="85" t="n">
        <f aca="false">MAX(BL13-BN14,0)</f>
        <v>0</v>
      </c>
      <c r="BM14" s="83" t="n">
        <f aca="false">IF(BG14=0,BL13*$C$37,0)</f>
        <v>0</v>
      </c>
      <c r="BN14" s="85" t="n">
        <f aca="false">IF(N14+P14+T14-Z14-AE14-AJ14-AO14-AT14-BD14-BI14&gt;0,MIN(BL13,N14+P14+T14-Z14-AE14-AJ14-AO14-AT14-BD14-BI14),0)</f>
        <v>0</v>
      </c>
      <c r="BO14" s="83" t="n">
        <f aca="false">BM14+BN14</f>
        <v>0</v>
      </c>
      <c r="BP14" s="57" t="n">
        <f aca="false">BP13+1</f>
        <v>9</v>
      </c>
      <c r="BQ14" s="85" t="n">
        <f aca="false">MAX(BQ13-BS14,0)</f>
        <v>0</v>
      </c>
      <c r="BR14" s="83" t="n">
        <f aca="false">IF(BL14=0,BQ13*$C$40,0)</f>
        <v>0</v>
      </c>
      <c r="BS14" s="85" t="n">
        <f aca="false">IF(N14+P14+T14-Z14-AE14-AJ14-AO14-AT14-BD14-BI14-BN14&gt;0,MIN(BQ13,N14+P14+T14-Z14-AE14-AJ14-AO14-AT14-BD14-BI14-BN14),0)</f>
        <v>0</v>
      </c>
      <c r="BT14" s="83" t="n">
        <f aca="false">BR14+BS14</f>
        <v>0</v>
      </c>
      <c r="BU14" s="57" t="n">
        <f aca="false">BU13+1</f>
        <v>9</v>
      </c>
      <c r="BV14" s="85" t="n">
        <f aca="false">MAX(BV13-BX14,0)</f>
        <v>0</v>
      </c>
      <c r="BW14" s="83" t="n">
        <f aca="false">IF(BQ14=0,BV13*$C$43,0)</f>
        <v>0</v>
      </c>
      <c r="BX14" s="85" t="n">
        <f aca="false">IF(N14+P14+T14-Z14-AE14-AJ14-AO14-AT14-BD14-BI14-BN14-BS14&gt;0,MIN(BV13,N14+P14+T14-Z14-AE14-AJ14-AO14-AT14-BD14-BI14-BN14-BS14),0)</f>
        <v>0</v>
      </c>
      <c r="BY14" s="83" t="n">
        <f aca="false">BW14+BX14</f>
        <v>0</v>
      </c>
      <c r="BZ14" s="0" t="n">
        <f aca="false">BZ13+1</f>
        <v>9</v>
      </c>
      <c r="CA14" s="85" t="n">
        <f aca="false">MAX(CA13-CC14,0)</f>
        <v>0</v>
      </c>
      <c r="CB14" s="83" t="n">
        <f aca="false">IF(BV14=0,CA13*$C$46,0)</f>
        <v>291183.505972401</v>
      </c>
      <c r="CC14" s="85" t="n">
        <f aca="false">IF(N14+P14+T14-Z14-AE14-AJ14-AO14-AT14-BD14-BI14-BN14-BS14-BX14&gt;0,MIN(CA13,N14+P14+T14-Z14-AE14-AJ14-AO14-AT14-BD14-BI14-BN14-BS14-BX14),0)</f>
        <v>4250854.10178688</v>
      </c>
      <c r="CD14" s="83" t="n">
        <f aca="false">CB14+CC14</f>
        <v>4542037.60775928</v>
      </c>
      <c r="CE14" s="57" t="n">
        <f aca="false">CE13+1</f>
        <v>9</v>
      </c>
      <c r="CF14" s="85" t="n">
        <f aca="false">MAX(CF13-CH14,0)</f>
        <v>0</v>
      </c>
      <c r="CG14" s="83" t="n">
        <f aca="false">IF(CA14=0,CF13*$C$49,0)</f>
        <v>1337373.313</v>
      </c>
      <c r="CH14" s="85" t="n">
        <f aca="false">IF(N14+P14+T14-Z14-AE14-AJ14-AO14-AT14-BD14-BI14-BN14-BS14-BX14-CC14&gt;0,MIN(CF13,N14+P14+T14-Z14-AE14-AJ14-AO14-AT14-BD14-BI14-BN14-BS14-BX14-CC14),0)</f>
        <v>19523698</v>
      </c>
      <c r="CI14" s="83" t="n">
        <f aca="false">CG14+CH14</f>
        <v>20861071.313</v>
      </c>
      <c r="CJ14" s="57" t="n">
        <f aca="false">CJ13+1</f>
        <v>9</v>
      </c>
      <c r="CK14" s="85" t="n">
        <f aca="false">MAX(CK13-CM14,0)</f>
        <v>0</v>
      </c>
      <c r="CL14" s="83" t="n">
        <f aca="false">IF(CF14=0,CK13*$C$52,0)</f>
        <v>267474.69</v>
      </c>
      <c r="CM14" s="85" t="n">
        <f aca="false">IF(N14+P14+T14-Z14-AE14-AJ14-AO14-AT14-BD14-BI14-BN14-BS14-BX14-CC14-CH14&gt;0,MIN(CK13,N14+P14+T14-Z14-AE14-AJ14-AO14-AT14-BD14-BI14-BN14-BS14-BX14-CC14-CH14),0)</f>
        <v>3904740</v>
      </c>
      <c r="CN14" s="83" t="n">
        <f aca="false">CL14+CM14</f>
        <v>4172214.69</v>
      </c>
      <c r="CO14" s="0" t="n">
        <f aca="false">CO13+1</f>
        <v>9</v>
      </c>
      <c r="CP14" s="85" t="n">
        <f aca="false">MAX(CP13-CR14,0)</f>
        <v>0</v>
      </c>
      <c r="CQ14" s="83" t="n">
        <f aca="false">IF(CK14=0,CP13*$C$55,0)</f>
        <v>937137.48</v>
      </c>
      <c r="CR14" s="85" t="n">
        <f aca="false">IF(N14+P14+T14-Z14-AE14-AJ14-AO14-AT14-BD14-BI14-BN14-BS14-BX14-CC14-CH14-CM14&gt;0,MIN(CP13,N14+P14+T14-Z14-AE14-AJ14-AO14-AT14-BD14-BI14-BN14-BS14-BX14-CC14-CH14-CM14),0)</f>
        <v>15618958</v>
      </c>
      <c r="CS14" s="83" t="n">
        <f aca="false">CQ14+CR14</f>
        <v>16556095.48</v>
      </c>
      <c r="CT14" s="0" t="n">
        <f aca="false">CT13+1</f>
        <v>9</v>
      </c>
      <c r="CU14" s="85" t="n">
        <f aca="false">MAX(CU13-CW14,0)</f>
        <v>0</v>
      </c>
      <c r="CV14" s="83" t="n">
        <f aca="false">IF(CP14=0,CU13*$C$58,0)</f>
        <v>468568.74</v>
      </c>
      <c r="CW14" s="85" t="n">
        <f aca="false">IF(N14+P14+T14-Z14-AE14-AJ14-AO14-AT14-BD14-BI14-BN14-BS14-BX14-CC14-CH14-CM14-CR14&gt;0,MIN(CU13,N14+P14+T14-Z14-AE14-AJ14-AO14-AT14-BD14-BI14-BN14-BS14-BX14-CC14-CH14-CM14-CR14),0)</f>
        <v>7809479</v>
      </c>
      <c r="CX14" s="83" t="n">
        <f aca="false">CV14+CW14</f>
        <v>8278047.74</v>
      </c>
      <c r="CY14" s="57" t="n">
        <f aca="false">CY13+1</f>
        <v>9</v>
      </c>
      <c r="CZ14" s="85" t="n">
        <f aca="false">MAX(CZ13-DB14,0)</f>
        <v>0</v>
      </c>
      <c r="DA14" s="83" t="n">
        <f aca="false">IF(CU14=0,CZ13*$C$61,0)</f>
        <v>1171421.94</v>
      </c>
      <c r="DB14" s="85" t="n">
        <f aca="false">IF(N14+P14+T14-Z14-AE14-AJ14-AO14-AT14-BD14-BI14-BN14-BS14-BX14-CC14-CH14-CM14-CR14-CW14&gt;0,MIN(CZ13,N14+P14+T14-Z14-AE14-AJ14-AO14-AT14-BD14-BI14-BN14-BS14-BX14-CC14-CH14-CM14-CR14-CW14),0)</f>
        <v>19523699</v>
      </c>
      <c r="DC14" s="83" t="n">
        <f aca="false">DA14+DB14</f>
        <v>20695120.94</v>
      </c>
      <c r="DD14" s="83" t="n">
        <f aca="false">X14+AC14+AH14+AM14+AR14+BB14+BG14+BL14+BQ14+BV14+CA14+CF14+CK14+CP14+CU14+CZ14</f>
        <v>0</v>
      </c>
      <c r="DE14" s="83" t="n">
        <f aca="false">Y14+AD14+AI14+AN14+AS14+AX14+BC14+BH14+BM14+BR14+BW14+CB14+CG14+CQ14+CV14+DA14</f>
        <v>4497732.23699519</v>
      </c>
      <c r="DF14" s="83" t="n">
        <f aca="false">Z14+AE14+AJ14+AO14+AT14+AY14+BD14+BI14+BN14+BS14+BX14+CC14+CH14+CR14+CW14+DB14</f>
        <v>66726688.1017869</v>
      </c>
      <c r="DG14" s="83" t="n">
        <f aca="false">DE14+DF14</f>
        <v>71224420.3387821</v>
      </c>
      <c r="DH14" s="85" t="n">
        <f aca="false">U14-DG14+(AW14*$C$28)</f>
        <v>40938933.4910506</v>
      </c>
      <c r="DI14" s="83" t="n">
        <f aca="false">U14-DG14</f>
        <v>41236886.437656</v>
      </c>
      <c r="DJ14" s="57" t="n">
        <f aca="false">DJ13+1</f>
        <v>9</v>
      </c>
    </row>
    <row r="15" customFormat="false" ht="15.75" hidden="false" customHeight="false" outlineLevel="0" collapsed="false">
      <c r="A15" s="92" t="s">
        <v>72</v>
      </c>
      <c r="B15" s="49"/>
      <c r="C15" s="94" t="n">
        <v>299000640</v>
      </c>
      <c r="G15" s="79" t="n">
        <f aca="false">G14+1</f>
        <v>10</v>
      </c>
      <c r="H15" s="80" t="n">
        <f aca="false">1/(1+$C$4)*H16</f>
        <v>0.218884558988913</v>
      </c>
      <c r="I15" s="80" t="n">
        <f aca="false">1/$C$4*(1-H15)</f>
        <v>9.89756007363262</v>
      </c>
      <c r="J15" s="88" t="n">
        <f aca="false">0.06*$C$6</f>
        <v>0.0072</v>
      </c>
      <c r="K15" s="88" t="n">
        <f aca="false">$C$10</f>
        <v>0.0106</v>
      </c>
      <c r="L15" s="82" t="n">
        <f aca="false">-PV($C$4,$C$3-$G15,$C$5)*(1-$J$5-$K$5)*(1-$J$6-$K$6)*(1-$J$7-$K$7)*(1-$J$8-$K$8)*(1-$J15-$K15)^($G15-3)</f>
        <v>-166917803.85849</v>
      </c>
      <c r="M15" s="82" t="n">
        <f aca="false">-PMT($C$4,$C$3,$C$2)*(1-$J$5-$K$5)*(1-$J$6-$K$6)*(1-$J$7-$K$7)*(1-$J$8-$K$8)*(1-J14-K14)^($G15-4)</f>
        <v>111130602.279488</v>
      </c>
      <c r="N15" s="82" t="n">
        <f aca="false">-PV($C$4,$C$3-$G15,$C$5)*(1-$J$5-$K$5)*(1-$J$6-$K$6)*(1-$J$7-$K$7)*(1-$J$8-$K$8)*(1-$J14-$K14)^($G15-4)*$J$10</f>
        <v>-1223588.05516303</v>
      </c>
      <c r="O15" s="82" t="n">
        <f aca="false">-(L14-N15)*$C$10</f>
        <v>564838.461678949</v>
      </c>
      <c r="P15" s="82" t="n">
        <f aca="false">-(PMT($C$4,$C$3,$C$2)-PV($C$4,$C$3-$G14,$C$5)*$C$4)*(1-$J$5-$K$5)*(1-$J$6-$K$6)*(1-$J$7-$K$7)*(1-$J$8-$K$8)*(1-$J14-$K14)^($G15-4)</f>
        <v>115432550.055943</v>
      </c>
      <c r="Q15" s="82" t="n">
        <f aca="false">(-PV($C$4,$C$3-$G14,$C$5)*$C$4)*(1-$J$5-$K$5)*(1-$J$6-$K$6)*(1-$J$7-$K$7)*(1-$J$8-$K$8)*(1-$J14-$K14)^($G15-4)</f>
        <v>-4301947.77645523</v>
      </c>
      <c r="R15" s="82" t="n">
        <f aca="false">(PV($C$4,$C$3-G14,$C$5)*$C$9)*(1-$J$5-$K$5)*(1-$J$6-$K$6)*(1-$J$7-$K$7)*(1-$J$8-$K$8)*(1-$J$9-$K$9)^($G15-4)</f>
        <v>75213.2227819681</v>
      </c>
      <c r="S15" s="82" t="n">
        <f aca="false">MAXA(0,$L15-$C$8)</f>
        <v>0</v>
      </c>
      <c r="T15" s="82" t="n">
        <f aca="false">(L13-N14)*$C$11</f>
        <v>123807.576453396</v>
      </c>
      <c r="U15" s="82" t="n">
        <f aca="false">SUM(N15:R15)+T15</f>
        <v>110670873.485239</v>
      </c>
      <c r="W15" s="57" t="n">
        <f aca="false">W14+1</f>
        <v>10</v>
      </c>
      <c r="X15" s="85" t="n">
        <f aca="false">MAX(X14-Z15,0)</f>
        <v>0</v>
      </c>
      <c r="Y15" s="83" t="n">
        <f aca="false">X14*$C$13</f>
        <v>0</v>
      </c>
      <c r="Z15" s="85" t="n">
        <f aca="false">MIN(IF(X14&gt;0,N15+P15+T15,0),X14)</f>
        <v>0</v>
      </c>
      <c r="AA15" s="85" t="n">
        <f aca="false">Y15+Z15</f>
        <v>0</v>
      </c>
      <c r="AB15" s="57" t="n">
        <f aca="false">AB14+1</f>
        <v>10</v>
      </c>
      <c r="AC15" s="85" t="n">
        <f aca="false">MAX(AC14-AE15,0)</f>
        <v>0</v>
      </c>
      <c r="AD15" s="83" t="n">
        <f aca="false">AC14*$C$16</f>
        <v>0</v>
      </c>
      <c r="AE15" s="85" t="n">
        <f aca="false">IF(N15+P15+T15-Z15&gt;0,MIN(AC14,N15+P15+T15-Z15),0)</f>
        <v>0</v>
      </c>
      <c r="AF15" s="83" t="n">
        <f aca="false">AD15+AE15</f>
        <v>0</v>
      </c>
      <c r="AG15" s="57" t="n">
        <f aca="false">AG14+1</f>
        <v>10</v>
      </c>
      <c r="AH15" s="85" t="n">
        <f aca="false">MAX(AH14-AJ15,0)</f>
        <v>0</v>
      </c>
      <c r="AI15" s="83" t="n">
        <f aca="false">AH14*$C$19</f>
        <v>0</v>
      </c>
      <c r="AJ15" s="85" t="n">
        <f aca="false">IF(N15+P15+T15-Z15-AE15&gt;0,MIN(AH14,N15+P15-Z15-AE15),0)</f>
        <v>0</v>
      </c>
      <c r="AK15" s="83" t="n">
        <f aca="false">AI15+AJ15</f>
        <v>0</v>
      </c>
      <c r="AL15" s="57" t="n">
        <f aca="false">AL14+1</f>
        <v>10</v>
      </c>
      <c r="AM15" s="85" t="n">
        <f aca="false">MAX(AM14-AO15,0)</f>
        <v>0</v>
      </c>
      <c r="AN15" s="83" t="n">
        <f aca="false">AM14*$C$22</f>
        <v>0</v>
      </c>
      <c r="AO15" s="85" t="n">
        <f aca="false">IF(N15+P15+T15-Z15-AE15-AJ15&gt;0,MIN(AM14,N15+P15+T15-Z15-AE15-AJ15),0)</f>
        <v>0</v>
      </c>
      <c r="AP15" s="83" t="n">
        <f aca="false">AN15+AO15</f>
        <v>0</v>
      </c>
      <c r="AQ15" s="57" t="n">
        <f aca="false">AQ14+1</f>
        <v>10</v>
      </c>
      <c r="AR15" s="85" t="n">
        <f aca="false">MAX(AR14-AT15,0)</f>
        <v>0</v>
      </c>
      <c r="AS15" s="83" t="n">
        <f aca="false">AR14*$C$25</f>
        <v>0</v>
      </c>
      <c r="AT15" s="85" t="n">
        <f aca="false">IF(N15+P15+T15-Z15-AE15-AJ15-AO15&gt;0,MIN(AR14,N15+P15+T15-Z15-AE15-AJ15-AO15),0)</f>
        <v>0</v>
      </c>
      <c r="AU15" s="83" t="n">
        <f aca="false">AS15+AT15</f>
        <v>0</v>
      </c>
      <c r="AV15" s="57" t="n">
        <f aca="false">AV14+1</f>
        <v>10</v>
      </c>
      <c r="AW15" s="84" t="n">
        <f aca="false">L15</f>
        <v>-166917803.85849</v>
      </c>
      <c r="AX15" s="83" t="n">
        <f aca="false">AW14*$C$28</f>
        <v>-297952.946605477</v>
      </c>
      <c r="AY15" s="83" t="n">
        <v>0</v>
      </c>
      <c r="AZ15" s="83" t="n">
        <f aca="false">AX15+AY15</f>
        <v>-297952.946605477</v>
      </c>
      <c r="BA15" s="57" t="n">
        <f aca="false">BA14+1</f>
        <v>10</v>
      </c>
      <c r="BB15" s="85" t="n">
        <f aca="false">MAX(BB14-BD15,0)</f>
        <v>0</v>
      </c>
      <c r="BC15" s="83" t="n">
        <f aca="false">IF(AR15=0,BB14*$C$31,0)</f>
        <v>0</v>
      </c>
      <c r="BD15" s="85" t="n">
        <f aca="false">IF(N15+P15+T15-Z15-AE15-AJ15-AO15-AT15&gt;0,MIN(BB14,N15+P15+T15-Z15-AE15-AJ15-AO15-AT15),0)</f>
        <v>0</v>
      </c>
      <c r="BE15" s="83" t="n">
        <f aca="false">BC15+BD15</f>
        <v>0</v>
      </c>
      <c r="BF15" s="57" t="n">
        <f aca="false">BF14+1</f>
        <v>10</v>
      </c>
      <c r="BG15" s="85" t="n">
        <f aca="false">MAX(BG14-BI15,0)</f>
        <v>0</v>
      </c>
      <c r="BH15" s="83" t="n">
        <f aca="false">IF(BB15&gt;0,0,BG14*$C$34)</f>
        <v>0</v>
      </c>
      <c r="BI15" s="85" t="n">
        <f aca="false">IF(N15+P15+T15-Z15-AE15-AJ15-AO15-AT15-BD15&gt;0,MIN(BG14,N15+P15+T15-Z15-AE15-AJ15-AO15-AT15-BD15),0)</f>
        <v>0</v>
      </c>
      <c r="BJ15" s="83" t="n">
        <f aca="false">BH15+BI15</f>
        <v>0</v>
      </c>
      <c r="BK15" s="57" t="n">
        <f aca="false">BK14+1</f>
        <v>10</v>
      </c>
      <c r="BL15" s="85" t="n">
        <f aca="false">MAX(BL14-BN15,0)</f>
        <v>0</v>
      </c>
      <c r="BM15" s="83" t="n">
        <f aca="false">IF(BG15=0,BL14*$C$37,0)</f>
        <v>0</v>
      </c>
      <c r="BN15" s="85" t="n">
        <f aca="false">IF(N15+P15+T15-Z15-AE15-AJ15-AO15-AT15-BD15-BI15&gt;0,MIN(BL14,N15+P15+T15-Z15-AE15-AJ15-AO15-AT15-BD15-BI15),0)</f>
        <v>0</v>
      </c>
      <c r="BO15" s="83" t="n">
        <f aca="false">BM15+BN15</f>
        <v>0</v>
      </c>
      <c r="BP15" s="57" t="n">
        <f aca="false">BP14+1</f>
        <v>10</v>
      </c>
      <c r="BQ15" s="85" t="n">
        <f aca="false">MAX(BQ14-BS15,0)</f>
        <v>0</v>
      </c>
      <c r="BR15" s="83" t="n">
        <f aca="false">IF(BL15=0,BQ14*$C$40,0)</f>
        <v>0</v>
      </c>
      <c r="BS15" s="85" t="n">
        <f aca="false">IF(N15+P15+T15-Z15-AE15-AJ15-AO15-AT15-BD15-BI15-BN15&gt;0,MIN(BQ14,N15+P15+T15-Z15-AE15-AJ15-AO15-AT15-BD15-BI15-BN15),0)</f>
        <v>0</v>
      </c>
      <c r="BT15" s="83" t="n">
        <f aca="false">BR15+BS15</f>
        <v>0</v>
      </c>
      <c r="BU15" s="57" t="n">
        <f aca="false">BU14+1</f>
        <v>10</v>
      </c>
      <c r="BV15" s="85" t="n">
        <f aca="false">MAX(BV14-BX15,0)</f>
        <v>0</v>
      </c>
      <c r="BW15" s="83" t="n">
        <f aca="false">IF(BQ15=0,BV14*$C$43,0)</f>
        <v>0</v>
      </c>
      <c r="BX15" s="85" t="n">
        <f aca="false">IF(N15+P15+T15-Z15-AE15-AJ15-AO15-AT15-BD15-BI15-BN15-BS15&gt;0,MIN(BV14,N15+P15+T15-Z15-AE15-AJ15-AO15-AT15-BD15-BI15-BN15-BS15),0)</f>
        <v>0</v>
      </c>
      <c r="BY15" s="83" t="n">
        <f aca="false">BW15+BX15</f>
        <v>0</v>
      </c>
      <c r="BZ15" s="0" t="n">
        <f aca="false">BZ14+1</f>
        <v>10</v>
      </c>
      <c r="CA15" s="85" t="n">
        <f aca="false">MAX(CA14-CC15,0)</f>
        <v>0</v>
      </c>
      <c r="CB15" s="83" t="n">
        <f aca="false">IF(BV15=0,CA14*$C$46,0)</f>
        <v>0</v>
      </c>
      <c r="CC15" s="85" t="n">
        <f aca="false">IF(N15+P15+T15-Z15-AE15-AJ15-AO15-AT15-BD15-BI15-BN15-BS15-BX15&gt;0,MIN(CA14,N15+P15+T15-Z15-AE15-AJ15-AO15-AT15-BD15-BI15-BN15-BS15-BX15),0)</f>
        <v>0</v>
      </c>
      <c r="CD15" s="83" t="n">
        <f aca="false">CB15+CC15</f>
        <v>0</v>
      </c>
      <c r="CE15" s="57" t="n">
        <f aca="false">CE14+1</f>
        <v>10</v>
      </c>
      <c r="CF15" s="85" t="n">
        <f aca="false">MAX(CF14-CH15,0)</f>
        <v>0</v>
      </c>
      <c r="CG15" s="83" t="n">
        <f aca="false">IF(CA15=0,CF14*$C$49,0)</f>
        <v>0</v>
      </c>
      <c r="CH15" s="85" t="n">
        <f aca="false">IF(N15+P15+T15-Z15-AE15-AJ15-AO15-AT15-BD15-BI15-BN15-BS15-BX15-CC15&gt;0,MIN(CF14,N15+P15+T15-Z15-AE15-AJ15-AO15-AT15-BD15-BI15-BN15-BS15-BX15-CC15),0)</f>
        <v>0</v>
      </c>
      <c r="CI15" s="83" t="n">
        <f aca="false">CG15+CH15</f>
        <v>0</v>
      </c>
      <c r="CJ15" s="57" t="n">
        <f aca="false">CJ14+1</f>
        <v>10</v>
      </c>
      <c r="CK15" s="85" t="n">
        <f aca="false">MAX(CK14-CM15,0)</f>
        <v>0</v>
      </c>
      <c r="CL15" s="83" t="n">
        <f aca="false">IF(CF15=0,CK14*$C$52,0)</f>
        <v>0</v>
      </c>
      <c r="CM15" s="85" t="n">
        <f aca="false">IF(N15+P15+T15-Z15-AE15-AJ15-AO15-AT15-BD15-BI15-BN15-BS15-BX15-CC15-CH15&gt;0,MIN(CK14,N15+P15+T15-Z15-AE15-AJ15-AO15-AT15-BD15-BI15-BN15-BS15-BX15-CC15-CH15),0)</f>
        <v>0</v>
      </c>
      <c r="CN15" s="83" t="n">
        <f aca="false">CL15+CM15</f>
        <v>0</v>
      </c>
      <c r="CO15" s="0" t="n">
        <f aca="false">CO14+1</f>
        <v>10</v>
      </c>
      <c r="CP15" s="85" t="n">
        <f aca="false">MAX(CP14-CR15,0)</f>
        <v>0</v>
      </c>
      <c r="CQ15" s="83" t="n">
        <f aca="false">IF(CK15=0,CP14*$C$55,0)</f>
        <v>0</v>
      </c>
      <c r="CR15" s="85" t="n">
        <f aca="false">IF(N15+P15+T15-Z15-AE15-AJ15-AO15-AT15-BD15-BI15-BN15-BS15-BX15-CC15-CH15-CM15&gt;0,MIN(CP14,N15+P15+T15-Z15-AE15-AJ15-AO15-AT15-BD15-BI15-BN15-BS15-BX15-CC15-CH15-CM15),0)</f>
        <v>0</v>
      </c>
      <c r="CS15" s="83" t="n">
        <f aca="false">CQ15+CR15</f>
        <v>0</v>
      </c>
      <c r="CT15" s="0" t="n">
        <f aca="false">CT14+1</f>
        <v>10</v>
      </c>
      <c r="CU15" s="85" t="n">
        <f aca="false">MAX(CU14-CW15,0)</f>
        <v>0</v>
      </c>
      <c r="CV15" s="83" t="n">
        <f aca="false">IF(CP15=0,CU14*$C$58,0)</f>
        <v>0</v>
      </c>
      <c r="CW15" s="85" t="n">
        <f aca="false">IF(N15+P15+T15-Z15-AE15-AJ15-AO15-AT15-BD15-BI15-BN15-BS15-BX15-CC15-CH15-CM15-CR15&gt;0,MIN(CU14,N15+P15+T15-Z15-AE15-AJ15-AO15-AT15-BD15-BI15-BN15-BS15-BX15-CC15-CH15-CM15-CR15),0)</f>
        <v>0</v>
      </c>
      <c r="CX15" s="83" t="n">
        <f aca="false">CV15+CW15</f>
        <v>0</v>
      </c>
      <c r="CY15" s="57" t="n">
        <f aca="false">CY14+1</f>
        <v>10</v>
      </c>
      <c r="CZ15" s="85" t="n">
        <f aca="false">MAX(CZ14-DB15,0)</f>
        <v>0</v>
      </c>
      <c r="DA15" s="83" t="n">
        <f aca="false">IF(CU15=0,CZ14*$C$61,0)</f>
        <v>0</v>
      </c>
      <c r="DB15" s="85" t="n">
        <f aca="false">IF(N15+P15+T15-Z15-AE15-AJ15-AO15-AT15-BD15-BI15-BN15-BS15-BX15-CC15-CH15-CM15-CR15-CW15&gt;0,MIN(CZ14,N15+P15+T15-Z15-AE15-AJ15-AO15-AT15-BD15-BI15-BN15-BS15-BX15-CC15-CH15-CM15-CR15-CW15),0)</f>
        <v>0</v>
      </c>
      <c r="DC15" s="83" t="n">
        <f aca="false">DA15+DB15</f>
        <v>0</v>
      </c>
      <c r="DD15" s="83" t="n">
        <f aca="false">X15+AC15+AH15+AM15+AR15+BB15+BG15+BL15+BQ15+BV15+CA15+CF15+CK15+CP15+CU15+CZ15</f>
        <v>0</v>
      </c>
      <c r="DE15" s="83" t="n">
        <f aca="false">Y15+AD15+AI15+AN15+AS15+AX15+BC15+BH15+BM15+BR15+BW15+CB15+CG15+CQ15+CV15+DA15</f>
        <v>-297952.946605477</v>
      </c>
      <c r="DF15" s="83" t="n">
        <f aca="false">Z15+AE15+AJ15+AO15+AT15+AY15+BD15+BI15+BN15+BS15+BX15+CC15+CH15+CR15+CW15+DB15</f>
        <v>0</v>
      </c>
      <c r="DG15" s="83" t="n">
        <f aca="false">DE15+DF15</f>
        <v>-297952.946605477</v>
      </c>
      <c r="DH15" s="85" t="n">
        <f aca="false">U15-DG15+(AW15*$C$28)</f>
        <v>110056453.715954</v>
      </c>
      <c r="DI15" s="83" t="n">
        <f aca="false">U15-DG15</f>
        <v>110968826.431845</v>
      </c>
      <c r="DJ15" s="57" t="n">
        <f aca="false">DJ14+1</f>
        <v>10</v>
      </c>
    </row>
    <row r="16" customFormat="false" ht="15.75" hidden="false" customHeight="false" outlineLevel="0" collapsed="false">
      <c r="A16" s="92" t="s">
        <v>73</v>
      </c>
      <c r="B16" s="49"/>
      <c r="C16" s="93" t="n">
        <v>0.07333</v>
      </c>
      <c r="G16" s="79" t="n">
        <f aca="false">G15+1</f>
        <v>11</v>
      </c>
      <c r="H16" s="80" t="n">
        <f aca="false">1/(1+$C$4)*H17</f>
        <v>0.236158928384318</v>
      </c>
      <c r="I16" s="80" t="n">
        <f aca="false">1/$C$4*(1-H16)</f>
        <v>9.67867551464371</v>
      </c>
      <c r="J16" s="88" t="n">
        <f aca="false">0.06*$C$6</f>
        <v>0.0072</v>
      </c>
      <c r="K16" s="88" t="n">
        <f aca="false">$C$10</f>
        <v>0.0106</v>
      </c>
      <c r="L16" s="82" t="n">
        <f aca="false">-PV($C$4,$C$3-$G16,$C$5)*(1-$J$5-$K$5)*(1-$J$6-$K$6)*(1-$J$7-$K$7)*(1-$J$8-$K$8)*(1-$J16-$K16)^($G16-3)</f>
        <v>-284094901.363852</v>
      </c>
      <c r="M16" s="82" t="n">
        <f aca="false">-PMT($C$4,$C$3,$C$2)*(1-$J$5-$K$5)*(1-$J$6-$K$6)*(1-$J$7-$K$7)*(1-$J$8-$K$8)*(1-J15-K15)^($G16-4)</f>
        <v>109152477.558913</v>
      </c>
      <c r="N16" s="82" t="n">
        <f aca="false">-PV($C$4,$C$3-$G16,$C$5)*(1-$J$5-$K$5)*(1-$J$6-$K$6)*(1-$J$7-$K$7)*(1-$J$8-$K$8)*(1-$J15-$K15)^($G16-4)*$J$10</f>
        <v>-2082552.72838498</v>
      </c>
      <c r="O16" s="82" t="n">
        <f aca="false">-(L15-N16)*$C$10</f>
        <v>1747253.66197911</v>
      </c>
      <c r="P16" s="82" t="n">
        <f aca="false">-(PMT($C$4,$C$3,$C$2)-PV($C$4,$C$3-$G15,$C$5)*$C$4)*(1-$J$5-$K$5)*(1-$J$6-$K$6)*(1-$J$7-$K$7)*(1-$J$8-$K$8)*(1-$J15-$K15)^($G16-4)</f>
        <v>122325630.639425</v>
      </c>
      <c r="Q16" s="82" t="n">
        <f aca="false">(-PV($C$4,$C$3-$G15,$C$5)*$C$4)*(1-$J$5-$K$5)*(1-$J$6-$K$6)*(1-$J$7-$K$7)*(1-$J$8-$K$8)*(1-$J15-$K15)^($G16-4)</f>
        <v>-13173153.080512</v>
      </c>
      <c r="R16" s="82" t="n">
        <f aca="false">(PV($C$4,$C$3-G15,$C$5)*$C$9)*(1-$J$5-$K$5)*(1-$J$6-$K$6)*(1-$J$7-$K$7)*(1-$J$8-$K$8)*(1-$J$9-$K$9)^($G16-4)</f>
        <v>230313.185763944</v>
      </c>
      <c r="S16" s="82" t="n">
        <f aca="false">MAXA(0,$L16-$C$8)</f>
        <v>0</v>
      </c>
      <c r="T16" s="82" t="n">
        <f aca="false">(L14-N15)*$C$11</f>
        <v>-122559.288854866</v>
      </c>
      <c r="U16" s="82" t="n">
        <f aca="false">SUM(N16:R16)+T16</f>
        <v>108924932.389416</v>
      </c>
      <c r="W16" s="57" t="n">
        <f aca="false">W15+1</f>
        <v>11</v>
      </c>
      <c r="X16" s="85" t="n">
        <f aca="false">MAX(X15-Z16,0)</f>
        <v>0</v>
      </c>
      <c r="Y16" s="83" t="n">
        <f aca="false">X15*$C$13</f>
        <v>0</v>
      </c>
      <c r="Z16" s="85" t="n">
        <f aca="false">MIN(IF(X15&gt;0,N16+P16+T16,0),X15)</f>
        <v>0</v>
      </c>
      <c r="AA16" s="85" t="n">
        <f aca="false">Y16+Z16</f>
        <v>0</v>
      </c>
      <c r="AB16" s="57" t="n">
        <f aca="false">AB15+1</f>
        <v>11</v>
      </c>
      <c r="AC16" s="85" t="n">
        <f aca="false">MAX(AC15-AE16,0)</f>
        <v>0</v>
      </c>
      <c r="AD16" s="83" t="n">
        <f aca="false">AC15*$C$16</f>
        <v>0</v>
      </c>
      <c r="AE16" s="85" t="n">
        <f aca="false">IF(N16+P16+T16-Z16&gt;0,MIN(AC15,N16+P16+T16-Z16),0)</f>
        <v>0</v>
      </c>
      <c r="AF16" s="83" t="n">
        <f aca="false">AD16+AE16</f>
        <v>0</v>
      </c>
      <c r="AG16" s="57" t="n">
        <f aca="false">AG15+1</f>
        <v>11</v>
      </c>
      <c r="AH16" s="85" t="n">
        <f aca="false">MAX(AH15-AJ16,0)</f>
        <v>0</v>
      </c>
      <c r="AI16" s="83" t="n">
        <f aca="false">AH15*$C$19</f>
        <v>0</v>
      </c>
      <c r="AJ16" s="85" t="n">
        <f aca="false">IF(N16+P16+T16-Z16-AE16&gt;0,MIN(AH15,N16+P16-Z16-AE16),0)</f>
        <v>0</v>
      </c>
      <c r="AK16" s="83" t="n">
        <f aca="false">AI16+AJ16</f>
        <v>0</v>
      </c>
      <c r="AL16" s="57" t="n">
        <f aca="false">AL15+1</f>
        <v>11</v>
      </c>
      <c r="AM16" s="85" t="n">
        <f aca="false">MAX(AM15-AO16,0)</f>
        <v>0</v>
      </c>
      <c r="AN16" s="83" t="n">
        <f aca="false">AM15*$C$22</f>
        <v>0</v>
      </c>
      <c r="AO16" s="85" t="n">
        <f aca="false">IF(N16+P16+T16-Z16-AE16-AJ16&gt;0,MIN(AM15,N16+P16+T16-Z16-AE16-AJ16),0)</f>
        <v>0</v>
      </c>
      <c r="AP16" s="83" t="n">
        <f aca="false">AN16+AO16</f>
        <v>0</v>
      </c>
      <c r="AQ16" s="57" t="n">
        <f aca="false">AQ15+1</f>
        <v>11</v>
      </c>
      <c r="AR16" s="85" t="n">
        <f aca="false">MAX(AR15-AT16,0)</f>
        <v>0</v>
      </c>
      <c r="AS16" s="83" t="n">
        <f aca="false">AR15*$C$25</f>
        <v>0</v>
      </c>
      <c r="AT16" s="85" t="n">
        <f aca="false">IF(N16+P16+T16-Z16-AE16-AJ16-AO16&gt;0,MIN(AR15,N16+P16+T16-Z16-AE16-AJ16-AO16),0)</f>
        <v>0</v>
      </c>
      <c r="AU16" s="83" t="n">
        <f aca="false">AS16+AT16</f>
        <v>0</v>
      </c>
      <c r="AV16" s="57" t="n">
        <f aca="false">AV15+1</f>
        <v>11</v>
      </c>
      <c r="AW16" s="84" t="n">
        <f aca="false">L16</f>
        <v>-284094901.363852</v>
      </c>
      <c r="AX16" s="83" t="n">
        <f aca="false">AW15*$C$28</f>
        <v>-912372.715890504</v>
      </c>
      <c r="AY16" s="83" t="n">
        <v>0</v>
      </c>
      <c r="AZ16" s="83" t="n">
        <f aca="false">AX16+AY16</f>
        <v>-912372.715890504</v>
      </c>
      <c r="BA16" s="57" t="n">
        <f aca="false">BA15+1</f>
        <v>11</v>
      </c>
      <c r="BB16" s="85" t="n">
        <f aca="false">MAX(BB15-BD16,0)</f>
        <v>0</v>
      </c>
      <c r="BC16" s="83" t="n">
        <f aca="false">IF(AR16=0,BB15*$C$31,0)</f>
        <v>0</v>
      </c>
      <c r="BD16" s="85" t="n">
        <f aca="false">IF(N16+P16+T16-Z16-AE16-AJ16-AO16-AT16&gt;0,MIN(BB15,N16+P16+T16-Z16-AE16-AJ16-AO16-AT16),0)</f>
        <v>0</v>
      </c>
      <c r="BE16" s="83" t="n">
        <f aca="false">BC16+BD16</f>
        <v>0</v>
      </c>
      <c r="BF16" s="57" t="n">
        <f aca="false">BF15+1</f>
        <v>11</v>
      </c>
      <c r="BG16" s="85" t="n">
        <f aca="false">MAX(BG15-BI16,0)</f>
        <v>0</v>
      </c>
      <c r="BH16" s="83" t="n">
        <f aca="false">IF(BB16&gt;0,0,BG15*$C$34)</f>
        <v>0</v>
      </c>
      <c r="BI16" s="85" t="n">
        <f aca="false">IF(N16+P16+T16-Z16-AE16-AJ16-AO16-AT16-BD16&gt;0,MIN(BG15,N16+P16+T16-Z16-AE16-AJ16-AO16-AT16-BD16),0)</f>
        <v>0</v>
      </c>
      <c r="BJ16" s="83" t="n">
        <f aca="false">BH16+BI16</f>
        <v>0</v>
      </c>
      <c r="BK16" s="57" t="n">
        <f aca="false">BK15+1</f>
        <v>11</v>
      </c>
      <c r="BL16" s="85" t="n">
        <f aca="false">MAX(BL15-BN16,0)</f>
        <v>0</v>
      </c>
      <c r="BM16" s="83" t="n">
        <f aca="false">IF(BG16=0,BL15*$C$37,0)</f>
        <v>0</v>
      </c>
      <c r="BN16" s="85" t="n">
        <f aca="false">IF(N16+P16+T16-Z16-AE16-AJ16-AO16-AT16-BD16-BI16&gt;0,MIN(BL15,N16+P16+T16-Z16-AE16-AJ16-AO16-AT16-BD16-BI16),0)</f>
        <v>0</v>
      </c>
      <c r="BO16" s="83" t="n">
        <f aca="false">BM16+BN16</f>
        <v>0</v>
      </c>
      <c r="BP16" s="57" t="n">
        <f aca="false">BP15+1</f>
        <v>11</v>
      </c>
      <c r="BQ16" s="85" t="n">
        <f aca="false">MAX(BQ15-BS16,0)</f>
        <v>0</v>
      </c>
      <c r="BR16" s="83" t="n">
        <f aca="false">IF(BL16=0,BQ15*$C$40,0)</f>
        <v>0</v>
      </c>
      <c r="BS16" s="85" t="n">
        <f aca="false">IF(N16+P16+T16-Z16-AE16-AJ16-AO16-AT16-BD16-BI16-BN16&gt;0,MIN(BQ15,N16+P16+T16-Z16-AE16-AJ16-AO16-AT16-BD16-BI16-BN16),0)</f>
        <v>0</v>
      </c>
      <c r="BT16" s="83" t="n">
        <f aca="false">BR16+BS16</f>
        <v>0</v>
      </c>
      <c r="BU16" s="57" t="n">
        <f aca="false">BU15+1</f>
        <v>11</v>
      </c>
      <c r="BV16" s="85" t="n">
        <f aca="false">MAX(BV15-BX16,0)</f>
        <v>0</v>
      </c>
      <c r="BW16" s="83" t="n">
        <f aca="false">IF(BQ16=0,BV15*$C$43,0)</f>
        <v>0</v>
      </c>
      <c r="BX16" s="85" t="n">
        <f aca="false">IF(N16+P16+T16-Z16-AE16-AJ16-AO16-AT16-BD16-BI16-BN16-BS16&gt;0,MIN(BV15,N16+P16+T16-Z16-AE16-AJ16-AO16-AT16-BD16-BI16-BN16-BS16),0)</f>
        <v>0</v>
      </c>
      <c r="BY16" s="83" t="n">
        <f aca="false">BW16+BX16</f>
        <v>0</v>
      </c>
      <c r="BZ16" s="0" t="n">
        <f aca="false">BZ15+1</f>
        <v>11</v>
      </c>
      <c r="CA16" s="85" t="n">
        <f aca="false">MAX(CA15-CC16,0)</f>
        <v>0</v>
      </c>
      <c r="CB16" s="83" t="n">
        <f aca="false">IF(BV16=0,CA15*$C$46,0)</f>
        <v>0</v>
      </c>
      <c r="CC16" s="85" t="n">
        <f aca="false">IF(N16+P16+T16-Z16-AE16-AJ16-AO16-AT16-BD16-BI16-BN16-BS16-BX16&gt;0,MIN(CA15,N16+P16+T16-Z16-AE16-AJ16-AO16-AT16-BD16-BI16-BN16-BS16-BX16),0)</f>
        <v>0</v>
      </c>
      <c r="CD16" s="83" t="n">
        <f aca="false">CB16+CC16</f>
        <v>0</v>
      </c>
      <c r="CE16" s="57" t="n">
        <f aca="false">CE15+1</f>
        <v>11</v>
      </c>
      <c r="CF16" s="85" t="n">
        <f aca="false">MAX(CF15-CH16,0)</f>
        <v>0</v>
      </c>
      <c r="CG16" s="83" t="n">
        <f aca="false">IF(CA16=0,CF15*$C$49,0)</f>
        <v>0</v>
      </c>
      <c r="CH16" s="85" t="n">
        <f aca="false">IF(N16+P16+T16-Z16-AE16-AJ16-AO16-AT16-BD16-BI16-BN16-BS16-BX16-CC16&gt;0,MIN(CF15,N16+P16+T16-Z16-AE16-AJ16-AO16-AT16-BD16-BI16-BN16-BS16-BX16-CC16),0)</f>
        <v>0</v>
      </c>
      <c r="CI16" s="83" t="n">
        <f aca="false">CG16+CH16</f>
        <v>0</v>
      </c>
      <c r="CJ16" s="57" t="n">
        <f aca="false">CJ15+1</f>
        <v>11</v>
      </c>
      <c r="CK16" s="85" t="n">
        <f aca="false">MAX(CK15-CM16,0)</f>
        <v>0</v>
      </c>
      <c r="CL16" s="83" t="n">
        <f aca="false">IF(CF16=0,CK15*$C$52,0)</f>
        <v>0</v>
      </c>
      <c r="CM16" s="85" t="n">
        <f aca="false">IF(N16+P16+T16-Z16-AE16-AJ16-AO16-AT16-BD16-BI16-BN16-BS16-BX16-CC16-CH16&gt;0,MIN(CK15,N16+P16+T16-Z16-AE16-AJ16-AO16-AT16-BD16-BI16-BN16-BS16-BX16-CC16-CH16),0)</f>
        <v>0</v>
      </c>
      <c r="CN16" s="83" t="n">
        <f aca="false">CL16+CM16</f>
        <v>0</v>
      </c>
      <c r="CO16" s="0" t="n">
        <f aca="false">CO15+1</f>
        <v>11</v>
      </c>
      <c r="CP16" s="85" t="n">
        <f aca="false">MAX(CP15-CR16,0)</f>
        <v>0</v>
      </c>
      <c r="CQ16" s="83" t="n">
        <f aca="false">IF(CK16=0,CP15*$C$55,0)</f>
        <v>0</v>
      </c>
      <c r="CR16" s="85" t="n">
        <f aca="false">IF(N16+P16+T16-Z16-AE16-AJ16-AO16-AT16-BD16-BI16-BN16-BS16-BX16-CC16-CH16-CM16&gt;0,MIN(CP15,N16+P16+T16-Z16-AE16-AJ16-AO16-AT16-BD16-BI16-BN16-BS16-BX16-CC16-CH16-CM16),0)</f>
        <v>0</v>
      </c>
      <c r="CS16" s="83" t="n">
        <f aca="false">CQ16+CR16</f>
        <v>0</v>
      </c>
      <c r="CT16" s="0" t="n">
        <f aca="false">CT15+1</f>
        <v>11</v>
      </c>
      <c r="CU16" s="85" t="n">
        <f aca="false">MAX(CU15-CW16,0)</f>
        <v>0</v>
      </c>
      <c r="CV16" s="83" t="n">
        <f aca="false">IF(CP16=0,CU15*$C$58,0)</f>
        <v>0</v>
      </c>
      <c r="CW16" s="85" t="n">
        <f aca="false">IF(N16+P16+T16-Z16-AE16-AJ16-AO16-AT16-BD16-BI16-BN16-BS16-BX16-CC16-CH16-CM16-CR16&gt;0,MIN(CU15,N16+P16+T16-Z16-AE16-AJ16-AO16-AT16-BD16-BI16-BN16-BS16-BX16-CC16-CH16-CM16-CR16),0)</f>
        <v>0</v>
      </c>
      <c r="CX16" s="83" t="n">
        <f aca="false">CV16+CW16</f>
        <v>0</v>
      </c>
      <c r="CY16" s="57" t="n">
        <f aca="false">CY15+1</f>
        <v>11</v>
      </c>
      <c r="CZ16" s="85" t="n">
        <f aca="false">MAX(CZ15-DB16,0)</f>
        <v>0</v>
      </c>
      <c r="DA16" s="83" t="n">
        <f aca="false">IF(CU16=0,CZ15*$C$61,0)</f>
        <v>0</v>
      </c>
      <c r="DB16" s="85" t="n">
        <f aca="false">IF(N16+P16+T16-Z16-AE16-AJ16-AO16-AT16-BD16-BI16-BN16-BS16-BX16-CC16-CH16-CM16-CR16-CW16&gt;0,MIN(CZ15,N16+P16+T16-Z16-AE16-AJ16-AO16-AT16-BD16-BI16-BN16-BS16-BX16-CC16-CH16-CM16-CR16-CW16),0)</f>
        <v>0</v>
      </c>
      <c r="DC16" s="83" t="n">
        <f aca="false">DA16+DB16</f>
        <v>0</v>
      </c>
      <c r="DD16" s="83" t="n">
        <f aca="false">X16+AC16+AH16+AM16+AR16+BB16+BG16+BL16+BQ16+BV16+CA16+CF16+CK16+CP16+CU16+CZ16</f>
        <v>0</v>
      </c>
      <c r="DE16" s="83" t="n">
        <f aca="false">Y16+AD16+AI16+AN16+AS16+AX16+BC16+BH16+BM16+BR16+BW16+CB16+CG16+CQ16+CV16+DA16</f>
        <v>-912372.715890504</v>
      </c>
      <c r="DF16" s="83" t="n">
        <f aca="false">Z16+AE16+AJ16+AO16+AT16+AY16+BD16+BI16+BN16+BS16+BX16+CC16+CH16+CR16+CW16+DB16</f>
        <v>0</v>
      </c>
      <c r="DG16" s="83" t="n">
        <f aca="false">DE16+DF16</f>
        <v>-912372.715890504</v>
      </c>
      <c r="DH16" s="85" t="n">
        <f aca="false">U16-DG16+(AW16*$C$28)</f>
        <v>108284442.374452</v>
      </c>
      <c r="DI16" s="83" t="n">
        <f aca="false">U16-DG16</f>
        <v>109837305.105307</v>
      </c>
      <c r="DJ16" s="57" t="n">
        <f aca="false">DJ15+1</f>
        <v>11</v>
      </c>
    </row>
    <row r="17" customFormat="false" ht="15.75" hidden="false" customHeight="false" outlineLevel="0" collapsed="false">
      <c r="A17" s="49"/>
      <c r="B17" s="49"/>
      <c r="C17" s="49"/>
      <c r="G17" s="79" t="n">
        <f aca="false">G16+1</f>
        <v>12</v>
      </c>
      <c r="H17" s="80" t="n">
        <f aca="false">1/(1+$C$4)*H18</f>
        <v>0.254796591012409</v>
      </c>
      <c r="I17" s="80" t="n">
        <f aca="false">1/$C$4*(1-H17)</f>
        <v>9.44251658625939</v>
      </c>
      <c r="J17" s="88" t="n">
        <f aca="false">0.06*$C$6</f>
        <v>0.0072</v>
      </c>
      <c r="K17" s="88" t="n">
        <f aca="false">$C$10</f>
        <v>0.0106</v>
      </c>
      <c r="L17" s="82" t="n">
        <f aca="false">-PV($C$4,$C$3-$G17,$C$5)*(1-$J$5-$K$5)*(1-$J$6-$K$6)*(1-$J$7-$K$7)*(1-$J$8-$K$8)*(1-$J17-$K17)^($G17-3)</f>
        <v>-406360925.264857</v>
      </c>
      <c r="M17" s="82" t="n">
        <f aca="false">-PMT($C$4,$C$3,$C$2)*(1-$J$5-$K$5)*(1-$J$6-$K$6)*(1-$J$7-$K$7)*(1-$J$8-$K$8)*(1-J16-K16)^($G17-4)</f>
        <v>107209563.458364</v>
      </c>
      <c r="N17" s="82" t="n">
        <f aca="false">-PV($C$4,$C$3-$G17,$C$5)*(1-$J$5-$K$5)*(1-$J$6-$K$6)*(1-$J$7-$K$7)*(1-$J$8-$K$8)*(1-$J16-$K16)^($G17-4)*$J$10</f>
        <v>-2978821.68795253</v>
      </c>
      <c r="O17" s="82" t="n">
        <f aca="false">-(L16-N17)*$C$10</f>
        <v>2979830.44456453</v>
      </c>
      <c r="P17" s="82" t="n">
        <f aca="false">-(PMT($C$4,$C$3,$C$2)-PV($C$4,$C$3-$G16,$C$5)*$C$4)*(1-$J$5-$K$5)*(1-$J$6-$K$6)*(1-$J$7-$K$7)*(1-$J$8-$K$8)*(1-$J16-$K16)^($G17-4)</f>
        <v>129630333.073999</v>
      </c>
      <c r="Q17" s="82" t="n">
        <f aca="false">(-PV($C$4,$C$3-$G16,$C$5)*$C$4)*(1-$J$5-$K$5)*(1-$J$6-$K$6)*(1-$J$7-$K$7)*(1-$J$8-$K$8)*(1-$J16-$K16)^($G17-4)</f>
        <v>-22420769.6156352</v>
      </c>
      <c r="R17" s="82" t="n">
        <f aca="false">(PV($C$4,$C$3-G16,$C$5)*$C$9)*(1-$J$5-$K$5)*(1-$J$6-$K$6)*(1-$J$7-$K$7)*(1-$J$8-$K$8)*(1-$J$9-$K$9)^($G17-4)</f>
        <v>391994.144901842</v>
      </c>
      <c r="S17" s="82" t="n">
        <f aca="false">MAXA(0,$L17-$C$8)</f>
        <v>0</v>
      </c>
      <c r="T17" s="82" t="n">
        <f aca="false">(L15-N16)*$C$11</f>
        <v>-379121.07759924</v>
      </c>
      <c r="U17" s="82" t="n">
        <f aca="false">SUM(N17:R17)+T17</f>
        <v>107223445.282279</v>
      </c>
      <c r="W17" s="57" t="n">
        <f aca="false">W16+1</f>
        <v>12</v>
      </c>
      <c r="X17" s="85" t="n">
        <f aca="false">MAX(X16-Z17,0)</f>
        <v>0</v>
      </c>
      <c r="Y17" s="83" t="n">
        <f aca="false">X16*$C$13</f>
        <v>0</v>
      </c>
      <c r="Z17" s="85" t="n">
        <f aca="false">MIN(IF(X16&gt;0,N17+P17+T17,0),X16)</f>
        <v>0</v>
      </c>
      <c r="AA17" s="85" t="n">
        <f aca="false">Y17+Z17</f>
        <v>0</v>
      </c>
      <c r="AB17" s="57" t="n">
        <f aca="false">AB16+1</f>
        <v>12</v>
      </c>
      <c r="AC17" s="85" t="n">
        <f aca="false">MAX(AC16-AE17,0)</f>
        <v>0</v>
      </c>
      <c r="AD17" s="83" t="n">
        <f aca="false">AC16*$C$16</f>
        <v>0</v>
      </c>
      <c r="AE17" s="85" t="n">
        <f aca="false">IF(N17+P17+T17-Z17&gt;0,MIN(AC16,N17+P17+T17-Z17),0)</f>
        <v>0</v>
      </c>
      <c r="AF17" s="83" t="n">
        <f aca="false">AD17+AE17</f>
        <v>0</v>
      </c>
      <c r="AG17" s="57" t="n">
        <f aca="false">AG16+1</f>
        <v>12</v>
      </c>
      <c r="AH17" s="85" t="n">
        <f aca="false">MAX(AH16-AJ17,0)</f>
        <v>0</v>
      </c>
      <c r="AI17" s="83" t="n">
        <f aca="false">AH16*$C$19</f>
        <v>0</v>
      </c>
      <c r="AJ17" s="85" t="n">
        <f aca="false">IF(N17+P17+T17-Z17-AE17&gt;0,MIN(AH16,N17+P17-Z17-AE17),0)</f>
        <v>0</v>
      </c>
      <c r="AK17" s="83" t="n">
        <f aca="false">AI17+AJ17</f>
        <v>0</v>
      </c>
      <c r="AL17" s="57" t="n">
        <f aca="false">AL16+1</f>
        <v>12</v>
      </c>
      <c r="AM17" s="85" t="n">
        <f aca="false">MAX(AM16-AO17,0)</f>
        <v>0</v>
      </c>
      <c r="AN17" s="83" t="n">
        <f aca="false">AM16*$C$22</f>
        <v>0</v>
      </c>
      <c r="AO17" s="85" t="n">
        <f aca="false">IF(N17+P17+T17-Z17-AE17-AJ17&gt;0,MIN(AM16,N17+P17+T17-Z17-AE17-AJ17),0)</f>
        <v>0</v>
      </c>
      <c r="AP17" s="83" t="n">
        <f aca="false">AN17+AO17</f>
        <v>0</v>
      </c>
      <c r="AQ17" s="57" t="n">
        <f aca="false">AQ16+1</f>
        <v>12</v>
      </c>
      <c r="AR17" s="85" t="n">
        <f aca="false">MAX(AR16-AT17,0)</f>
        <v>0</v>
      </c>
      <c r="AS17" s="83" t="n">
        <f aca="false">AR16*$C$25</f>
        <v>0</v>
      </c>
      <c r="AT17" s="85" t="n">
        <f aca="false">IF(N17+P17+T17-Z17-AE17-AJ17-AO17&gt;0,MIN(AR16,N17+P17+T17-Z17-AE17-AJ17-AO17),0)</f>
        <v>0</v>
      </c>
      <c r="AU17" s="83" t="n">
        <f aca="false">AS17+AT17</f>
        <v>0</v>
      </c>
      <c r="AV17" s="57" t="n">
        <f aca="false">AV16+1</f>
        <v>12</v>
      </c>
      <c r="AW17" s="84" t="n">
        <f aca="false">L17</f>
        <v>-406360925.264857</v>
      </c>
      <c r="AX17" s="83" t="n">
        <f aca="false">AW16*$C$28</f>
        <v>-1552862.73085481</v>
      </c>
      <c r="AY17" s="83" t="n">
        <v>0</v>
      </c>
      <c r="AZ17" s="83" t="n">
        <f aca="false">AX17+AY17</f>
        <v>-1552862.73085481</v>
      </c>
      <c r="BA17" s="57" t="n">
        <f aca="false">BA16+1</f>
        <v>12</v>
      </c>
      <c r="BB17" s="85" t="n">
        <f aca="false">MAX(BB16-BD17,0)</f>
        <v>0</v>
      </c>
      <c r="BC17" s="83" t="n">
        <f aca="false">IF(AR17=0,BB16*$C$31,0)</f>
        <v>0</v>
      </c>
      <c r="BD17" s="85" t="n">
        <f aca="false">IF(N17+P17+T17-Z17-AE17-AJ17-AO17-AT17&gt;0,MIN(BB16,N17+P17+T17-Z17-AE17-AJ17-AO17-AT17),0)</f>
        <v>0</v>
      </c>
      <c r="BE17" s="83" t="n">
        <f aca="false">BC17+BD17</f>
        <v>0</v>
      </c>
      <c r="BF17" s="57" t="n">
        <f aca="false">BF16+1</f>
        <v>12</v>
      </c>
      <c r="BG17" s="85" t="n">
        <f aca="false">MAX(BG16-BI17,0)</f>
        <v>0</v>
      </c>
      <c r="BH17" s="83" t="n">
        <f aca="false">IF(BB17&gt;0,0,BG16*$C$34)</f>
        <v>0</v>
      </c>
      <c r="BI17" s="85" t="n">
        <f aca="false">IF(N17+P17+T17-Z17-AE17-AJ17-AO17-AT17-BD17&gt;0,MIN(BG16,N17+P17+T17-Z17-AE17-AJ17-AO17-AT17-BD17),0)</f>
        <v>0</v>
      </c>
      <c r="BJ17" s="83" t="n">
        <f aca="false">BH17+BI17</f>
        <v>0</v>
      </c>
      <c r="BK17" s="57" t="n">
        <f aca="false">BK16+1</f>
        <v>12</v>
      </c>
      <c r="BL17" s="85" t="n">
        <f aca="false">MAX(BL16-BN17,0)</f>
        <v>0</v>
      </c>
      <c r="BM17" s="83" t="n">
        <f aca="false">IF(BG17=0,BL16*$C$37,0)</f>
        <v>0</v>
      </c>
      <c r="BN17" s="85" t="n">
        <f aca="false">IF(N17+P17+T17-Z17-AE17-AJ17-AO17-AT17-BD17-BI17&gt;0,MIN(BL16,N17+P17+T17-Z17-AE17-AJ17-AO17-AT17-BD17-BI17),0)</f>
        <v>0</v>
      </c>
      <c r="BO17" s="83" t="n">
        <f aca="false">BM17+BN17</f>
        <v>0</v>
      </c>
      <c r="BP17" s="57" t="n">
        <f aca="false">BP16+1</f>
        <v>12</v>
      </c>
      <c r="BQ17" s="85" t="n">
        <f aca="false">MAX(BQ16-BS17,0)</f>
        <v>0</v>
      </c>
      <c r="BR17" s="83" t="n">
        <f aca="false">IF(BL17=0,BQ16*$C$40,0)</f>
        <v>0</v>
      </c>
      <c r="BS17" s="85" t="n">
        <f aca="false">IF(N17+P17+T17-Z17-AE17-AJ17-AO17-AT17-BD17-BI17-BN17&gt;0,MIN(BQ16,N17+P17+T17-Z17-AE17-AJ17-AO17-AT17-BD17-BI17-BN17),0)</f>
        <v>0</v>
      </c>
      <c r="BT17" s="83" t="n">
        <f aca="false">BR17+BS17</f>
        <v>0</v>
      </c>
      <c r="BU17" s="57" t="n">
        <f aca="false">BU16+1</f>
        <v>12</v>
      </c>
      <c r="BV17" s="85" t="n">
        <f aca="false">MAX(BV16-BX17,0)</f>
        <v>0</v>
      </c>
      <c r="BW17" s="83" t="n">
        <f aca="false">IF(BQ17=0,BV16*$C$43,0)</f>
        <v>0</v>
      </c>
      <c r="BX17" s="85" t="n">
        <f aca="false">IF(N17+P17+T17-Z17-AE17-AJ17-AO17-AT17-BD17-BI17-BN17-BS17&gt;0,MIN(BV16,N17+P17+T17-Z17-AE17-AJ17-AO17-AT17-BD17-BI17-BN17-BS17),0)</f>
        <v>0</v>
      </c>
      <c r="BY17" s="83" t="n">
        <f aca="false">BW17+BX17</f>
        <v>0</v>
      </c>
      <c r="BZ17" s="0" t="n">
        <f aca="false">BZ16+1</f>
        <v>12</v>
      </c>
      <c r="CA17" s="85" t="n">
        <f aca="false">MAX(CA16-CC17,0)</f>
        <v>0</v>
      </c>
      <c r="CB17" s="83" t="n">
        <f aca="false">IF(BV17=0,CA16*$C$46,0)</f>
        <v>0</v>
      </c>
      <c r="CC17" s="85" t="n">
        <f aca="false">IF(N17+P17+T17-Z17-AE17-AJ17-AO17-AT17-BD17-BI17-BN17-BS17-BX17&gt;0,MIN(CA16,N17+P17+T17-Z17-AE17-AJ17-AO17-AT17-BD17-BI17-BN17-BS17-BX17),0)</f>
        <v>0</v>
      </c>
      <c r="CD17" s="83" t="n">
        <f aca="false">CB17+CC17</f>
        <v>0</v>
      </c>
      <c r="CE17" s="57" t="n">
        <f aca="false">CE16+1</f>
        <v>12</v>
      </c>
      <c r="CF17" s="85" t="n">
        <f aca="false">MAX(CF16-CH17,0)</f>
        <v>0</v>
      </c>
      <c r="CG17" s="83" t="n">
        <f aca="false">IF(CA17=0,CF16*$C$49,0)</f>
        <v>0</v>
      </c>
      <c r="CH17" s="85" t="n">
        <f aca="false">IF(N17+P17+T17-Z17-AE17-AJ17-AO17-AT17-BD17-BI17-BN17-BS17-BX17-CC17&gt;0,MIN(CF16,N17+P17+T17-Z17-AE17-AJ17-AO17-AT17-BD17-BI17-BN17-BS17-BX17-CC17),0)</f>
        <v>0</v>
      </c>
      <c r="CI17" s="83" t="n">
        <f aca="false">CG17+CH17</f>
        <v>0</v>
      </c>
      <c r="CJ17" s="57" t="n">
        <f aca="false">CJ16+1</f>
        <v>12</v>
      </c>
      <c r="CK17" s="85" t="n">
        <f aca="false">MAX(CK16-CM17,0)</f>
        <v>0</v>
      </c>
      <c r="CL17" s="83" t="n">
        <f aca="false">IF(CF17=0,CK16*$C$52,0)</f>
        <v>0</v>
      </c>
      <c r="CM17" s="85" t="n">
        <f aca="false">IF(N17+P17+T17-Z17-AE17-AJ17-AO17-AT17-BD17-BI17-BN17-BS17-BX17-CC17-CH17&gt;0,MIN(CK16,N17+P17+T17-Z17-AE17-AJ17-AO17-AT17-BD17-BI17-BN17-BS17-BX17-CC17-CH17),0)</f>
        <v>0</v>
      </c>
      <c r="CN17" s="83" t="n">
        <f aca="false">CL17+CM17</f>
        <v>0</v>
      </c>
      <c r="CO17" s="0" t="n">
        <f aca="false">CO16+1</f>
        <v>12</v>
      </c>
      <c r="CP17" s="85" t="n">
        <f aca="false">MAX(CP16-CR17,0)</f>
        <v>0</v>
      </c>
      <c r="CQ17" s="83" t="n">
        <f aca="false">IF(CK17=0,CP16*$C$55,0)</f>
        <v>0</v>
      </c>
      <c r="CR17" s="85" t="n">
        <f aca="false">IF(N17+P17+T17-Z17-AE17-AJ17-AO17-AT17-BD17-BI17-BN17-BS17-BX17-CC17-CH17-CM17&gt;0,MIN(CP16,N17+P17+T17-Z17-AE17-AJ17-AO17-AT17-BD17-BI17-BN17-BS17-BX17-CC17-CH17-CM17),0)</f>
        <v>0</v>
      </c>
      <c r="CS17" s="83" t="n">
        <f aca="false">CQ17+CR17</f>
        <v>0</v>
      </c>
      <c r="CT17" s="0" t="n">
        <f aca="false">CT16+1</f>
        <v>12</v>
      </c>
      <c r="CU17" s="85" t="n">
        <f aca="false">MAX(CU16-CW17,0)</f>
        <v>0</v>
      </c>
      <c r="CV17" s="83" t="n">
        <f aca="false">IF(CP17=0,CU16*$C$58,0)</f>
        <v>0</v>
      </c>
      <c r="CW17" s="85" t="n">
        <f aca="false">IF(N17+P17+T17-Z17-AE17-AJ17-AO17-AT17-BD17-BI17-BN17-BS17-BX17-CC17-CH17-CM17-CR17&gt;0,MIN(CU16,N17+P17+T17-Z17-AE17-AJ17-AO17-AT17-BD17-BI17-BN17-BS17-BX17-CC17-CH17-CM17-CR17),0)</f>
        <v>0</v>
      </c>
      <c r="CX17" s="83" t="n">
        <f aca="false">CV17+CW17</f>
        <v>0</v>
      </c>
      <c r="CY17" s="57" t="n">
        <f aca="false">CY16+1</f>
        <v>12</v>
      </c>
      <c r="CZ17" s="85" t="n">
        <f aca="false">MAX(CZ16-DB17,0)</f>
        <v>0</v>
      </c>
      <c r="DA17" s="83" t="n">
        <f aca="false">IF(CU17=0,CZ16*$C$61,0)</f>
        <v>0</v>
      </c>
      <c r="DB17" s="85" t="n">
        <f aca="false">IF(N17+P17+T17-Z17-AE17-AJ17-AO17-AT17-BD17-BI17-BN17-BS17-BX17-CC17-CH17-CM17-CR17-CW17&gt;0,MIN(CZ16,N17+P17+T17-Z17-AE17-AJ17-AO17-AT17-BD17-BI17-BN17-BS17-BX17-CC17-CH17-CM17-CR17-CW17),0)</f>
        <v>0</v>
      </c>
      <c r="DC17" s="83" t="n">
        <f aca="false">DA17+DB17</f>
        <v>0</v>
      </c>
      <c r="DD17" s="83" t="n">
        <f aca="false">X17+AC17+AH17+AM17+AR17+BB17+BG17+BL17+BQ17+BV17+CA17+CF17+CK17+CP17+CU17+CZ17</f>
        <v>0</v>
      </c>
      <c r="DE17" s="83" t="n">
        <f aca="false">Y17+AD17+AI17+AN17+AS17+AX17+BC17+BH17+BM17+BR17+BW17+CB17+CG17+CQ17+CV17+DA17</f>
        <v>-1552862.73085481</v>
      </c>
      <c r="DF17" s="83" t="n">
        <f aca="false">Z17+AE17+AJ17+AO17+AT17+AY17+BD17+BI17+BN17+BS17+BX17+CC17+CH17+CR17+CW17+DB17</f>
        <v>0</v>
      </c>
      <c r="DG17" s="83" t="n">
        <f aca="false">DE17+DF17</f>
        <v>-1552862.73085481</v>
      </c>
      <c r="DH17" s="85" t="n">
        <f aca="false">U17-DG17+(AW17*$C$28)</f>
        <v>106555139.195636</v>
      </c>
      <c r="DI17" s="83" t="n">
        <f aca="false">U17-DG17</f>
        <v>108776308.013134</v>
      </c>
      <c r="DJ17" s="57" t="n">
        <f aca="false">DJ16+1</f>
        <v>12</v>
      </c>
    </row>
    <row r="18" customFormat="false" ht="15.75" hidden="false" customHeight="false" outlineLevel="0" collapsed="false">
      <c r="A18" s="92" t="s">
        <v>74</v>
      </c>
      <c r="B18" s="49"/>
      <c r="C18" s="94" t="n">
        <v>55591451</v>
      </c>
      <c r="G18" s="79" t="n">
        <f aca="false">G17+1</f>
        <v>13</v>
      </c>
      <c r="H18" s="80" t="n">
        <f aca="false">1/(1+$C$4)*H19</f>
        <v>0.274905137975108</v>
      </c>
      <c r="I18" s="80" t="n">
        <f aca="false">1/$C$4*(1-H18)</f>
        <v>9.18771999524698</v>
      </c>
      <c r="J18" s="88" t="n">
        <f aca="false">0.06*$C$6</f>
        <v>0.0072</v>
      </c>
      <c r="K18" s="88" t="n">
        <f aca="false">$C$10</f>
        <v>0.0106</v>
      </c>
      <c r="L18" s="82" t="n">
        <f aca="false">-PV($C$4,$C$3-$G18,$C$5)*(1-$J$5-$K$5)*(1-$J$6-$K$6)*(1-$J$7-$K$7)*(1-$J$8-$K$8)*(1-$J18-$K18)^($G18-3)</f>
        <v>-534053730.219228</v>
      </c>
      <c r="M18" s="82" t="n">
        <f aca="false">-PMT($C$4,$C$3,$C$2)*(1-$J$5-$K$5)*(1-$J$6-$K$6)*(1-$J$7-$K$7)*(1-$J$8-$K$8)*(1-J17-K17)^($G18-4)</f>
        <v>105301233.228805</v>
      </c>
      <c r="N18" s="82" t="n">
        <f aca="false">-PV($C$4,$C$3-$G18,$C$5)*(1-$J$5-$K$5)*(1-$J$6-$K$6)*(1-$J$7-$K$7)*(1-$J$8-$K$8)*(1-$J17-$K17)^($G18-4)*$J$10</f>
        <v>-3914871.57155207</v>
      </c>
      <c r="O18" s="82" t="n">
        <f aca="false">-(L17-N18)*$C$10</f>
        <v>4265928.16914904</v>
      </c>
      <c r="P18" s="82" t="n">
        <f aca="false">-(PMT($C$4,$C$3,$C$2)-PV($C$4,$C$3-$G17,$C$5)*$C$4)*(1-$J$5-$K$5)*(1-$J$6-$K$6)*(1-$J$7-$K$7)*(1-$J$8-$K$8)*(1-$J17-$K17)^($G18-4)</f>
        <v>137371237.450708</v>
      </c>
      <c r="Q18" s="82" t="n">
        <f aca="false">(-PV($C$4,$C$3-$G17,$C$5)*$C$4)*(1-$J$5-$K$5)*(1-$J$6-$K$6)*(1-$J$7-$K$7)*(1-$J$8-$K$8)*(1-$J17-$K17)^($G18-4)</f>
        <v>-32070004.2219025</v>
      </c>
      <c r="R18" s="82" t="n">
        <f aca="false">(PV($C$4,$C$3-G17,$C$5)*$C$9)*(1-$J$5-$K$5)*(1-$J$6-$K$6)*(1-$J$7-$K$7)*(1-$J$8-$K$8)*(1-$J$9-$K$9)^($G18-4)</f>
        <v>560696.80468045</v>
      </c>
      <c r="S18" s="82" t="n">
        <f aca="false">MAXA(0,$L18-$C$8)</f>
        <v>0</v>
      </c>
      <c r="T18" s="82" t="n">
        <f aca="false">(L16-N17)*$C$11</f>
        <v>-646566.983254568</v>
      </c>
      <c r="U18" s="82" t="n">
        <f aca="false">SUM(N18:R18)+T18</f>
        <v>105566419.647828</v>
      </c>
      <c r="W18" s="57" t="n">
        <f aca="false">W17+1</f>
        <v>13</v>
      </c>
      <c r="X18" s="85" t="n">
        <f aca="false">MAX(X17-Z18,0)</f>
        <v>0</v>
      </c>
      <c r="Y18" s="83" t="n">
        <f aca="false">X17*$C$13</f>
        <v>0</v>
      </c>
      <c r="Z18" s="85" t="n">
        <f aca="false">MIN(IF(X17&gt;0,N18+P18+T18,0),X17)</f>
        <v>0</v>
      </c>
      <c r="AA18" s="85" t="n">
        <f aca="false">Y18+Z18</f>
        <v>0</v>
      </c>
      <c r="AB18" s="57" t="n">
        <f aca="false">AB17+1</f>
        <v>13</v>
      </c>
      <c r="AC18" s="85" t="n">
        <f aca="false">MAX(AC17-AE18,0)</f>
        <v>0</v>
      </c>
      <c r="AD18" s="83" t="n">
        <f aca="false">AC17*$C$16</f>
        <v>0</v>
      </c>
      <c r="AE18" s="85" t="n">
        <f aca="false">IF(N18+P18+T18-Z18&gt;0,MIN(AC17,N18+P18+T18-Z18),0)</f>
        <v>0</v>
      </c>
      <c r="AF18" s="83" t="n">
        <f aca="false">AD18+AE18</f>
        <v>0</v>
      </c>
      <c r="AG18" s="57" t="n">
        <f aca="false">AG17+1</f>
        <v>13</v>
      </c>
      <c r="AH18" s="85" t="n">
        <f aca="false">MAX(AH17-AJ18,0)</f>
        <v>0</v>
      </c>
      <c r="AI18" s="83" t="n">
        <f aca="false">AH17*$C$19</f>
        <v>0</v>
      </c>
      <c r="AJ18" s="85" t="n">
        <f aca="false">IF(N18+P18+T18-Z18-AE18&gt;0,MIN(AH17,N18+P18-Z18-AE18),0)</f>
        <v>0</v>
      </c>
      <c r="AK18" s="83" t="n">
        <f aca="false">AI18+AJ18</f>
        <v>0</v>
      </c>
      <c r="AL18" s="57" t="n">
        <f aca="false">AL17+1</f>
        <v>13</v>
      </c>
      <c r="AM18" s="85" t="n">
        <f aca="false">MAX(AM17-AO18,0)</f>
        <v>0</v>
      </c>
      <c r="AN18" s="83" t="n">
        <f aca="false">AM17*$C$22</f>
        <v>0</v>
      </c>
      <c r="AO18" s="85" t="n">
        <f aca="false">IF(N18+P18+T18-Z18-AE18-AJ18&gt;0,MIN(AM17,N18+P18+T18-Z18-AE18-AJ18),0)</f>
        <v>0</v>
      </c>
      <c r="AP18" s="83" t="n">
        <f aca="false">AN18+AO18</f>
        <v>0</v>
      </c>
      <c r="AQ18" s="57" t="n">
        <f aca="false">AQ17+1</f>
        <v>13</v>
      </c>
      <c r="AR18" s="85" t="n">
        <f aca="false">MAX(AR17-AT18,0)</f>
        <v>0</v>
      </c>
      <c r="AS18" s="83" t="n">
        <f aca="false">AR17*$C$25</f>
        <v>0</v>
      </c>
      <c r="AT18" s="85" t="n">
        <f aca="false">IF(N18+P18+T18-Z18-AE18-AJ18-AO18&gt;0,MIN(AR17,N18+P18+T18-Z18-AE18-AJ18-AO18),0)</f>
        <v>0</v>
      </c>
      <c r="AU18" s="83" t="n">
        <f aca="false">AS18+AT18</f>
        <v>0</v>
      </c>
      <c r="AV18" s="57" t="n">
        <f aca="false">AV17+1</f>
        <v>13</v>
      </c>
      <c r="AW18" s="84" t="n">
        <f aca="false">L18</f>
        <v>-534053730.219228</v>
      </c>
      <c r="AX18" s="83" t="n">
        <f aca="false">AW17*$C$28</f>
        <v>-2221168.81749771</v>
      </c>
      <c r="AY18" s="83" t="n">
        <v>0</v>
      </c>
      <c r="AZ18" s="83" t="n">
        <f aca="false">AX18+AY18</f>
        <v>-2221168.81749771</v>
      </c>
      <c r="BA18" s="57" t="n">
        <f aca="false">BA17+1</f>
        <v>13</v>
      </c>
      <c r="BB18" s="85" t="n">
        <f aca="false">MAX(BB17-BD18,0)</f>
        <v>0</v>
      </c>
      <c r="BC18" s="83" t="n">
        <f aca="false">IF(AR18=0,BB17*$C$31,0)</f>
        <v>0</v>
      </c>
      <c r="BD18" s="85" t="n">
        <f aca="false">IF(N18+P18+T18-Z18-AE18-AJ18-AO18-AT18&gt;0,MIN(BB17,N18+P18+T18-Z18-AE18-AJ18-AO18-AT18),0)</f>
        <v>0</v>
      </c>
      <c r="BE18" s="83" t="n">
        <f aca="false">BC18+BD18</f>
        <v>0</v>
      </c>
      <c r="BF18" s="57" t="n">
        <f aca="false">BF17+1</f>
        <v>13</v>
      </c>
      <c r="BG18" s="85" t="n">
        <f aca="false">MAX(BG17-BI18,0)</f>
        <v>0</v>
      </c>
      <c r="BH18" s="83" t="n">
        <f aca="false">IF(BB18&gt;0,0,BG17*$C$34)</f>
        <v>0</v>
      </c>
      <c r="BI18" s="85" t="n">
        <f aca="false">IF(N18+P18+T18-Z18-AE18-AJ18-AO18-AT18-BD18&gt;0,MIN(BG17,N18+P18+T18-Z18-AE18-AJ18-AO18-AT18-BD18),0)</f>
        <v>0</v>
      </c>
      <c r="BJ18" s="83" t="n">
        <f aca="false">BH18+BI18</f>
        <v>0</v>
      </c>
      <c r="BK18" s="57" t="n">
        <f aca="false">BK17+1</f>
        <v>13</v>
      </c>
      <c r="BL18" s="85" t="n">
        <f aca="false">MAX(BL17-BN18,0)</f>
        <v>0</v>
      </c>
      <c r="BM18" s="83" t="n">
        <f aca="false">IF(BG18=0,BL17*$C$37,0)</f>
        <v>0</v>
      </c>
      <c r="BN18" s="85" t="n">
        <f aca="false">IF(N18+P18+T18-Z18-AE18-AJ18-AO18-AT18-BD18-BI18&gt;0,MIN(BL17,N18+P18+T18-Z18-AE18-AJ18-AO18-AT18-BD18-BI18),0)</f>
        <v>0</v>
      </c>
      <c r="BO18" s="83" t="n">
        <f aca="false">BM18+BN18</f>
        <v>0</v>
      </c>
      <c r="BP18" s="57" t="n">
        <f aca="false">BP17+1</f>
        <v>13</v>
      </c>
      <c r="BQ18" s="85" t="n">
        <f aca="false">MAX(BQ17-BS18,0)</f>
        <v>0</v>
      </c>
      <c r="BR18" s="83" t="n">
        <f aca="false">IF(BL18=0,BQ17*$C$40,0)</f>
        <v>0</v>
      </c>
      <c r="BS18" s="85" t="n">
        <f aca="false">IF(N18+P18+T18-Z18-AE18-AJ18-AO18-AT18-BD18-BI18-BN18&gt;0,MIN(BQ17,N18+P18+T18-Z18-AE18-AJ18-AO18-AT18-BD18-BI18-BN18),0)</f>
        <v>0</v>
      </c>
      <c r="BT18" s="83" t="n">
        <f aca="false">BR18+BS18</f>
        <v>0</v>
      </c>
      <c r="BU18" s="57" t="n">
        <f aca="false">BU17+1</f>
        <v>13</v>
      </c>
      <c r="BV18" s="85" t="n">
        <f aca="false">MAX(BV17-BX18,0)</f>
        <v>0</v>
      </c>
      <c r="BW18" s="83" t="n">
        <f aca="false">IF(BQ18=0,BV17*$C$43,0)</f>
        <v>0</v>
      </c>
      <c r="BX18" s="85" t="n">
        <f aca="false">IF(N18+P18+T18-Z18-AE18-AJ18-AO18-AT18-BD18-BI18-BN18-BS18&gt;0,MIN(BV17,N18+P18+T18-Z18-AE18-AJ18-AO18-AT18-BD18-BI18-BN18-BS18),0)</f>
        <v>0</v>
      </c>
      <c r="BY18" s="83" t="n">
        <f aca="false">BW18+BX18</f>
        <v>0</v>
      </c>
      <c r="BZ18" s="0" t="n">
        <f aca="false">BZ17+1</f>
        <v>13</v>
      </c>
      <c r="CA18" s="85" t="n">
        <f aca="false">MAX(CA17-CC18,0)</f>
        <v>0</v>
      </c>
      <c r="CB18" s="83" t="n">
        <f aca="false">IF(BV18=0,CA17*$C$46,0)</f>
        <v>0</v>
      </c>
      <c r="CC18" s="85" t="n">
        <f aca="false">IF(N18+P18+T18-Z18-AE18-AJ18-AO18-AT18-BD18-BI18-BN18-BS18-BX18&gt;0,MIN(CA17,N18+P18+T18-Z18-AE18-AJ18-AO18-AT18-BD18-BI18-BN18-BS18-BX18),0)</f>
        <v>0</v>
      </c>
      <c r="CD18" s="83" t="n">
        <f aca="false">CB18+CC18</f>
        <v>0</v>
      </c>
      <c r="CE18" s="57" t="n">
        <f aca="false">CE17+1</f>
        <v>13</v>
      </c>
      <c r="CF18" s="85" t="n">
        <f aca="false">MAX(CF17-CH18,0)</f>
        <v>0</v>
      </c>
      <c r="CG18" s="83" t="n">
        <f aca="false">IF(CA18=0,CF17*$C$49,0)</f>
        <v>0</v>
      </c>
      <c r="CH18" s="85" t="n">
        <f aca="false">IF(N18+P18+T18-Z18-AE18-AJ18-AO18-AT18-BD18-BI18-BN18-BS18-BX18-CC18&gt;0,MIN(CF17,N18+P18+T18-Z18-AE18-AJ18-AO18-AT18-BD18-BI18-BN18-BS18-BX18-CC18),0)</f>
        <v>0</v>
      </c>
      <c r="CI18" s="83" t="n">
        <f aca="false">CG18+CH18</f>
        <v>0</v>
      </c>
      <c r="CJ18" s="57" t="n">
        <f aca="false">CJ17+1</f>
        <v>13</v>
      </c>
      <c r="CK18" s="85" t="n">
        <f aca="false">MAX(CK17-CM18,0)</f>
        <v>0</v>
      </c>
      <c r="CL18" s="83" t="n">
        <f aca="false">IF(CF18=0,CK17*$C$52,0)</f>
        <v>0</v>
      </c>
      <c r="CM18" s="85" t="n">
        <f aca="false">IF(N18+P18+T18-Z18-AE18-AJ18-AO18-AT18-BD18-BI18-BN18-BS18-BX18-CC18-CH18&gt;0,MIN(CK17,N18+P18+T18-Z18-AE18-AJ18-AO18-AT18-BD18-BI18-BN18-BS18-BX18-CC18-CH18),0)</f>
        <v>0</v>
      </c>
      <c r="CN18" s="83" t="n">
        <f aca="false">CL18+CM18</f>
        <v>0</v>
      </c>
      <c r="CO18" s="0" t="n">
        <f aca="false">CO17+1</f>
        <v>13</v>
      </c>
      <c r="CP18" s="85" t="n">
        <f aca="false">MAX(CP17-CR18,0)</f>
        <v>0</v>
      </c>
      <c r="CQ18" s="83" t="n">
        <f aca="false">IF(CK18=0,CP17*$C$55,0)</f>
        <v>0</v>
      </c>
      <c r="CR18" s="85" t="n">
        <f aca="false">IF(N18+P18+T18-Z18-AE18-AJ18-AO18-AT18-BD18-BI18-BN18-BS18-BX18-CC18-CH18-CM18&gt;0,MIN(CP17,N18+P18+T18-Z18-AE18-AJ18-AO18-AT18-BD18-BI18-BN18-BS18-BX18-CC18-CH18-CM18),0)</f>
        <v>0</v>
      </c>
      <c r="CS18" s="83" t="n">
        <f aca="false">CQ18+CR18</f>
        <v>0</v>
      </c>
      <c r="CT18" s="0" t="n">
        <f aca="false">CT17+1</f>
        <v>13</v>
      </c>
      <c r="CU18" s="85" t="n">
        <f aca="false">MAX(CU17-CW18,0)</f>
        <v>0</v>
      </c>
      <c r="CV18" s="83" t="n">
        <f aca="false">IF(CP18=0,CU17*$C$58,0)</f>
        <v>0</v>
      </c>
      <c r="CW18" s="85" t="n">
        <f aca="false">IF(N18+P18+T18-Z18-AE18-AJ18-AO18-AT18-BD18-BI18-BN18-BS18-BX18-CC18-CH18-CM18-CR18&gt;0,MIN(CU17,N18+P18+T18-Z18-AE18-AJ18-AO18-AT18-BD18-BI18-BN18-BS18-BX18-CC18-CH18-CM18-CR18),0)</f>
        <v>0</v>
      </c>
      <c r="CX18" s="83" t="n">
        <f aca="false">CV18+CW18</f>
        <v>0</v>
      </c>
      <c r="CY18" s="57" t="n">
        <f aca="false">CY17+1</f>
        <v>13</v>
      </c>
      <c r="CZ18" s="85" t="n">
        <f aca="false">MAX(CZ17-DB18,0)</f>
        <v>0</v>
      </c>
      <c r="DA18" s="83" t="n">
        <f aca="false">IF(CU18=0,CZ17*$C$61,0)</f>
        <v>0</v>
      </c>
      <c r="DB18" s="85" t="n">
        <f aca="false">IF(N18+P18+T18-Z18-AE18-AJ18-AO18-AT18-BD18-BI18-BN18-BS18-BX18-CC18-CH18-CM18-CR18-CW18&gt;0,MIN(CZ17,N18+P18+T18-Z18-AE18-AJ18-AO18-AT18-BD18-BI18-BN18-BS18-BX18-CC18-CH18-CM18-CR18-CW18),0)</f>
        <v>0</v>
      </c>
      <c r="DC18" s="83" t="n">
        <f aca="false">DA18+DB18</f>
        <v>0</v>
      </c>
      <c r="DD18" s="83" t="n">
        <f aca="false">X18+AC18+AH18+AM18+AR18+BB18+BG18+BL18+BQ18+BV18+CA18+CF18+CK18+CP18+CU18+CZ18</f>
        <v>0</v>
      </c>
      <c r="DE18" s="83" t="n">
        <f aca="false">Y18+AD18+AI18+AN18+AS18+AX18+BC18+BH18+BM18+BR18+BW18+CB18+CG18+CQ18+CV18+DA18</f>
        <v>-2221168.81749771</v>
      </c>
      <c r="DF18" s="83" t="n">
        <f aca="false">Z18+AE18+AJ18+AO18+AT18+AY18+BD18+BI18+BN18+BS18+BX18+CC18+CH18+CR18+CW18+DB18</f>
        <v>0</v>
      </c>
      <c r="DG18" s="83" t="n">
        <f aca="false">DE18+DF18</f>
        <v>-2221168.81749771</v>
      </c>
      <c r="DH18" s="85" t="n">
        <f aca="false">U18-DG18+(AW18*$C$28)</f>
        <v>104868450.775948</v>
      </c>
      <c r="DI18" s="83" t="n">
        <f aca="false">U18-DG18</f>
        <v>107787588.465326</v>
      </c>
      <c r="DJ18" s="57" t="n">
        <f aca="false">DJ17+1</f>
        <v>13</v>
      </c>
    </row>
    <row r="19" customFormat="false" ht="15.75" hidden="false" customHeight="false" outlineLevel="0" collapsed="false">
      <c r="A19" s="92" t="s">
        <v>75</v>
      </c>
      <c r="B19" s="49"/>
      <c r="C19" s="93" t="n">
        <v>0.06801</v>
      </c>
      <c r="G19" s="79" t="n">
        <f aca="false">G18+1</f>
        <v>14</v>
      </c>
      <c r="H19" s="80" t="n">
        <f aca="false">1/(1+$C$4)*H20</f>
        <v>0.296600651464104</v>
      </c>
      <c r="I19" s="80" t="n">
        <f aca="false">1/$C$4*(1-H19)</f>
        <v>8.91281485727187</v>
      </c>
      <c r="J19" s="88" t="n">
        <f aca="false">0.06*$C$6</f>
        <v>0.0072</v>
      </c>
      <c r="K19" s="88" t="n">
        <f aca="false">$C$10</f>
        <v>0.0106</v>
      </c>
      <c r="L19" s="82" t="n">
        <f aca="false">-PV($C$4,$C$3-$G19,$C$5)*(1-$J$5-$K$5)*(1-$J$6-$K$6)*(1-$J$7-$K$7)*(1-$J$8-$K$8)*(1-$J19-$K19)^($G19-3)</f>
        <v>-667530741.315902</v>
      </c>
      <c r="M19" s="82" t="n">
        <f aca="false">-PMT($C$4,$C$3,$C$2)*(1-$J$5-$K$5)*(1-$J$6-$K$6)*(1-$J$7-$K$7)*(1-$J$8-$K$8)*(1-J18-K18)^($G19-4)</f>
        <v>103426871.277333</v>
      </c>
      <c r="N19" s="82" t="n">
        <f aca="false">-PV($C$4,$C$3-$G19,$C$5)*(1-$J$5-$K$5)*(1-$J$6-$K$6)*(1-$J$7-$K$7)*(1-$J$8-$K$8)*(1-$J18-$K18)^($G19-4)*$J$10</f>
        <v>-4893322.47757533</v>
      </c>
      <c r="O19" s="82" t="n">
        <f aca="false">-(L18-N19)*$C$10</f>
        <v>5609100.32206152</v>
      </c>
      <c r="P19" s="82" t="n">
        <f aca="false">-(PMT($C$4,$C$3,$C$2)-PV($C$4,$C$3-$G18,$C$5)*$C$4)*(1-$J$5-$K$5)*(1-$J$6-$K$6)*(1-$J$7-$K$7)*(1-$J$8-$K$8)*(1-$J18-$K18)^($G19-4)</f>
        <v>145574391.666234</v>
      </c>
      <c r="Q19" s="82" t="n">
        <f aca="false">(-PV($C$4,$C$3-$G18,$C$5)*$C$4)*(1-$J$5-$K$5)*(1-$J$6-$K$6)*(1-$J$7-$K$7)*(1-$J$8-$K$8)*(1-$J18-$K18)^($G19-4)</f>
        <v>-42147520.3889015</v>
      </c>
      <c r="R19" s="82" t="n">
        <f aca="false">(PV($C$4,$C$3-G18,$C$5)*$C$9)*(1-$J$5-$K$5)*(1-$J$6-$K$6)*(1-$J$7-$K$7)*(1-$J$8-$K$8)*(1-$J$9-$K$9)^($G19-4)</f>
        <v>736887.336956491</v>
      </c>
      <c r="S19" s="82" t="n">
        <f aca="false">MAXA(0,$L19-$C$8)</f>
        <v>0</v>
      </c>
      <c r="T19" s="82" t="n">
        <f aca="false">(L17-N18)*$C$11</f>
        <v>-925625.923494602</v>
      </c>
      <c r="U19" s="82" t="n">
        <f aca="false">SUM(N19:R19)+T19</f>
        <v>103953910.535281</v>
      </c>
      <c r="W19" s="57" t="n">
        <f aca="false">W18+1</f>
        <v>14</v>
      </c>
      <c r="X19" s="85" t="n">
        <f aca="false">MAX(X18-Z19,0)</f>
        <v>0</v>
      </c>
      <c r="Y19" s="83" t="n">
        <f aca="false">X18*$C$13</f>
        <v>0</v>
      </c>
      <c r="Z19" s="85" t="n">
        <f aca="false">MIN(IF(X18&gt;0,N19+P19+T19,0),X18)</f>
        <v>0</v>
      </c>
      <c r="AA19" s="85" t="n">
        <f aca="false">Y19+Z19</f>
        <v>0</v>
      </c>
      <c r="AB19" s="57" t="n">
        <f aca="false">AB18+1</f>
        <v>14</v>
      </c>
      <c r="AC19" s="85" t="n">
        <f aca="false">MAX(AC18-AE19,0)</f>
        <v>0</v>
      </c>
      <c r="AD19" s="83" t="n">
        <f aca="false">AC18*$C$16</f>
        <v>0</v>
      </c>
      <c r="AE19" s="85" t="n">
        <f aca="false">IF(N19+P19+T19-Z19&gt;0,MIN(AC18,N19+P19+T19-Z19),0)</f>
        <v>0</v>
      </c>
      <c r="AF19" s="83" t="n">
        <f aca="false">AD19+AE19</f>
        <v>0</v>
      </c>
      <c r="AG19" s="57" t="n">
        <f aca="false">AG18+1</f>
        <v>14</v>
      </c>
      <c r="AH19" s="85" t="n">
        <f aca="false">MAX(AH18-AJ19,0)</f>
        <v>0</v>
      </c>
      <c r="AI19" s="83" t="n">
        <f aca="false">AH18*$C$19</f>
        <v>0</v>
      </c>
      <c r="AJ19" s="85" t="n">
        <f aca="false">IF(N19+P19+T19-Z19-AE19&gt;0,MIN(AH18,N19+P19-Z19-AE19),0)</f>
        <v>0</v>
      </c>
      <c r="AK19" s="83" t="n">
        <f aca="false">AI19+AJ19</f>
        <v>0</v>
      </c>
      <c r="AL19" s="57" t="n">
        <f aca="false">AL18+1</f>
        <v>14</v>
      </c>
      <c r="AM19" s="85" t="n">
        <f aca="false">MAX(AM18-AO19,0)</f>
        <v>0</v>
      </c>
      <c r="AN19" s="83" t="n">
        <f aca="false">AM18*$C$22</f>
        <v>0</v>
      </c>
      <c r="AO19" s="85" t="n">
        <f aca="false">IF(N19+P19+T19-Z19-AE19-AJ19&gt;0,MIN(AM18,N19+P19+T19-Z19-AE19-AJ19),0)</f>
        <v>0</v>
      </c>
      <c r="AP19" s="83" t="n">
        <f aca="false">AN19+AO19</f>
        <v>0</v>
      </c>
      <c r="AQ19" s="57" t="n">
        <f aca="false">AQ18+1</f>
        <v>14</v>
      </c>
      <c r="AR19" s="85" t="n">
        <f aca="false">MAX(AR18-AT19,0)</f>
        <v>0</v>
      </c>
      <c r="AS19" s="83" t="n">
        <f aca="false">AR18*$C$25</f>
        <v>0</v>
      </c>
      <c r="AT19" s="85" t="n">
        <f aca="false">IF(N19+P19+T19-Z19-AE19-AJ19-AO19&gt;0,MIN(AR18,N19+P19+T19-Z19-AE19-AJ19-AO19),0)</f>
        <v>0</v>
      </c>
      <c r="AU19" s="83" t="n">
        <f aca="false">AS19+AT19</f>
        <v>0</v>
      </c>
      <c r="AV19" s="57" t="n">
        <f aca="false">AV18+1</f>
        <v>14</v>
      </c>
      <c r="AW19" s="84" t="n">
        <f aca="false">L19</f>
        <v>-667530741.315902</v>
      </c>
      <c r="AX19" s="83" t="n">
        <f aca="false">AW18*$C$28</f>
        <v>-2919137.6893783</v>
      </c>
      <c r="AY19" s="83" t="n">
        <v>0</v>
      </c>
      <c r="AZ19" s="83" t="n">
        <f aca="false">AX19+AY19</f>
        <v>-2919137.6893783</v>
      </c>
      <c r="BA19" s="57" t="n">
        <f aca="false">BA18+1</f>
        <v>14</v>
      </c>
      <c r="BB19" s="85" t="n">
        <f aca="false">MAX(BB18-BD19,0)</f>
        <v>0</v>
      </c>
      <c r="BC19" s="83" t="n">
        <f aca="false">IF(AR19=0,BB18*$C$31,0)</f>
        <v>0</v>
      </c>
      <c r="BD19" s="85" t="n">
        <f aca="false">IF(N19+P19+T19-Z19-AE19-AJ19-AO19-AT19&gt;0,MIN(BB18,N19+P19+T19-Z19-AE19-AJ19-AO19-AT19),0)</f>
        <v>0</v>
      </c>
      <c r="BE19" s="83" t="n">
        <f aca="false">BC19+BD19</f>
        <v>0</v>
      </c>
      <c r="BF19" s="57" t="n">
        <f aca="false">BF18+1</f>
        <v>14</v>
      </c>
      <c r="BG19" s="85" t="n">
        <f aca="false">MAX(BG18-BI19,0)</f>
        <v>0</v>
      </c>
      <c r="BH19" s="83" t="n">
        <f aca="false">IF(BB19&gt;0,0,BG18*$C$34)</f>
        <v>0</v>
      </c>
      <c r="BI19" s="85" t="n">
        <f aca="false">IF(N19+P19+T19-Z19-AE19-AJ19-AO19-AT19-BD19&gt;0,MIN(BG18,N19+P19+T19-Z19-AE19-AJ19-AO19-AT19-BD19),0)</f>
        <v>0</v>
      </c>
      <c r="BJ19" s="83" t="n">
        <f aca="false">BH19+BI19</f>
        <v>0</v>
      </c>
      <c r="BK19" s="57" t="n">
        <f aca="false">BK18+1</f>
        <v>14</v>
      </c>
      <c r="BL19" s="85" t="n">
        <f aca="false">MAX(BL18-BN19,0)</f>
        <v>0</v>
      </c>
      <c r="BM19" s="83" t="n">
        <f aca="false">IF(BG19=0,BL18*$C$37,0)</f>
        <v>0</v>
      </c>
      <c r="BN19" s="85" t="n">
        <f aca="false">IF(N19+P19+T19-Z19-AE19-AJ19-AO19-AT19-BD19-BI19&gt;0,MIN(BL18,N19+P19+T19-Z19-AE19-AJ19-AO19-AT19-BD19-BI19),0)</f>
        <v>0</v>
      </c>
      <c r="BO19" s="83" t="n">
        <f aca="false">BM19+BN19</f>
        <v>0</v>
      </c>
      <c r="BP19" s="57" t="n">
        <f aca="false">BP18+1</f>
        <v>14</v>
      </c>
      <c r="BQ19" s="85" t="n">
        <f aca="false">MAX(BQ18-BS19,0)</f>
        <v>0</v>
      </c>
      <c r="BR19" s="83" t="n">
        <f aca="false">IF(BL19=0,BQ18*$C$40,0)</f>
        <v>0</v>
      </c>
      <c r="BS19" s="85" t="n">
        <f aca="false">IF(N19+P19+T19-Z19-AE19-AJ19-AO19-AT19-BD19-BI19-BN19&gt;0,MIN(BQ18,N19+P19+T19-Z19-AE19-AJ19-AO19-AT19-BD19-BI19-BN19),0)</f>
        <v>0</v>
      </c>
      <c r="BT19" s="83" t="n">
        <f aca="false">BR19+BS19</f>
        <v>0</v>
      </c>
      <c r="BU19" s="57" t="n">
        <f aca="false">BU18+1</f>
        <v>14</v>
      </c>
      <c r="BV19" s="85" t="n">
        <f aca="false">MAX(BV18-BX19,0)</f>
        <v>0</v>
      </c>
      <c r="BW19" s="83" t="n">
        <f aca="false">IF(BQ19=0,BV18*$C$43,0)</f>
        <v>0</v>
      </c>
      <c r="BX19" s="85" t="n">
        <f aca="false">IF(N19+P19+T19-Z19-AE19-AJ19-AO19-AT19-BD19-BI19-BN19-BS19&gt;0,MIN(BV18,N19+P19+T19-Z19-AE19-AJ19-AO19-AT19-BD19-BI19-BN19-BS19),0)</f>
        <v>0</v>
      </c>
      <c r="BY19" s="83" t="n">
        <f aca="false">BW19+BX19</f>
        <v>0</v>
      </c>
      <c r="BZ19" s="0" t="n">
        <f aca="false">BZ18+1</f>
        <v>14</v>
      </c>
      <c r="CA19" s="85" t="n">
        <f aca="false">MAX(CA18-CC19,0)</f>
        <v>0</v>
      </c>
      <c r="CB19" s="83" t="n">
        <f aca="false">IF(BV19=0,CA18*$C$46,0)</f>
        <v>0</v>
      </c>
      <c r="CC19" s="85" t="n">
        <f aca="false">IF(N19+P19+T19-Z19-AE19-AJ19-AO19-AT19-BD19-BI19-BN19-BS19-BX19&gt;0,MIN(CA18,N19+P19+T19-Z19-AE19-AJ19-AO19-AT19-BD19-BI19-BN19-BS19-BX19),0)</f>
        <v>0</v>
      </c>
      <c r="CD19" s="83" t="n">
        <f aca="false">CB19+CC19</f>
        <v>0</v>
      </c>
      <c r="CE19" s="57" t="n">
        <f aca="false">CE18+1</f>
        <v>14</v>
      </c>
      <c r="CF19" s="85" t="n">
        <f aca="false">MAX(CF18-CH19,0)</f>
        <v>0</v>
      </c>
      <c r="CG19" s="83" t="n">
        <f aca="false">IF(CA19=0,CF18*$C$49,0)</f>
        <v>0</v>
      </c>
      <c r="CH19" s="85" t="n">
        <f aca="false">IF(N19+P19+T19-Z19-AE19-AJ19-AO19-AT19-BD19-BI19-BN19-BS19-BX19-CC19&gt;0,MIN(CF18,N19+P19+T19-Z19-AE19-AJ19-AO19-AT19-BD19-BI19-BN19-BS19-BX19-CC19),0)</f>
        <v>0</v>
      </c>
      <c r="CI19" s="83" t="n">
        <f aca="false">CG19+CH19</f>
        <v>0</v>
      </c>
      <c r="CJ19" s="57" t="n">
        <f aca="false">CJ18+1</f>
        <v>14</v>
      </c>
      <c r="CK19" s="85" t="n">
        <f aca="false">MAX(CK18-CM19,0)</f>
        <v>0</v>
      </c>
      <c r="CL19" s="83" t="n">
        <f aca="false">IF(CF19=0,CK18*$C$52,0)</f>
        <v>0</v>
      </c>
      <c r="CM19" s="85" t="n">
        <f aca="false">IF(N19+P19+T19-Z19-AE19-AJ19-AO19-AT19-BD19-BI19-BN19-BS19-BX19-CC19-CH19&gt;0,MIN(CK18,N19+P19+T19-Z19-AE19-AJ19-AO19-AT19-BD19-BI19-BN19-BS19-BX19-CC19-CH19),0)</f>
        <v>0</v>
      </c>
      <c r="CN19" s="83" t="n">
        <f aca="false">CL19+CM19</f>
        <v>0</v>
      </c>
      <c r="CO19" s="0" t="n">
        <f aca="false">CO18+1</f>
        <v>14</v>
      </c>
      <c r="CP19" s="85" t="n">
        <f aca="false">MAX(CP18-CR19,0)</f>
        <v>0</v>
      </c>
      <c r="CQ19" s="83" t="n">
        <f aca="false">IF(CK19=0,CP18*$C$55,0)</f>
        <v>0</v>
      </c>
      <c r="CR19" s="85" t="n">
        <f aca="false">IF(N19+P19+T19-Z19-AE19-AJ19-AO19-AT19-BD19-BI19-BN19-BS19-BX19-CC19-CH19-CM19&gt;0,MIN(CP18,N19+P19+T19-Z19-AE19-AJ19-AO19-AT19-BD19-BI19-BN19-BS19-BX19-CC19-CH19-CM19),0)</f>
        <v>0</v>
      </c>
      <c r="CS19" s="83" t="n">
        <f aca="false">CQ19+CR19</f>
        <v>0</v>
      </c>
      <c r="CT19" s="0" t="n">
        <f aca="false">CT18+1</f>
        <v>14</v>
      </c>
      <c r="CU19" s="85" t="n">
        <f aca="false">MAX(CU18-CW19,0)</f>
        <v>0</v>
      </c>
      <c r="CV19" s="83" t="n">
        <f aca="false">IF(CP19=0,CU18*$C$58,0)</f>
        <v>0</v>
      </c>
      <c r="CW19" s="85" t="n">
        <f aca="false">IF(N19+P19+T19-Z19-AE19-AJ19-AO19-AT19-BD19-BI19-BN19-BS19-BX19-CC19-CH19-CM19-CR19&gt;0,MIN(CU18,N19+P19+T19-Z19-AE19-AJ19-AO19-AT19-BD19-BI19-BN19-BS19-BX19-CC19-CH19-CM19-CR19),0)</f>
        <v>0</v>
      </c>
      <c r="CX19" s="83" t="n">
        <f aca="false">CV19+CW19</f>
        <v>0</v>
      </c>
      <c r="CY19" s="57" t="n">
        <f aca="false">CY18+1</f>
        <v>14</v>
      </c>
      <c r="CZ19" s="85" t="n">
        <f aca="false">MAX(CZ18-DB19,0)</f>
        <v>0</v>
      </c>
      <c r="DA19" s="83" t="n">
        <f aca="false">IF(CU19=0,CZ18*$C$61,0)</f>
        <v>0</v>
      </c>
      <c r="DB19" s="85" t="n">
        <f aca="false">IF(N19+P19+T19-Z19-AE19-AJ19-AO19-AT19-BD19-BI19-BN19-BS19-BX19-CC19-CH19-CM19-CR19-CW19&gt;0,MIN(CZ18,N19+P19+T19-Z19-AE19-AJ19-AO19-AT19-BD19-BI19-BN19-BS19-BX19-CC19-CH19-CM19-CR19-CW19),0)</f>
        <v>0</v>
      </c>
      <c r="DC19" s="83" t="n">
        <f aca="false">DA19+DB19</f>
        <v>0</v>
      </c>
      <c r="DD19" s="83" t="n">
        <f aca="false">X19+AC19+AH19+AM19+AR19+BB19+BG19+BL19+BQ19+BV19+CA19+CF19+CK19+CP19+CU19+CZ19</f>
        <v>0</v>
      </c>
      <c r="DE19" s="83" t="n">
        <f aca="false">Y19+AD19+AI19+AN19+AS19+AX19+BC19+BH19+BM19+BR19+BW19+CB19+CG19+CQ19+CV19+DA19</f>
        <v>-2919137.6893783</v>
      </c>
      <c r="DF19" s="83" t="n">
        <f aca="false">Z19+AE19+AJ19+AO19+AT19+AY19+BD19+BI19+BN19+BS19+BX19+CC19+CH19+CR19+CW19+DB19</f>
        <v>0</v>
      </c>
      <c r="DG19" s="83" t="n">
        <f aca="false">DE19+DF19</f>
        <v>-2919137.6893783</v>
      </c>
      <c r="DH19" s="85" t="n">
        <f aca="false">U19-DG19+(AW19*$C$28)</f>
        <v>103224325.192626</v>
      </c>
      <c r="DI19" s="83" t="n">
        <f aca="false">U19-DG19</f>
        <v>106873048.224659</v>
      </c>
      <c r="DJ19" s="57" t="n">
        <f aca="false">DJ18+1</f>
        <v>14</v>
      </c>
    </row>
    <row r="20" customFormat="false" ht="15.75" hidden="false" customHeight="false" outlineLevel="0" collapsed="false">
      <c r="A20" s="49"/>
      <c r="B20" s="49"/>
      <c r="C20" s="49"/>
      <c r="G20" s="79" t="n">
        <f aca="false">G19+1</f>
        <v>15</v>
      </c>
      <c r="H20" s="80" t="n">
        <f aca="false">1/(1+$C$4)*H21</f>
        <v>0.320008374877651</v>
      </c>
      <c r="I20" s="80" t="n">
        <f aca="false">1/$C$4*(1-H20)</f>
        <v>8.61621420580777</v>
      </c>
      <c r="J20" s="88" t="n">
        <f aca="false">0.06*$C$6</f>
        <v>0.0072</v>
      </c>
      <c r="K20" s="88" t="n">
        <f aca="false">$C$10</f>
        <v>0.0106</v>
      </c>
      <c r="L20" s="82" t="n">
        <f aca="false">-PV($C$4,$C$3-$G20,$C$5)*(1-$J$5-$K$5)*(1-$J$6-$K$6)*(1-$J$7-$K$7)*(1-$J$8-$K$8)*(1-$J20-$K20)^($G20-3)</f>
        <v>-807170133.490222</v>
      </c>
      <c r="M20" s="82" t="n">
        <f aca="false">-PMT($C$4,$C$3,$C$2)*(1-$J$5-$K$5)*(1-$J$6-$K$6)*(1-$J$7-$K$7)*(1-$J$8-$K$8)*(1-J19-K19)^($G20-4)</f>
        <v>101585872.968596</v>
      </c>
      <c r="N20" s="82" t="n">
        <f aca="false">-PV($C$4,$C$3-$G20,$C$5)*(1-$J$5-$K$5)*(1-$J$6-$K$6)*(1-$J$7-$K$7)*(1-$J$8-$K$8)*(1-$J19-$K19)^($G20-4)*$J$10</f>
        <v>-5916946.61080187</v>
      </c>
      <c r="O20" s="82" t="n">
        <f aca="false">-(L19-N20)*$C$10</f>
        <v>7013106.22387406</v>
      </c>
      <c r="P20" s="82" t="n">
        <f aca="false">-(PMT($C$4,$C$3,$C$2)-PV($C$4,$C$3-$G19,$C$5)*$C$4)*(1-$J$5-$K$5)*(1-$J$6-$K$6)*(1-$J$7-$K$7)*(1-$J$8-$K$8)*(1-$J19-$K19)^($G20-4)</f>
        <v>154267399.073247</v>
      </c>
      <c r="Q20" s="82" t="n">
        <f aca="false">(-PV($C$4,$C$3-$G19,$C$5)*$C$4)*(1-$J$5-$K$5)*(1-$J$6-$K$6)*(1-$J$7-$K$7)*(1-$J$8-$K$8)*(1-$J19-$K19)^($G20-4)</f>
        <v>-52681526.104651</v>
      </c>
      <c r="R20" s="82" t="n">
        <f aca="false">(PV($C$4,$C$3-G19,$C$5)*$C$9)*(1-$J$5-$K$5)*(1-$J$6-$K$6)*(1-$J$7-$K$7)*(1-$J$8-$K$8)*(1-$J$9-$K$9)^($G20-4)</f>
        <v>921058.916867681</v>
      </c>
      <c r="S20" s="82" t="n">
        <f aca="false">MAXA(0,$L20-$C$8)</f>
        <v>0</v>
      </c>
      <c r="T20" s="82" t="n">
        <f aca="false">(L18-N19)*$C$11</f>
        <v>-1217068.9378058</v>
      </c>
      <c r="U20" s="82" t="n">
        <f aca="false">SUM(N20:R20)+T20</f>
        <v>102386022.56073</v>
      </c>
      <c r="W20" s="57" t="n">
        <f aca="false">W19+1</f>
        <v>15</v>
      </c>
      <c r="X20" s="85" t="n">
        <f aca="false">MAX(X19-Z20,0)</f>
        <v>0</v>
      </c>
      <c r="Y20" s="83" t="n">
        <f aca="false">X19*$C$13</f>
        <v>0</v>
      </c>
      <c r="Z20" s="85" t="n">
        <f aca="false">MIN(IF(X19&gt;0,N20+P20+T20,0),X19)</f>
        <v>0</v>
      </c>
      <c r="AA20" s="85" t="n">
        <f aca="false">Y20+Z20</f>
        <v>0</v>
      </c>
      <c r="AB20" s="57" t="n">
        <f aca="false">AB19+1</f>
        <v>15</v>
      </c>
      <c r="AC20" s="85" t="n">
        <f aca="false">MAX(AC19-AE20,0)</f>
        <v>0</v>
      </c>
      <c r="AD20" s="83" t="n">
        <f aca="false">AC19*$C$16</f>
        <v>0</v>
      </c>
      <c r="AE20" s="85" t="n">
        <f aca="false">IF(N20+P20+T20-Z20&gt;0,MIN(AC19,N20+P20+T20-Z20),0)</f>
        <v>0</v>
      </c>
      <c r="AF20" s="83" t="n">
        <f aca="false">AD20+AE20</f>
        <v>0</v>
      </c>
      <c r="AG20" s="57" t="n">
        <f aca="false">AG19+1</f>
        <v>15</v>
      </c>
      <c r="AH20" s="85" t="n">
        <f aca="false">MAX(AH19-AJ20,0)</f>
        <v>0</v>
      </c>
      <c r="AI20" s="83" t="n">
        <f aca="false">AH19*$C$19</f>
        <v>0</v>
      </c>
      <c r="AJ20" s="85" t="n">
        <f aca="false">IF(N20+P20+T20-Z20-AE20&gt;0,MIN(AH19,N20+P20-Z20-AE20),0)</f>
        <v>0</v>
      </c>
      <c r="AK20" s="83" t="n">
        <f aca="false">AI20+AJ20</f>
        <v>0</v>
      </c>
      <c r="AL20" s="57" t="n">
        <f aca="false">AL19+1</f>
        <v>15</v>
      </c>
      <c r="AM20" s="85" t="n">
        <f aca="false">MAX(AM19-AO20,0)</f>
        <v>0</v>
      </c>
      <c r="AN20" s="83" t="n">
        <f aca="false">AM19*$C$22</f>
        <v>0</v>
      </c>
      <c r="AO20" s="85" t="n">
        <f aca="false">IF(N20+P20+T20-Z20-AE20-AJ20&gt;0,MIN(AM19,N20+P20+T20-Z20-AE20-AJ20),0)</f>
        <v>0</v>
      </c>
      <c r="AP20" s="83" t="n">
        <f aca="false">AN20+AO20</f>
        <v>0</v>
      </c>
      <c r="AQ20" s="57" t="n">
        <f aca="false">AQ19+1</f>
        <v>15</v>
      </c>
      <c r="AR20" s="85" t="n">
        <f aca="false">MAX(AR19-AT20,0)</f>
        <v>0</v>
      </c>
      <c r="AS20" s="83" t="n">
        <f aca="false">AR19*$C$25</f>
        <v>0</v>
      </c>
      <c r="AT20" s="85" t="n">
        <f aca="false">IF(N20+P20+T20-Z20-AE20-AJ20-AO20&gt;0,MIN(AR19,N20+P20+T20-Z20-AE20-AJ20-AO20),0)</f>
        <v>0</v>
      </c>
      <c r="AU20" s="83" t="n">
        <f aca="false">AS20+AT20</f>
        <v>0</v>
      </c>
      <c r="AV20" s="57" t="n">
        <f aca="false">AV19+1</f>
        <v>15</v>
      </c>
      <c r="AW20" s="84" t="n">
        <f aca="false">L20</f>
        <v>-807170133.490222</v>
      </c>
      <c r="AX20" s="83" t="n">
        <f aca="false">AW19*$C$28</f>
        <v>-3648723.03203272</v>
      </c>
      <c r="AY20" s="83" t="n">
        <v>0</v>
      </c>
      <c r="AZ20" s="83" t="n">
        <f aca="false">AX20+AY20</f>
        <v>-3648723.03203272</v>
      </c>
      <c r="BA20" s="57" t="n">
        <f aca="false">BA19+1</f>
        <v>15</v>
      </c>
      <c r="BB20" s="85" t="n">
        <f aca="false">MAX(BB19-BD20,0)</f>
        <v>0</v>
      </c>
      <c r="BC20" s="83" t="n">
        <f aca="false">IF(AR20=0,BB19*$C$31,0)</f>
        <v>0</v>
      </c>
      <c r="BD20" s="85" t="n">
        <f aca="false">IF(N20+P20+T20-Z20-AE20-AJ20-AO20-AT20&gt;0,MIN(BB19,N20+P20+T20-Z20-AE20-AJ20-AO20-AT20),0)</f>
        <v>0</v>
      </c>
      <c r="BE20" s="83" t="n">
        <f aca="false">BC20+BD20</f>
        <v>0</v>
      </c>
      <c r="BF20" s="57" t="n">
        <f aca="false">BF19+1</f>
        <v>15</v>
      </c>
      <c r="BG20" s="85" t="n">
        <f aca="false">MAX(BG19-BI20,0)</f>
        <v>0</v>
      </c>
      <c r="BH20" s="83" t="n">
        <f aca="false">IF(BB20&gt;0,0,BG19*$C$34)</f>
        <v>0</v>
      </c>
      <c r="BI20" s="85" t="n">
        <f aca="false">IF(N20+P20+T20-Z20-AE20-AJ20-AO20-AT20-BD20&gt;0,MIN(BG19,N20+P20+T20-Z20-AE20-AJ20-AO20-AT20-BD20),0)</f>
        <v>0</v>
      </c>
      <c r="BJ20" s="83" t="n">
        <f aca="false">BH20+BI20</f>
        <v>0</v>
      </c>
      <c r="BK20" s="57" t="n">
        <f aca="false">BK19+1</f>
        <v>15</v>
      </c>
      <c r="BL20" s="85" t="n">
        <f aca="false">MAX(BL19-BN20,0)</f>
        <v>0</v>
      </c>
      <c r="BM20" s="83" t="n">
        <f aca="false">IF(BG20=0,BL19*$C$37,0)</f>
        <v>0</v>
      </c>
      <c r="BN20" s="85" t="n">
        <f aca="false">IF(N20+P20+T20-Z20-AE20-AJ20-AO20-AT20-BD20-BI20&gt;0,MIN(BL19,N20+P20+T20-Z20-AE20-AJ20-AO20-AT20-BD20-BI20),0)</f>
        <v>0</v>
      </c>
      <c r="BO20" s="83" t="n">
        <f aca="false">BM20+BN20</f>
        <v>0</v>
      </c>
      <c r="BP20" s="57" t="n">
        <f aca="false">BP19+1</f>
        <v>15</v>
      </c>
      <c r="BQ20" s="85" t="n">
        <f aca="false">MAX(BQ19-BS20,0)</f>
        <v>0</v>
      </c>
      <c r="BR20" s="83" t="n">
        <f aca="false">IF(BL20=0,BQ19*$C$40,0)</f>
        <v>0</v>
      </c>
      <c r="BS20" s="85" t="n">
        <f aca="false">IF(N20+P20+T20-Z20-AE20-AJ20-AO20-AT20-BD20-BI20-BN20&gt;0,MIN(BQ19,N20+P20+T20-Z20-AE20-AJ20-AO20-AT20-BD20-BI20-BN20),0)</f>
        <v>0</v>
      </c>
      <c r="BT20" s="83" t="n">
        <f aca="false">BR20+BS20</f>
        <v>0</v>
      </c>
      <c r="BU20" s="57" t="n">
        <f aca="false">BU19+1</f>
        <v>15</v>
      </c>
      <c r="BV20" s="85" t="n">
        <f aca="false">MAX(BV19-BX20,0)</f>
        <v>0</v>
      </c>
      <c r="BW20" s="83" t="n">
        <f aca="false">IF(BQ20=0,BV19*$C$43,0)</f>
        <v>0</v>
      </c>
      <c r="BX20" s="85" t="n">
        <f aca="false">IF(N20+P20+T20-Z20-AE20-AJ20-AO20-AT20-BD20-BI20-BN20-BS20&gt;0,MIN(BV19,N20+P20+T20-Z20-AE20-AJ20-AO20-AT20-BD20-BI20-BN20-BS20),0)</f>
        <v>0</v>
      </c>
      <c r="BY20" s="83" t="n">
        <f aca="false">BW20+BX20</f>
        <v>0</v>
      </c>
      <c r="BZ20" s="0" t="n">
        <f aca="false">BZ19+1</f>
        <v>15</v>
      </c>
      <c r="CA20" s="85" t="n">
        <f aca="false">MAX(CA19-CC20,0)</f>
        <v>0</v>
      </c>
      <c r="CB20" s="83" t="n">
        <f aca="false">IF(BV20=0,CA19*$C$46,0)</f>
        <v>0</v>
      </c>
      <c r="CC20" s="85" t="n">
        <f aca="false">IF(N20+P20+T20-Z20-AE20-AJ20-AO20-AT20-BD20-BI20-BN20-BS20-BX20&gt;0,MIN(CA19,N20+P20+T20-Z20-AE20-AJ20-AO20-AT20-BD20-BI20-BN20-BS20-BX20),0)</f>
        <v>0</v>
      </c>
      <c r="CD20" s="83" t="n">
        <f aca="false">CB20+CC20</f>
        <v>0</v>
      </c>
      <c r="CE20" s="57" t="n">
        <f aca="false">CE19+1</f>
        <v>15</v>
      </c>
      <c r="CF20" s="85" t="n">
        <f aca="false">MAX(CF19-CH20,0)</f>
        <v>0</v>
      </c>
      <c r="CG20" s="83" t="n">
        <f aca="false">IF(CA20=0,CF19*$C$49,0)</f>
        <v>0</v>
      </c>
      <c r="CH20" s="85" t="n">
        <f aca="false">IF(N20+P20+T20-Z20-AE20-AJ20-AO20-AT20-BD20-BI20-BN20-BS20-BX20-CC20&gt;0,MIN(CF19,N20+P20+T20-Z20-AE20-AJ20-AO20-AT20-BD20-BI20-BN20-BS20-BX20-CC20),0)</f>
        <v>0</v>
      </c>
      <c r="CI20" s="83" t="n">
        <f aca="false">CG20+CH20</f>
        <v>0</v>
      </c>
      <c r="CJ20" s="57" t="n">
        <f aca="false">CJ19+1</f>
        <v>15</v>
      </c>
      <c r="CK20" s="85" t="n">
        <f aca="false">MAX(CK19-CM20,0)</f>
        <v>0</v>
      </c>
      <c r="CL20" s="83" t="n">
        <f aca="false">IF(CF20=0,CK19*$C$52,0)</f>
        <v>0</v>
      </c>
      <c r="CM20" s="85" t="n">
        <f aca="false">IF(N20+P20+T20-Z20-AE20-AJ20-AO20-AT20-BD20-BI20-BN20-BS20-BX20-CC20-CH20&gt;0,MIN(CK19,N20+P20+T20-Z20-AE20-AJ20-AO20-AT20-BD20-BI20-BN20-BS20-BX20-CC20-CH20),0)</f>
        <v>0</v>
      </c>
      <c r="CN20" s="83" t="n">
        <f aca="false">CL20+CM20</f>
        <v>0</v>
      </c>
      <c r="CO20" s="0" t="n">
        <f aca="false">CO19+1</f>
        <v>15</v>
      </c>
      <c r="CP20" s="85" t="n">
        <f aca="false">MAX(CP19-CR20,0)</f>
        <v>0</v>
      </c>
      <c r="CQ20" s="83" t="n">
        <f aca="false">IF(CK20=0,CP19*$C$55,0)</f>
        <v>0</v>
      </c>
      <c r="CR20" s="85" t="n">
        <f aca="false">IF(N20+P20+T20-Z20-AE20-AJ20-AO20-AT20-BD20-BI20-BN20-BS20-BX20-CC20-CH20-CM20&gt;0,MIN(CP19,N20+P20+T20-Z20-AE20-AJ20-AO20-AT20-BD20-BI20-BN20-BS20-BX20-CC20-CH20-CM20),0)</f>
        <v>0</v>
      </c>
      <c r="CS20" s="83" t="n">
        <f aca="false">CQ20+CR20</f>
        <v>0</v>
      </c>
      <c r="CT20" s="0" t="n">
        <f aca="false">CT19+1</f>
        <v>15</v>
      </c>
      <c r="CU20" s="85" t="n">
        <f aca="false">MAX(CU19-CW20,0)</f>
        <v>0</v>
      </c>
      <c r="CV20" s="83" t="n">
        <f aca="false">IF(CP20=0,CU19*$C$58,0)</f>
        <v>0</v>
      </c>
      <c r="CW20" s="85" t="n">
        <f aca="false">IF(N20+P20+T20-Z20-AE20-AJ20-AO20-AT20-BD20-BI20-BN20-BS20-BX20-CC20-CH20-CM20-CR20&gt;0,MIN(CU19,N20+P20+T20-Z20-AE20-AJ20-AO20-AT20-BD20-BI20-BN20-BS20-BX20-CC20-CH20-CM20-CR20),0)</f>
        <v>0</v>
      </c>
      <c r="CX20" s="83" t="n">
        <f aca="false">CV20+CW20</f>
        <v>0</v>
      </c>
      <c r="CY20" s="57" t="n">
        <f aca="false">CY19+1</f>
        <v>15</v>
      </c>
      <c r="CZ20" s="85" t="n">
        <f aca="false">MAX(CZ19-DB20,0)</f>
        <v>0</v>
      </c>
      <c r="DA20" s="83" t="n">
        <f aca="false">IF(CU20=0,CZ19*$C$61,0)</f>
        <v>0</v>
      </c>
      <c r="DB20" s="85" t="n">
        <f aca="false">IF(N20+P20+T20-Z20-AE20-AJ20-AO20-AT20-BD20-BI20-BN20-BS20-BX20-CC20-CH20-CM20-CR20-CW20&gt;0,MIN(CZ19,N20+P20+T20-Z20-AE20-AJ20-AO20-AT20-BD20-BI20-BN20-BS20-BX20-CC20-CH20-CM20-CR20-CW20),0)</f>
        <v>0</v>
      </c>
      <c r="DC20" s="83" t="n">
        <f aca="false">DA20+DB20</f>
        <v>0</v>
      </c>
      <c r="DD20" s="83" t="n">
        <f aca="false">X20+AC20+AH20+AM20+AR20+BB20+BG20+BL20+BQ20+BV20+CA20+CF20+CK20+CP20+CU20+CZ20</f>
        <v>0</v>
      </c>
      <c r="DE20" s="83" t="n">
        <f aca="false">Y20+AD20+AI20+AN20+AS20+AX20+BC20+BH20+BM20+BR20+BW20+CB20+CG20+CQ20+CV20+DA20</f>
        <v>-3648723.03203272</v>
      </c>
      <c r="DF20" s="83" t="n">
        <f aca="false">Z20+AE20+AJ20+AO20+AT20+AY20+BD20+BI20+BN20+BS20+BX20+CC20+CH20+CR20+CW20+DB20</f>
        <v>0</v>
      </c>
      <c r="DG20" s="83" t="n">
        <f aca="false">DE20+DF20</f>
        <v>-3648723.03203272</v>
      </c>
      <c r="DH20" s="85" t="n">
        <f aca="false">U20-DG20+(AW20*$C$28)</f>
        <v>101622753.643105</v>
      </c>
      <c r="DI20" s="83" t="n">
        <f aca="false">U20-DG20</f>
        <v>106034745.592763</v>
      </c>
      <c r="DJ20" s="57" t="n">
        <f aca="false">DJ19+1</f>
        <v>15</v>
      </c>
    </row>
    <row r="21" customFormat="false" ht="15.75" hidden="false" customHeight="false" outlineLevel="0" collapsed="false">
      <c r="A21" s="92" t="s">
        <v>76</v>
      </c>
      <c r="B21" s="49"/>
      <c r="C21" s="94" t="n">
        <v>38390866</v>
      </c>
      <c r="G21" s="79" t="n">
        <f aca="false">G20+1</f>
        <v>16</v>
      </c>
      <c r="H21" s="80" t="n">
        <f aca="false">1/(1+$C$4)*H22</f>
        <v>0.345263435822995</v>
      </c>
      <c r="I21" s="80" t="n">
        <f aca="false">1/$C$4*(1-H21)</f>
        <v>8.29620583093012</v>
      </c>
      <c r="J21" s="88" t="n">
        <f aca="false">0.06*$C$6</f>
        <v>0.0072</v>
      </c>
      <c r="K21" s="88" t="n">
        <f aca="false">$C$10</f>
        <v>0.0106</v>
      </c>
      <c r="L21" s="82" t="n">
        <f aca="false">-PV($C$4,$C$3-$G21,$C$5)*(1-$J$5-$K$5)*(1-$J$6-$K$6)*(1-$J$7-$K$7)*(1-$J$8-$K$8)*(1-$J21-$K21)^($G21-3)</f>
        <v>-953372081.176606</v>
      </c>
      <c r="M21" s="82" t="n">
        <f aca="false">-PMT($C$4,$C$3,$C$2)*(1-$J$5-$K$5)*(1-$J$6-$K$6)*(1-$J$7-$K$7)*(1-$J$8-$K$8)*(1-J20-K20)^($G21-4)</f>
        <v>99777644.4297551</v>
      </c>
      <c r="N21" s="82" t="n">
        <f aca="false">-PV($C$4,$C$3-$G21,$C$5)*(1-$J$5-$K$5)*(1-$J$6-$K$6)*(1-$J$7-$K$7)*(1-$J$8-$K$8)*(1-$J20-$K20)^($G21-4)*$J$10</f>
        <v>-6988677.44295618</v>
      </c>
      <c r="O21" s="82" t="n">
        <f aca="false">-(L20-N21)*$C$10</f>
        <v>8481923.43410102</v>
      </c>
      <c r="P21" s="82" t="n">
        <f aca="false">-(PMT($C$4,$C$3,$C$2)-PV($C$4,$C$3-$G20,$C$5)*$C$4)*(1-$J$5-$K$5)*(1-$J$6-$K$6)*(1-$J$7-$K$7)*(1-$J$8-$K$8)*(1-$J20-$K20)^($G21-4)</f>
        <v>163479511.364803</v>
      </c>
      <c r="Q21" s="82" t="n">
        <f aca="false">(-PV($C$4,$C$3-$G20,$C$5)*$C$4)*(1-$J$5-$K$5)*(1-$J$6-$K$6)*(1-$J$7-$K$7)*(1-$J$8-$K$8)*(1-$J20-$K20)^($G21-4)</f>
        <v>-63701866.9350483</v>
      </c>
      <c r="R21" s="82" t="n">
        <f aca="false">(PV($C$4,$C$3-G20,$C$5)*$C$9)*(1-$J$5-$K$5)*(1-$J$6-$K$6)*(1-$J$7-$K$7)*(1-$J$8-$K$8)*(1-$J$9-$K$9)^($G21-4)</f>
        <v>1113733.35018981</v>
      </c>
      <c r="S21" s="82" t="n">
        <f aca="false">MAXA(0,$L21-$C$8)</f>
        <v>0</v>
      </c>
      <c r="T21" s="82" t="n">
        <f aca="false">(L19-N20)*$C$11</f>
        <v>-1521711.72782173</v>
      </c>
      <c r="U21" s="82" t="n">
        <f aca="false">SUM(N21:R21)+T21</f>
        <v>100862912.043268</v>
      </c>
      <c r="W21" s="57" t="n">
        <f aca="false">W20+1</f>
        <v>16</v>
      </c>
      <c r="X21" s="85" t="n">
        <f aca="false">MAX(X20-Z21,0)</f>
        <v>0</v>
      </c>
      <c r="Y21" s="83" t="n">
        <f aca="false">X20*$C$13</f>
        <v>0</v>
      </c>
      <c r="Z21" s="85" t="n">
        <f aca="false">MIN(IF(X20&gt;0,N21+P21+T21,0),X20)</f>
        <v>0</v>
      </c>
      <c r="AA21" s="85" t="n">
        <f aca="false">Y21+Z21</f>
        <v>0</v>
      </c>
      <c r="AB21" s="57" t="n">
        <f aca="false">AB20+1</f>
        <v>16</v>
      </c>
      <c r="AC21" s="85" t="n">
        <f aca="false">MAX(AC20-AE21,0)</f>
        <v>0</v>
      </c>
      <c r="AD21" s="83" t="n">
        <f aca="false">AC20*$C$16</f>
        <v>0</v>
      </c>
      <c r="AE21" s="85" t="n">
        <f aca="false">IF(N21+P21+T21-Z21&gt;0,MIN(AC20,N21+P21+T21-Z21),0)</f>
        <v>0</v>
      </c>
      <c r="AF21" s="83" t="n">
        <f aca="false">AD21+AE21</f>
        <v>0</v>
      </c>
      <c r="AG21" s="57" t="n">
        <f aca="false">AG20+1</f>
        <v>16</v>
      </c>
      <c r="AH21" s="85" t="n">
        <f aca="false">MAX(AH20-AJ21,0)</f>
        <v>0</v>
      </c>
      <c r="AI21" s="83" t="n">
        <f aca="false">AH20*$C$19</f>
        <v>0</v>
      </c>
      <c r="AJ21" s="85" t="n">
        <f aca="false">IF(N21+P21+T21-Z21-AE21&gt;0,MIN(AH20,N21+P21-Z21-AE21),0)</f>
        <v>0</v>
      </c>
      <c r="AK21" s="83" t="n">
        <f aca="false">AI21+AJ21</f>
        <v>0</v>
      </c>
      <c r="AL21" s="57" t="n">
        <f aca="false">AL20+1</f>
        <v>16</v>
      </c>
      <c r="AM21" s="85" t="n">
        <f aca="false">MAX(AM20-AO21,0)</f>
        <v>0</v>
      </c>
      <c r="AN21" s="83" t="n">
        <f aca="false">AM20*$C$22</f>
        <v>0</v>
      </c>
      <c r="AO21" s="85" t="n">
        <f aca="false">IF(N21+P21+T21-Z21-AE21-AJ21&gt;0,MIN(AM20,N21+P21+T21-Z21-AE21-AJ21),0)</f>
        <v>0</v>
      </c>
      <c r="AP21" s="83" t="n">
        <f aca="false">AN21+AO21</f>
        <v>0</v>
      </c>
      <c r="AQ21" s="57" t="n">
        <f aca="false">AQ20+1</f>
        <v>16</v>
      </c>
      <c r="AR21" s="85" t="n">
        <f aca="false">MAX(AR20-AT21,0)</f>
        <v>0</v>
      </c>
      <c r="AS21" s="83" t="n">
        <f aca="false">AR20*$C$25</f>
        <v>0</v>
      </c>
      <c r="AT21" s="85" t="n">
        <f aca="false">IF(N21+P21+T21-Z21-AE21-AJ21-AO21&gt;0,MIN(AR20,N21+P21+T21-Z21-AE21-AJ21-AO21),0)</f>
        <v>0</v>
      </c>
      <c r="AU21" s="83" t="n">
        <f aca="false">AS21+AT21</f>
        <v>0</v>
      </c>
      <c r="AV21" s="57" t="n">
        <f aca="false">AV20+1</f>
        <v>16</v>
      </c>
      <c r="AW21" s="84" t="n">
        <f aca="false">L21</f>
        <v>-953372081.176606</v>
      </c>
      <c r="AX21" s="83" t="n">
        <f aca="false">AW20*$C$28</f>
        <v>-4411991.94965755</v>
      </c>
      <c r="AY21" s="83" t="n">
        <v>0</v>
      </c>
      <c r="AZ21" s="83" t="n">
        <f aca="false">AX21+AY21</f>
        <v>-4411991.94965755</v>
      </c>
      <c r="BA21" s="57" t="n">
        <f aca="false">BA20+1</f>
        <v>16</v>
      </c>
      <c r="BB21" s="85" t="n">
        <f aca="false">MAX(BB20-BD21,0)</f>
        <v>0</v>
      </c>
      <c r="BC21" s="83" t="n">
        <f aca="false">IF(AR21=0,BB20*$C$31,0)</f>
        <v>0</v>
      </c>
      <c r="BD21" s="85" t="n">
        <f aca="false">IF(N21+P21+T21-Z21-AE21-AJ21-AO21-AT21&gt;0,MIN(BB20,N21+P21+T21-Z21-AE21-AJ21-AO21-AT21),0)</f>
        <v>0</v>
      </c>
      <c r="BE21" s="83" t="n">
        <f aca="false">BC21+BD21</f>
        <v>0</v>
      </c>
      <c r="BF21" s="57" t="n">
        <f aca="false">BF20+1</f>
        <v>16</v>
      </c>
      <c r="BG21" s="85" t="n">
        <f aca="false">MAX(BG20-BI21,0)</f>
        <v>0</v>
      </c>
      <c r="BH21" s="83" t="n">
        <f aca="false">IF(BB21&gt;0,0,BG20*$C$34)</f>
        <v>0</v>
      </c>
      <c r="BI21" s="85" t="n">
        <f aca="false">IF(N21+P21+T21-Z21-AE21-AJ21-AO21-AT21-BD21&gt;0,MIN(BG20,N21+P21+T21-Z21-AE21-AJ21-AO21-AT21-BD21),0)</f>
        <v>0</v>
      </c>
      <c r="BJ21" s="83" t="n">
        <f aca="false">BH21+BI21</f>
        <v>0</v>
      </c>
      <c r="BK21" s="57" t="n">
        <f aca="false">BK20+1</f>
        <v>16</v>
      </c>
      <c r="BL21" s="85" t="n">
        <f aca="false">MAX(BL20-BN21,0)</f>
        <v>0</v>
      </c>
      <c r="BM21" s="83" t="n">
        <f aca="false">IF(BG21=0,BL20*$C$37,0)</f>
        <v>0</v>
      </c>
      <c r="BN21" s="85" t="n">
        <f aca="false">IF(N21+P21+T21-Z21-AE21-AJ21-AO21-AT21-BD21-BI21&gt;0,MIN(BL20,N21+P21+T21-Z21-AE21-AJ21-AO21-AT21-BD21-BI21),0)</f>
        <v>0</v>
      </c>
      <c r="BO21" s="83" t="n">
        <f aca="false">BM21+BN21</f>
        <v>0</v>
      </c>
      <c r="BP21" s="57" t="n">
        <f aca="false">BP20+1</f>
        <v>16</v>
      </c>
      <c r="BQ21" s="85" t="n">
        <f aca="false">MAX(BQ20-BS21,0)</f>
        <v>0</v>
      </c>
      <c r="BR21" s="83" t="n">
        <f aca="false">IF(BL21=0,BQ20*$C$40,0)</f>
        <v>0</v>
      </c>
      <c r="BS21" s="85" t="n">
        <f aca="false">IF(N21+P21+T21-Z21-AE21-AJ21-AO21-AT21-BD21-BI21-BN21&gt;0,MIN(BQ20,N21+P21+T21-Z21-AE21-AJ21-AO21-AT21-BD21-BI21-BN21),0)</f>
        <v>0</v>
      </c>
      <c r="BT21" s="83" t="n">
        <f aca="false">BR21+BS21</f>
        <v>0</v>
      </c>
      <c r="BU21" s="57" t="n">
        <f aca="false">BU20+1</f>
        <v>16</v>
      </c>
      <c r="BV21" s="85" t="n">
        <f aca="false">MAX(BV20-BX21,0)</f>
        <v>0</v>
      </c>
      <c r="BW21" s="83" t="n">
        <f aca="false">IF(BQ21=0,BV20*$C$43,0)</f>
        <v>0</v>
      </c>
      <c r="BX21" s="85" t="n">
        <f aca="false">IF(N21+P21+T21-Z21-AE21-AJ21-AO21-AT21-BD21-BI21-BN21-BS21&gt;0,MIN(BV20,N21+P21+T21-Z21-AE21-AJ21-AO21-AT21-BD21-BI21-BN21-BS21),0)</f>
        <v>0</v>
      </c>
      <c r="BY21" s="83" t="n">
        <f aca="false">BW21+BX21</f>
        <v>0</v>
      </c>
      <c r="BZ21" s="0" t="n">
        <f aca="false">BZ20+1</f>
        <v>16</v>
      </c>
      <c r="CA21" s="85" t="n">
        <f aca="false">MAX(CA20-CC21,0)</f>
        <v>0</v>
      </c>
      <c r="CB21" s="83" t="n">
        <f aca="false">IF(BV21=0,CA20*$C$46,0)</f>
        <v>0</v>
      </c>
      <c r="CC21" s="85" t="n">
        <f aca="false">IF(N21+P21+T21-Z21-AE21-AJ21-AO21-AT21-BD21-BI21-BN21-BS21-BX21&gt;0,MIN(CA20,N21+P21+T21-Z21-AE21-AJ21-AO21-AT21-BD21-BI21-BN21-BS21-BX21),0)</f>
        <v>0</v>
      </c>
      <c r="CD21" s="83" t="n">
        <f aca="false">CB21+CC21</f>
        <v>0</v>
      </c>
      <c r="CE21" s="57" t="n">
        <f aca="false">CE20+1</f>
        <v>16</v>
      </c>
      <c r="CF21" s="85" t="n">
        <f aca="false">MAX(CF20-CH21,0)</f>
        <v>0</v>
      </c>
      <c r="CG21" s="83" t="n">
        <f aca="false">IF(CA21=0,CF20*$C$49,0)</f>
        <v>0</v>
      </c>
      <c r="CH21" s="85" t="n">
        <f aca="false">IF(N21+P21+T21-Z21-AE21-AJ21-AO21-AT21-BD21-BI21-BN21-BS21-BX21-CC21&gt;0,MIN(CF20,N21+P21+T21-Z21-AE21-AJ21-AO21-AT21-BD21-BI21-BN21-BS21-BX21-CC21),0)</f>
        <v>0</v>
      </c>
      <c r="CI21" s="83" t="n">
        <f aca="false">CG21+CH21</f>
        <v>0</v>
      </c>
      <c r="CJ21" s="57" t="n">
        <f aca="false">CJ20+1</f>
        <v>16</v>
      </c>
      <c r="CK21" s="85" t="n">
        <f aca="false">MAX(CK20-CM21,0)</f>
        <v>0</v>
      </c>
      <c r="CL21" s="83" t="n">
        <f aca="false">IF(CF21=0,CK20*$C$52,0)</f>
        <v>0</v>
      </c>
      <c r="CM21" s="85" t="n">
        <f aca="false">IF(N21+P21+T21-Z21-AE21-AJ21-AO21-AT21-BD21-BI21-BN21-BS21-BX21-CC21-CH21&gt;0,MIN(CK20,N21+P21+T21-Z21-AE21-AJ21-AO21-AT21-BD21-BI21-BN21-BS21-BX21-CC21-CH21),0)</f>
        <v>0</v>
      </c>
      <c r="CN21" s="83" t="n">
        <f aca="false">CL21+CM21</f>
        <v>0</v>
      </c>
      <c r="CO21" s="0" t="n">
        <f aca="false">CO20+1</f>
        <v>16</v>
      </c>
      <c r="CP21" s="85" t="n">
        <f aca="false">MAX(CP20-CR21,0)</f>
        <v>0</v>
      </c>
      <c r="CQ21" s="83" t="n">
        <f aca="false">IF(CK21=0,CP20*$C$55,0)</f>
        <v>0</v>
      </c>
      <c r="CR21" s="85" t="n">
        <f aca="false">IF(N21+P21+T21-Z21-AE21-AJ21-AO21-AT21-BD21-BI21-BN21-BS21-BX21-CC21-CH21-CM21&gt;0,MIN(CP20,N21+P21+T21-Z21-AE21-AJ21-AO21-AT21-BD21-BI21-BN21-BS21-BX21-CC21-CH21-CM21),0)</f>
        <v>0</v>
      </c>
      <c r="CS21" s="83" t="n">
        <f aca="false">CQ21+CR21</f>
        <v>0</v>
      </c>
      <c r="CT21" s="0" t="n">
        <f aca="false">CT20+1</f>
        <v>16</v>
      </c>
      <c r="CU21" s="85" t="n">
        <f aca="false">MAX(CU20-CW21,0)</f>
        <v>0</v>
      </c>
      <c r="CV21" s="83" t="n">
        <f aca="false">IF(CP21=0,CU20*$C$58,0)</f>
        <v>0</v>
      </c>
      <c r="CW21" s="85" t="n">
        <f aca="false">IF(N21+P21+T21-Z21-AE21-AJ21-AO21-AT21-BD21-BI21-BN21-BS21-BX21-CC21-CH21-CM21-CR21&gt;0,MIN(CU20,N21+P21+T21-Z21-AE21-AJ21-AO21-AT21-BD21-BI21-BN21-BS21-BX21-CC21-CH21-CM21-CR21),0)</f>
        <v>0</v>
      </c>
      <c r="CX21" s="83" t="n">
        <f aca="false">CV21+CW21</f>
        <v>0</v>
      </c>
      <c r="CY21" s="57" t="n">
        <f aca="false">CY20+1</f>
        <v>16</v>
      </c>
      <c r="CZ21" s="85" t="n">
        <f aca="false">MAX(CZ20-DB21,0)</f>
        <v>0</v>
      </c>
      <c r="DA21" s="83" t="n">
        <f aca="false">IF(CU21=0,CZ20*$C$61,0)</f>
        <v>0</v>
      </c>
      <c r="DB21" s="85" t="n">
        <f aca="false">IF(N21+P21+T21-Z21-AE21-AJ21-AO21-AT21-BD21-BI21-BN21-BS21-BX21-CC21-CH21-CM21-CR21-CW21&gt;0,MIN(CZ20,N21+P21+T21-Z21-AE21-AJ21-AO21-AT21-BD21-BI21-BN21-BS21-BX21-CC21-CH21-CM21-CR21-CW21),0)</f>
        <v>0</v>
      </c>
      <c r="DC21" s="83" t="n">
        <f aca="false">DA21+DB21</f>
        <v>0</v>
      </c>
      <c r="DD21" s="83" t="n">
        <f aca="false">X21+AC21+AH21+AM21+AR21+BB21+BG21+BL21+BQ21+BV21+CA21+CF21+CK21+CP21+CU21+CZ21</f>
        <v>0</v>
      </c>
      <c r="DE21" s="83" t="n">
        <f aca="false">Y21+AD21+AI21+AN21+AS21+AX21+BC21+BH21+BM21+BR21+BW21+CB21+CG21+CQ21+CV21+DA21</f>
        <v>-4411991.94965755</v>
      </c>
      <c r="DF21" s="83" t="n">
        <f aca="false">Z21+AE21+AJ21+AO21+AT21+AY21+BD21+BI21+BN21+BS21+BX21+CC21+CH21+CR21+CW21+DB21</f>
        <v>0</v>
      </c>
      <c r="DG21" s="83" t="n">
        <f aca="false">DE21+DF21</f>
        <v>-4411991.94965755</v>
      </c>
      <c r="DH21" s="85" t="n">
        <f aca="false">U21-DG21+(AW21*$C$28)</f>
        <v>100063772.197214</v>
      </c>
      <c r="DI21" s="83" t="n">
        <f aca="false">U21-DG21</f>
        <v>105274903.992926</v>
      </c>
      <c r="DJ21" s="57" t="n">
        <f aca="false">DJ20+1</f>
        <v>16</v>
      </c>
    </row>
    <row r="22" customFormat="false" ht="15.75" hidden="false" customHeight="false" outlineLevel="0" collapsed="false">
      <c r="A22" s="92" t="s">
        <v>77</v>
      </c>
      <c r="B22" s="49"/>
      <c r="C22" s="95" t="n">
        <v>0.07257</v>
      </c>
      <c r="G22" s="79" t="n">
        <f aca="false">G21+1</f>
        <v>17</v>
      </c>
      <c r="H22" s="80" t="n">
        <f aca="false">1/(1+$C$4)*H23</f>
        <v>0.372511626178146</v>
      </c>
      <c r="I22" s="80" t="n">
        <f aca="false">1/$C$4*(1-H22)</f>
        <v>7.95094239510712</v>
      </c>
      <c r="J22" s="88" t="n">
        <f aca="false">0.06*$C$6</f>
        <v>0.0072</v>
      </c>
      <c r="K22" s="88" t="n">
        <f aca="false">$C$10</f>
        <v>0.0106</v>
      </c>
      <c r="L22" s="82" t="n">
        <f aca="false">-PV($C$4,$C$3-$G22,$C$5)*(1-$J$5-$K$5)*(1-$J$6-$K$6)*(1-$J$7-$K$7)*(1-$J$8-$K$8)*(1-$J22-$K22)^($G22-3)</f>
        <v>-1106560082.39633</v>
      </c>
      <c r="M22" s="82" t="n">
        <f aca="false">-PMT($C$4,$C$3,$C$2)*(1-$J$5-$K$5)*(1-$J$6-$K$6)*(1-$J$7-$K$7)*(1-$J$8-$K$8)*(1-J21-K21)^($G22-4)</f>
        <v>98001602.3589055</v>
      </c>
      <c r="N22" s="82" t="n">
        <f aca="false">-PV($C$4,$C$3-$G22,$C$5)*(1-$J$5-$K$5)*(1-$J$6-$K$6)*(1-$J$7-$K$7)*(1-$J$8-$K$8)*(1-$J21-$K21)^($G22-4)*$J$10</f>
        <v>-8111619.41891018</v>
      </c>
      <c r="O22" s="82" t="n">
        <f aca="false">-(L21-N22)*$C$10</f>
        <v>10019760.8946316</v>
      </c>
      <c r="P22" s="82" t="n">
        <f aca="false">-(PMT($C$4,$C$3,$C$2)-PV($C$4,$C$3-$G21,$C$5)*$C$4)*(1-$J$5-$K$5)*(1-$J$6-$K$6)*(1-$J$7-$K$7)*(1-$J$8-$K$8)*(1-$J21-$K21)^($G22-4)</f>
        <v>173241727.005363</v>
      </c>
      <c r="Q22" s="82" t="n">
        <f aca="false">(-PV($C$4,$C$3-$G21,$C$5)*$C$4)*(1-$J$5-$K$5)*(1-$J$6-$K$6)*(1-$J$7-$K$7)*(1-$J$8-$K$8)*(1-$J21-$K21)^($G22-4)</f>
        <v>-75240124.6464578</v>
      </c>
      <c r="R22" s="82" t="n">
        <f aca="false">(PV($C$4,$C$3-G21,$C$5)*$C$9)*(1-$J$5-$K$5)*(1-$J$6-$K$6)*(1-$J$7-$K$7)*(1-$J$8-$K$8)*(1-$J$9-$K$9)^($G22-4)</f>
        <v>1315462.79760748</v>
      </c>
      <c r="S22" s="82" t="n">
        <f aca="false">MAXA(0,$L22-$C$8)</f>
        <v>0</v>
      </c>
      <c r="T22" s="82" t="n">
        <f aca="false">(L20-N21)*$C$11</f>
        <v>-1840417.34890871</v>
      </c>
      <c r="U22" s="82" t="n">
        <f aca="false">SUM(N22:R22)+T22</f>
        <v>99384789.2833257</v>
      </c>
      <c r="W22" s="57" t="n">
        <f aca="false">W21+1</f>
        <v>17</v>
      </c>
      <c r="X22" s="85" t="n">
        <f aca="false">MAX(X21-Z22,0)</f>
        <v>0</v>
      </c>
      <c r="Y22" s="83" t="n">
        <f aca="false">X21*$C$13</f>
        <v>0</v>
      </c>
      <c r="Z22" s="85" t="n">
        <f aca="false">MIN(IF(X21&gt;0,N22+P22+T22,0),X21)</f>
        <v>0</v>
      </c>
      <c r="AA22" s="85" t="n">
        <f aca="false">Y22+Z22</f>
        <v>0</v>
      </c>
      <c r="AB22" s="57" t="n">
        <f aca="false">AB21+1</f>
        <v>17</v>
      </c>
      <c r="AC22" s="85" t="n">
        <f aca="false">MAX(AC21-AE22,0)</f>
        <v>0</v>
      </c>
      <c r="AD22" s="83" t="n">
        <f aca="false">AC21*$C$16</f>
        <v>0</v>
      </c>
      <c r="AE22" s="85" t="n">
        <f aca="false">IF(N22+P22+T22-Z22&gt;0,MIN(AC21,N22+P22+T22-Z22),0)</f>
        <v>0</v>
      </c>
      <c r="AF22" s="83" t="n">
        <f aca="false">AD22+AE22</f>
        <v>0</v>
      </c>
      <c r="AG22" s="57" t="n">
        <f aca="false">AG21+1</f>
        <v>17</v>
      </c>
      <c r="AH22" s="85" t="n">
        <f aca="false">MAX(AH21-AJ22,0)</f>
        <v>0</v>
      </c>
      <c r="AI22" s="83" t="n">
        <f aca="false">AH21*$C$19</f>
        <v>0</v>
      </c>
      <c r="AJ22" s="85" t="n">
        <f aca="false">IF(N22+P22+T22-Z22-AE22&gt;0,MIN(AH21,N22+P22-Z22-AE22),0)</f>
        <v>0</v>
      </c>
      <c r="AK22" s="83" t="n">
        <f aca="false">AI22+AJ22</f>
        <v>0</v>
      </c>
      <c r="AL22" s="57" t="n">
        <f aca="false">AL21+1</f>
        <v>17</v>
      </c>
      <c r="AM22" s="85" t="n">
        <f aca="false">MAX(AM21-AO22,0)</f>
        <v>0</v>
      </c>
      <c r="AN22" s="83" t="n">
        <f aca="false">AM21*$C$22</f>
        <v>0</v>
      </c>
      <c r="AO22" s="85" t="n">
        <f aca="false">IF(N22+P22+T22-Z22-AE22-AJ22&gt;0,MIN(AM21,N22+P22+T22-Z22-AE22-AJ22),0)</f>
        <v>0</v>
      </c>
      <c r="AP22" s="83" t="n">
        <f aca="false">AN22+AO22</f>
        <v>0</v>
      </c>
      <c r="AQ22" s="57" t="n">
        <f aca="false">AQ21+1</f>
        <v>17</v>
      </c>
      <c r="AR22" s="85" t="n">
        <f aca="false">MAX(AR21-AT22,0)</f>
        <v>0</v>
      </c>
      <c r="AS22" s="83" t="n">
        <f aca="false">AR21*$C$25</f>
        <v>0</v>
      </c>
      <c r="AT22" s="85" t="n">
        <f aca="false">IF(N22+P22+T22-Z22-AE22-AJ22-AO22&gt;0,MIN(AR21,N22+P22+T22-Z22-AE22-AJ22-AO22),0)</f>
        <v>0</v>
      </c>
      <c r="AU22" s="83" t="n">
        <f aca="false">AS22+AT22</f>
        <v>0</v>
      </c>
      <c r="AV22" s="57" t="n">
        <f aca="false">AV21+1</f>
        <v>17</v>
      </c>
      <c r="AW22" s="84" t="n">
        <f aca="false">L22</f>
        <v>-1106560082.39633</v>
      </c>
      <c r="AX22" s="83" t="n">
        <f aca="false">AW21*$C$28</f>
        <v>-5211131.79571133</v>
      </c>
      <c r="AY22" s="83" t="n">
        <v>0</v>
      </c>
      <c r="AZ22" s="83" t="n">
        <f aca="false">AX22+AY22</f>
        <v>-5211131.79571133</v>
      </c>
      <c r="BA22" s="57" t="n">
        <f aca="false">BA21+1</f>
        <v>17</v>
      </c>
      <c r="BB22" s="85" t="n">
        <f aca="false">MAX(BB21-BD22,0)</f>
        <v>0</v>
      </c>
      <c r="BC22" s="83" t="n">
        <f aca="false">IF(AR22=0,BB21*$C$31,0)</f>
        <v>0</v>
      </c>
      <c r="BD22" s="85" t="n">
        <f aca="false">IF(N22+P22+T22-Z22-AE22-AJ22-AO22-AT22&gt;0,MIN(BB21,N22+P22+T22-Z22-AE22-AJ22-AO22-AT22),0)</f>
        <v>0</v>
      </c>
      <c r="BE22" s="83" t="n">
        <f aca="false">BC22+BD22</f>
        <v>0</v>
      </c>
      <c r="BF22" s="57" t="n">
        <f aca="false">BF21+1</f>
        <v>17</v>
      </c>
      <c r="BG22" s="85" t="n">
        <f aca="false">MAX(BG21-BI22,0)</f>
        <v>0</v>
      </c>
      <c r="BH22" s="83" t="n">
        <f aca="false">IF(BB22&gt;0,0,BG21*$C$34)</f>
        <v>0</v>
      </c>
      <c r="BI22" s="85" t="n">
        <f aca="false">IF(N22+P22+T22-Z22-AE22-AJ22-AO22-AT22-BD22&gt;0,MIN(BG21,N22+P22+T22-Z22-AE22-AJ22-AO22-AT22-BD22),0)</f>
        <v>0</v>
      </c>
      <c r="BJ22" s="83" t="n">
        <f aca="false">BH22+BI22</f>
        <v>0</v>
      </c>
      <c r="BK22" s="57" t="n">
        <f aca="false">BK21+1</f>
        <v>17</v>
      </c>
      <c r="BL22" s="85" t="n">
        <f aca="false">MAX(BL21-BN22,0)</f>
        <v>0</v>
      </c>
      <c r="BM22" s="83" t="n">
        <f aca="false">IF(BG22=0,BL21*$C$37,0)</f>
        <v>0</v>
      </c>
      <c r="BN22" s="85" t="n">
        <f aca="false">IF(N22+P22+T22-Z22-AE22-AJ22-AO22-AT22-BD22-BI22&gt;0,MIN(BL21,N22+P22+T22-Z22-AE22-AJ22-AO22-AT22-BD22-BI22),0)</f>
        <v>0</v>
      </c>
      <c r="BO22" s="83" t="n">
        <f aca="false">BM22+BN22</f>
        <v>0</v>
      </c>
      <c r="BP22" s="57" t="n">
        <f aca="false">BP21+1</f>
        <v>17</v>
      </c>
      <c r="BQ22" s="85" t="n">
        <f aca="false">MAX(BQ21-BS22,0)</f>
        <v>0</v>
      </c>
      <c r="BR22" s="83" t="n">
        <f aca="false">IF(BL22=0,BQ21*$C$40,0)</f>
        <v>0</v>
      </c>
      <c r="BS22" s="85" t="n">
        <f aca="false">IF(N22+P22+T22-Z22-AE22-AJ22-AO22-AT22-BD22-BI22-BN22&gt;0,MIN(BQ21,N22+P22+T22-Z22-AE22-AJ22-AO22-AT22-BD22-BI22-BN22),0)</f>
        <v>0</v>
      </c>
      <c r="BT22" s="83" t="n">
        <f aca="false">BR22+BS22</f>
        <v>0</v>
      </c>
      <c r="BU22" s="57" t="n">
        <f aca="false">BU21+1</f>
        <v>17</v>
      </c>
      <c r="BV22" s="85" t="n">
        <f aca="false">MAX(BV21-BX22,0)</f>
        <v>0</v>
      </c>
      <c r="BW22" s="83" t="n">
        <f aca="false">IF(BQ22=0,BV21*$C$43,0)</f>
        <v>0</v>
      </c>
      <c r="BX22" s="85" t="n">
        <f aca="false">IF(N22+P22+T22-Z22-AE22-AJ22-AO22-AT22-BD22-BI22-BN22-BS22&gt;0,MIN(BV21,N22+P22+T22-Z22-AE22-AJ22-AO22-AT22-BD22-BI22-BN22-BS22),0)</f>
        <v>0</v>
      </c>
      <c r="BY22" s="83" t="n">
        <f aca="false">BW22+BX22</f>
        <v>0</v>
      </c>
      <c r="BZ22" s="0" t="n">
        <f aca="false">BZ21+1</f>
        <v>17</v>
      </c>
      <c r="CA22" s="85" t="n">
        <f aca="false">MAX(CA21-CC22,0)</f>
        <v>0</v>
      </c>
      <c r="CB22" s="83" t="n">
        <f aca="false">IF(BV22=0,CA21*$C$46,0)</f>
        <v>0</v>
      </c>
      <c r="CC22" s="85" t="n">
        <f aca="false">IF(N22+P22+T22-Z22-AE22-AJ22-AO22-AT22-BD22-BI22-BN22-BS22-BX22&gt;0,MIN(CA21,N22+P22+T22-Z22-AE22-AJ22-AO22-AT22-BD22-BI22-BN22-BS22-BX22),0)</f>
        <v>0</v>
      </c>
      <c r="CD22" s="83" t="n">
        <f aca="false">CB22+CC22</f>
        <v>0</v>
      </c>
      <c r="CE22" s="57" t="n">
        <f aca="false">CE21+1</f>
        <v>17</v>
      </c>
      <c r="CF22" s="85" t="n">
        <f aca="false">MAX(CF21-CH22,0)</f>
        <v>0</v>
      </c>
      <c r="CG22" s="83" t="n">
        <f aca="false">IF(CA22=0,CF21*$C$49,0)</f>
        <v>0</v>
      </c>
      <c r="CH22" s="85" t="n">
        <f aca="false">IF(N22+P22+T22-Z22-AE22-AJ22-AO22-AT22-BD22-BI22-BN22-BS22-BX22-CC22&gt;0,MIN(CF21,N22+P22+T22-Z22-AE22-AJ22-AO22-AT22-BD22-BI22-BN22-BS22-BX22-CC22),0)</f>
        <v>0</v>
      </c>
      <c r="CI22" s="83" t="n">
        <f aca="false">CG22+CH22</f>
        <v>0</v>
      </c>
      <c r="CJ22" s="57" t="n">
        <f aca="false">CJ21+1</f>
        <v>17</v>
      </c>
      <c r="CK22" s="85" t="n">
        <f aca="false">MAX(CK21-CM22,0)</f>
        <v>0</v>
      </c>
      <c r="CL22" s="83" t="n">
        <f aca="false">IF(CF22=0,CK21*$C$52,0)</f>
        <v>0</v>
      </c>
      <c r="CM22" s="85" t="n">
        <f aca="false">IF(N22+P22+T22-Z22-AE22-AJ22-AO22-AT22-BD22-BI22-BN22-BS22-BX22-CC22-CH22&gt;0,MIN(CK21,N22+P22+T22-Z22-AE22-AJ22-AO22-AT22-BD22-BI22-BN22-BS22-BX22-CC22-CH22),0)</f>
        <v>0</v>
      </c>
      <c r="CN22" s="83" t="n">
        <f aca="false">CL22+CM22</f>
        <v>0</v>
      </c>
      <c r="CO22" s="0" t="n">
        <f aca="false">CO21+1</f>
        <v>17</v>
      </c>
      <c r="CP22" s="85" t="n">
        <f aca="false">MAX(CP21-CR22,0)</f>
        <v>0</v>
      </c>
      <c r="CQ22" s="83" t="n">
        <f aca="false">IF(CK22=0,CP21*$C$55,0)</f>
        <v>0</v>
      </c>
      <c r="CR22" s="85" t="n">
        <f aca="false">IF(N22+P22+T22-Z22-AE22-AJ22-AO22-AT22-BD22-BI22-BN22-BS22-BX22-CC22-CH22-CM22&gt;0,MIN(CP21,N22+P22+T22-Z22-AE22-AJ22-AO22-AT22-BD22-BI22-BN22-BS22-BX22-CC22-CH22-CM22),0)</f>
        <v>0</v>
      </c>
      <c r="CS22" s="83" t="n">
        <f aca="false">CQ22+CR22</f>
        <v>0</v>
      </c>
      <c r="CT22" s="0" t="n">
        <f aca="false">CT21+1</f>
        <v>17</v>
      </c>
      <c r="CU22" s="85" t="n">
        <f aca="false">MAX(CU21-CW22,0)</f>
        <v>0</v>
      </c>
      <c r="CV22" s="83" t="n">
        <f aca="false">IF(CP22=0,CU21*$C$58,0)</f>
        <v>0</v>
      </c>
      <c r="CW22" s="85" t="n">
        <f aca="false">IF(N22+P22+T22-Z22-AE22-AJ22-AO22-AT22-BD22-BI22-BN22-BS22-BX22-CC22-CH22-CM22-CR22&gt;0,MIN(CU21,N22+P22+T22-Z22-AE22-AJ22-AO22-AT22-BD22-BI22-BN22-BS22-BX22-CC22-CH22-CM22-CR22),0)</f>
        <v>0</v>
      </c>
      <c r="CX22" s="83" t="n">
        <f aca="false">CV22+CW22</f>
        <v>0</v>
      </c>
      <c r="CY22" s="57" t="n">
        <f aca="false">CY21+1</f>
        <v>17</v>
      </c>
      <c r="CZ22" s="85" t="n">
        <f aca="false">MAX(CZ21-DB22,0)</f>
        <v>0</v>
      </c>
      <c r="DA22" s="83" t="n">
        <f aca="false">IF(CU22=0,CZ21*$C$61,0)</f>
        <v>0</v>
      </c>
      <c r="DB22" s="85" t="n">
        <f aca="false">IF(N22+P22+T22-Z22-AE22-AJ22-AO22-AT22-BD22-BI22-BN22-BS22-BX22-CC22-CH22-CM22-CR22-CW22&gt;0,MIN(CZ21,N22+P22+T22-Z22-AE22-AJ22-AO22-AT22-BD22-BI22-BN22-BS22-BX22-CC22-CH22-CM22-CR22-CW22),0)</f>
        <v>0</v>
      </c>
      <c r="DC22" s="83" t="n">
        <f aca="false">DA22+DB22</f>
        <v>0</v>
      </c>
      <c r="DD22" s="83" t="n">
        <f aca="false">X22+AC22+AH22+AM22+AR22+BB22+BG22+BL22+BQ22+BV22+CA22+CF22+CK22+CP22+CU22+CZ22</f>
        <v>0</v>
      </c>
      <c r="DE22" s="83" t="n">
        <f aca="false">Y22+AD22+AI22+AN22+AS22+AX22+BC22+BH22+BM22+BR22+BW22+CB22+CG22+CQ22+CV22+DA22</f>
        <v>-5211131.79571133</v>
      </c>
      <c r="DF22" s="83" t="n">
        <f aca="false">Z22+AE22+AJ22+AO22+AT22+AY22+BD22+BI22+BN22+BS22+BX22+CC22+CH22+CR22+CW22+DB22</f>
        <v>0</v>
      </c>
      <c r="DG22" s="83" t="n">
        <f aca="false">DE22+DF22</f>
        <v>-5211131.79571133</v>
      </c>
      <c r="DH22" s="85" t="n">
        <f aca="false">U22-DG22+(AW22*$C$28)</f>
        <v>98547463.6686586</v>
      </c>
      <c r="DI22" s="83" t="n">
        <f aca="false">U22-DG22</f>
        <v>104595921.079037</v>
      </c>
      <c r="DJ22" s="57" t="n">
        <f aca="false">DJ21+1</f>
        <v>17</v>
      </c>
    </row>
    <row r="23" customFormat="false" ht="15.75" hidden="false" customHeight="false" outlineLevel="0" collapsed="false">
      <c r="A23" s="57"/>
      <c r="B23" s="57"/>
      <c r="C23" s="57"/>
      <c r="G23" s="79" t="n">
        <f aca="false">G22+1</f>
        <v>18</v>
      </c>
      <c r="H23" s="80" t="n">
        <f aca="false">1/(1+$C$4)*H24</f>
        <v>0.401910243716125</v>
      </c>
      <c r="I23" s="80" t="n">
        <f aca="false">1/$C$4*(1-H23)</f>
        <v>7.57843076892898</v>
      </c>
      <c r="J23" s="88" t="n">
        <f aca="false">0.06*$C$6</f>
        <v>0.0072</v>
      </c>
      <c r="K23" s="88" t="n">
        <f aca="false">$C$10</f>
        <v>0.0106</v>
      </c>
      <c r="L23" s="82" t="n">
        <f aca="false">-PV($C$4,$C$3-$G23,$C$5)*(1-$J$5-$K$5)*(1-$J$6-$K$6)*(1-$J$7-$K$7)*(1-$J$8-$K$8)*(1-$J23-$K23)^($G23-3)</f>
        <v>-1267182361.72871</v>
      </c>
      <c r="M23" s="82" t="n">
        <f aca="false">-PMT($C$4,$C$3,$C$2)*(1-$J$5-$K$5)*(1-$J$6-$K$6)*(1-$J$7-$K$7)*(1-$J$8-$K$8)*(1-J22-K22)^($G23-4)</f>
        <v>96257173.8369169</v>
      </c>
      <c r="N23" s="82" t="n">
        <f aca="false">-PV($C$4,$C$3-$G23,$C$5)*(1-$J$5-$K$5)*(1-$J$6-$K$6)*(1-$J$7-$K$7)*(1-$J$8-$K$8)*(1-$J22-$K22)^($G23-4)*$J$10</f>
        <v>-9289058.24113896</v>
      </c>
      <c r="O23" s="82" t="n">
        <f aca="false">-(L22-N23)*$C$10</f>
        <v>11631072.856045</v>
      </c>
      <c r="P23" s="82" t="n">
        <f aca="false">-(PMT($C$4,$C$3,$C$2)-PV($C$4,$C$3-$G22,$C$5)*$C$4)*(1-$J$5-$K$5)*(1-$J$6-$K$6)*(1-$J$7-$K$7)*(1-$J$8-$K$8)*(1-$J22-$K22)^($G23-4)</f>
        <v>183586895.539635</v>
      </c>
      <c r="Q23" s="82" t="n">
        <f aca="false">(-PV($C$4,$C$3-$G22,$C$5)*$C$4)*(1-$J$5-$K$5)*(1-$J$6-$K$6)*(1-$J$7-$K$7)*(1-$J$8-$K$8)*(1-$J22-$K22)^($G23-4)</f>
        <v>-87329721.7027184</v>
      </c>
      <c r="R23" s="82" t="n">
        <f aca="false">(PV($C$4,$C$3-G22,$C$5)*$C$9)*(1-$J$5-$K$5)*(1-$J$6-$K$6)*(1-$J$7-$K$7)*(1-$J$8-$K$8)*(1-$J$9-$K$9)^($G23-4)</f>
        <v>1526831.60169046</v>
      </c>
      <c r="S23" s="82" t="n">
        <f aca="false">MAXA(0,$L23-$C$8)</f>
        <v>0</v>
      </c>
      <c r="T23" s="82" t="n">
        <f aca="false">(L21-N22)*$C$11</f>
        <v>-2174099.0620427</v>
      </c>
      <c r="U23" s="82" t="n">
        <f aca="false">SUM(N23:R23)+T23</f>
        <v>97951920.9914708</v>
      </c>
      <c r="W23" s="57" t="n">
        <f aca="false">W22+1</f>
        <v>18</v>
      </c>
      <c r="X23" s="85" t="n">
        <f aca="false">MAX(X22-Z23,0)</f>
        <v>0</v>
      </c>
      <c r="Y23" s="83" t="n">
        <f aca="false">X22*$C$13</f>
        <v>0</v>
      </c>
      <c r="Z23" s="85" t="n">
        <f aca="false">MIN(IF(X22&gt;0,N23+P23+T23,0),X22)</f>
        <v>0</v>
      </c>
      <c r="AA23" s="85" t="n">
        <f aca="false">Y23+Z23</f>
        <v>0</v>
      </c>
      <c r="AB23" s="57" t="n">
        <f aca="false">AB22+1</f>
        <v>18</v>
      </c>
      <c r="AC23" s="85" t="n">
        <f aca="false">MAX(AC22-AE23,0)</f>
        <v>0</v>
      </c>
      <c r="AD23" s="83" t="n">
        <f aca="false">AC22*$C$16</f>
        <v>0</v>
      </c>
      <c r="AE23" s="85" t="n">
        <f aca="false">IF(N23+P23+T23-Z23&gt;0,MIN(AC22,N23+P23+T23-Z23),0)</f>
        <v>0</v>
      </c>
      <c r="AF23" s="83" t="n">
        <f aca="false">AD23+AE23</f>
        <v>0</v>
      </c>
      <c r="AG23" s="57" t="n">
        <f aca="false">AG22+1</f>
        <v>18</v>
      </c>
      <c r="AH23" s="85" t="n">
        <f aca="false">MAX(AH22-AJ23,0)</f>
        <v>0</v>
      </c>
      <c r="AI23" s="83" t="n">
        <f aca="false">AH22*$C$19</f>
        <v>0</v>
      </c>
      <c r="AJ23" s="85" t="n">
        <f aca="false">IF(N23+P23+T23-Z23-AE23&gt;0,MIN(AH22,N23+P23-Z23-AE23),0)</f>
        <v>0</v>
      </c>
      <c r="AK23" s="83" t="n">
        <f aca="false">AI23+AJ23</f>
        <v>0</v>
      </c>
      <c r="AL23" s="57" t="n">
        <f aca="false">AL22+1</f>
        <v>18</v>
      </c>
      <c r="AM23" s="85" t="n">
        <f aca="false">MAX(AM22-AO23,0)</f>
        <v>0</v>
      </c>
      <c r="AN23" s="83" t="n">
        <f aca="false">AM22*$C$22</f>
        <v>0</v>
      </c>
      <c r="AO23" s="85" t="n">
        <f aca="false">IF(N23+P23+T23-Z23-AE23-AJ23&gt;0,MIN(AM22,N23+P23+T23-Z23-AE23-AJ23),0)</f>
        <v>0</v>
      </c>
      <c r="AP23" s="83" t="n">
        <f aca="false">AN23+AO23</f>
        <v>0</v>
      </c>
      <c r="AQ23" s="57" t="n">
        <f aca="false">AQ22+1</f>
        <v>18</v>
      </c>
      <c r="AR23" s="85" t="n">
        <f aca="false">MAX(AR22-AT23,0)</f>
        <v>0</v>
      </c>
      <c r="AS23" s="83" t="n">
        <f aca="false">AR22*$C$25</f>
        <v>0</v>
      </c>
      <c r="AT23" s="85" t="n">
        <f aca="false">IF(N23+P23+T23-Z23-AE23-AJ23-AO23&gt;0,MIN(AR22,N23+P23+T23-Z23-AE23-AJ23-AO23),0)</f>
        <v>0</v>
      </c>
      <c r="AU23" s="83" t="n">
        <f aca="false">AS23+AT23</f>
        <v>0</v>
      </c>
      <c r="AV23" s="57" t="n">
        <f aca="false">AV22+1</f>
        <v>18</v>
      </c>
      <c r="AW23" s="84" t="n">
        <f aca="false">L23</f>
        <v>-1267182361.72871</v>
      </c>
      <c r="AX23" s="83" t="n">
        <f aca="false">AW22*$C$28</f>
        <v>-6048457.41037834</v>
      </c>
      <c r="AY23" s="83" t="n">
        <v>0</v>
      </c>
      <c r="AZ23" s="83" t="n">
        <f aca="false">AX23+AY23</f>
        <v>-6048457.41037834</v>
      </c>
      <c r="BA23" s="57" t="n">
        <f aca="false">BA22+1</f>
        <v>18</v>
      </c>
      <c r="BB23" s="85" t="n">
        <f aca="false">MAX(BB22-BD23,0)</f>
        <v>0</v>
      </c>
      <c r="BC23" s="83" t="n">
        <f aca="false">IF(AR23=0,BB22*$C$31,0)</f>
        <v>0</v>
      </c>
      <c r="BD23" s="85" t="n">
        <f aca="false">IF(N23+P23+T23-Z23-AE23-AJ23-AO23-AT23&gt;0,MIN(BB22,N23+P23+T23-Z23-AE23-AJ23-AO23-AT23),0)</f>
        <v>0</v>
      </c>
      <c r="BE23" s="83" t="n">
        <f aca="false">BC23+BD23</f>
        <v>0</v>
      </c>
      <c r="BF23" s="57" t="n">
        <f aca="false">BF22+1</f>
        <v>18</v>
      </c>
      <c r="BG23" s="85" t="n">
        <f aca="false">MAX(BG22-BI23,0)</f>
        <v>0</v>
      </c>
      <c r="BH23" s="83" t="n">
        <f aca="false">IF(BB23&gt;0,0,BG22*$C$34)</f>
        <v>0</v>
      </c>
      <c r="BI23" s="85" t="n">
        <f aca="false">IF(N23+P23+T23-Z23-AE23-AJ23-AO23-AT23-BD23&gt;0,MIN(BG22,N23+P23+T23-Z23-AE23-AJ23-AO23-AT23-BD23),0)</f>
        <v>0</v>
      </c>
      <c r="BJ23" s="83" t="n">
        <f aca="false">BH23+BI23</f>
        <v>0</v>
      </c>
      <c r="BK23" s="57" t="n">
        <f aca="false">BK22+1</f>
        <v>18</v>
      </c>
      <c r="BL23" s="85" t="n">
        <f aca="false">MAX(BL22-BN23,0)</f>
        <v>0</v>
      </c>
      <c r="BM23" s="83" t="n">
        <f aca="false">IF(BG23=0,BL22*$C$37,0)</f>
        <v>0</v>
      </c>
      <c r="BN23" s="85" t="n">
        <f aca="false">IF(N23+P23+T23-Z23-AE23-AJ23-AO23-AT23-BD23-BI23&gt;0,MIN(BL22,N23+P23+T23-Z23-AE23-AJ23-AO23-AT23-BD23-BI23),0)</f>
        <v>0</v>
      </c>
      <c r="BO23" s="83" t="n">
        <f aca="false">BM23+BN23</f>
        <v>0</v>
      </c>
      <c r="BP23" s="57" t="n">
        <f aca="false">BP22+1</f>
        <v>18</v>
      </c>
      <c r="BQ23" s="85" t="n">
        <f aca="false">MAX(BQ22-BS23,0)</f>
        <v>0</v>
      </c>
      <c r="BR23" s="83" t="n">
        <f aca="false">IF(BL23=0,BQ22*$C$40,0)</f>
        <v>0</v>
      </c>
      <c r="BS23" s="85" t="n">
        <f aca="false">IF(N23+P23+T23-Z23-AE23-AJ23-AO23-AT23-BD23-BI23-BN23&gt;0,MIN(BQ22,N23+P23+T23-Z23-AE23-AJ23-AO23-AT23-BD23-BI23-BN23),0)</f>
        <v>0</v>
      </c>
      <c r="BT23" s="83" t="n">
        <f aca="false">BR23+BS23</f>
        <v>0</v>
      </c>
      <c r="BU23" s="57" t="n">
        <f aca="false">BU22+1</f>
        <v>18</v>
      </c>
      <c r="BV23" s="85" t="n">
        <f aca="false">MAX(BV22-BX23,0)</f>
        <v>0</v>
      </c>
      <c r="BW23" s="83" t="n">
        <f aca="false">IF(BQ23=0,BV22*$C$43,0)</f>
        <v>0</v>
      </c>
      <c r="BX23" s="85" t="n">
        <f aca="false">IF(N23+P23+T23-Z23-AE23-AJ23-AO23-AT23-BD23-BI23-BN23-BS23&gt;0,MIN(BV22,N23+P23+T23-Z23-AE23-AJ23-AO23-AT23-BD23-BI23-BN23-BS23),0)</f>
        <v>0</v>
      </c>
      <c r="BY23" s="83" t="n">
        <f aca="false">BW23+BX23</f>
        <v>0</v>
      </c>
      <c r="BZ23" s="0" t="n">
        <f aca="false">BZ22+1</f>
        <v>18</v>
      </c>
      <c r="CA23" s="85" t="n">
        <f aca="false">MAX(CA22-CC23,0)</f>
        <v>0</v>
      </c>
      <c r="CB23" s="83" t="n">
        <f aca="false">IF(BV23=0,CA22*$C$46,0)</f>
        <v>0</v>
      </c>
      <c r="CC23" s="85" t="n">
        <f aca="false">IF(N23+P23+T23-Z23-AE23-AJ23-AO23-AT23-BD23-BI23-BN23-BS23-BX23&gt;0,MIN(CA22,N23+P23+T23-Z23-AE23-AJ23-AO23-AT23-BD23-BI23-BN23-BS23-BX23),0)</f>
        <v>0</v>
      </c>
      <c r="CD23" s="83" t="n">
        <f aca="false">CB23+CC23</f>
        <v>0</v>
      </c>
      <c r="CE23" s="57" t="n">
        <f aca="false">CE22+1</f>
        <v>18</v>
      </c>
      <c r="CF23" s="85" t="n">
        <f aca="false">MAX(CF22-CH23,0)</f>
        <v>0</v>
      </c>
      <c r="CG23" s="83" t="n">
        <f aca="false">IF(CA23=0,CF22*$C$49,0)</f>
        <v>0</v>
      </c>
      <c r="CH23" s="85" t="n">
        <f aca="false">IF(N23+P23+T23-Z23-AE23-AJ23-AO23-AT23-BD23-BI23-BN23-BS23-BX23-CC23&gt;0,MIN(CF22,N23+P23+T23-Z23-AE23-AJ23-AO23-AT23-BD23-BI23-BN23-BS23-BX23-CC23),0)</f>
        <v>0</v>
      </c>
      <c r="CI23" s="83" t="n">
        <f aca="false">CG23+CH23</f>
        <v>0</v>
      </c>
      <c r="CJ23" s="57" t="n">
        <f aca="false">CJ22+1</f>
        <v>18</v>
      </c>
      <c r="CK23" s="85" t="n">
        <f aca="false">MAX(CK22-CM23,0)</f>
        <v>0</v>
      </c>
      <c r="CL23" s="83" t="n">
        <f aca="false">IF(CF23=0,CK22*$C$52,0)</f>
        <v>0</v>
      </c>
      <c r="CM23" s="85" t="n">
        <f aca="false">IF(N23+P23+T23-Z23-AE23-AJ23-AO23-AT23-BD23-BI23-BN23-BS23-BX23-CC23-CH23&gt;0,MIN(CK22,N23+P23+T23-Z23-AE23-AJ23-AO23-AT23-BD23-BI23-BN23-BS23-BX23-CC23-CH23),0)</f>
        <v>0</v>
      </c>
      <c r="CN23" s="83" t="n">
        <f aca="false">CL23+CM23</f>
        <v>0</v>
      </c>
      <c r="CO23" s="0" t="n">
        <f aca="false">CO22+1</f>
        <v>18</v>
      </c>
      <c r="CP23" s="85" t="n">
        <f aca="false">MAX(CP22-CR23,0)</f>
        <v>0</v>
      </c>
      <c r="CQ23" s="83" t="n">
        <f aca="false">IF(CK23=0,CP22*$C$55,0)</f>
        <v>0</v>
      </c>
      <c r="CR23" s="85" t="n">
        <f aca="false">IF(N23+P23+T23-Z23-AE23-AJ23-AO23-AT23-BD23-BI23-BN23-BS23-BX23-CC23-CH23-CM23&gt;0,MIN(CP22,N23+P23+T23-Z23-AE23-AJ23-AO23-AT23-BD23-BI23-BN23-BS23-BX23-CC23-CH23-CM23),0)</f>
        <v>0</v>
      </c>
      <c r="CS23" s="83" t="n">
        <f aca="false">CQ23+CR23</f>
        <v>0</v>
      </c>
      <c r="CT23" s="0" t="n">
        <f aca="false">CT22+1</f>
        <v>18</v>
      </c>
      <c r="CU23" s="85" t="n">
        <f aca="false">MAX(CU22-CW23,0)</f>
        <v>0</v>
      </c>
      <c r="CV23" s="83" t="n">
        <f aca="false">IF(CP23=0,CU22*$C$58,0)</f>
        <v>0</v>
      </c>
      <c r="CW23" s="85" t="n">
        <f aca="false">IF(N23+P23+T23-Z23-AE23-AJ23-AO23-AT23-BD23-BI23-BN23-BS23-BX23-CC23-CH23-CM23-CR23&gt;0,MIN(CU22,N23+P23+T23-Z23-AE23-AJ23-AO23-AT23-BD23-BI23-BN23-BS23-BX23-CC23-CH23-CM23-CR23),0)</f>
        <v>0</v>
      </c>
      <c r="CX23" s="83" t="n">
        <f aca="false">CV23+CW23</f>
        <v>0</v>
      </c>
      <c r="CY23" s="57" t="n">
        <f aca="false">CY22+1</f>
        <v>18</v>
      </c>
      <c r="CZ23" s="85" t="n">
        <f aca="false">MAX(CZ22-DB23,0)</f>
        <v>0</v>
      </c>
      <c r="DA23" s="83" t="n">
        <f aca="false">IF(CU23=0,CZ22*$C$61,0)</f>
        <v>0</v>
      </c>
      <c r="DB23" s="85" t="n">
        <f aca="false">IF(N23+P23+T23-Z23-AE23-AJ23-AO23-AT23-BD23-BI23-BN23-BS23-BX23-CC23-CH23-CM23-CR23-CW23&gt;0,MIN(CZ22,N23+P23+T23-Z23-AE23-AJ23-AO23-AT23-BD23-BI23-BN23-BS23-BX23-CC23-CH23-CM23-CR23-CW23),0)</f>
        <v>0</v>
      </c>
      <c r="DC23" s="83" t="n">
        <f aca="false">DA23+DB23</f>
        <v>0</v>
      </c>
      <c r="DD23" s="83" t="n">
        <f aca="false">X23+AC23+AH23+AM23+AR23+BB23+BG23+BL23+BQ23+BV23+CA23+CF23+CK23+CP23+CU23+CZ23</f>
        <v>0</v>
      </c>
      <c r="DE23" s="83" t="n">
        <f aca="false">Y23+AD23+AI23+AN23+AS23+AX23+BC23+BH23+BM23+BR23+BW23+CB23+CG23+CQ23+CV23+DA23</f>
        <v>-6048457.41037834</v>
      </c>
      <c r="DF23" s="83" t="n">
        <f aca="false">Z23+AE23+AJ23+AO23+AT23+AY23+BD23+BI23+BN23+BS23+BX23+CC23+CH23+CR23+CW23+DB23</f>
        <v>0</v>
      </c>
      <c r="DG23" s="83" t="n">
        <f aca="false">DE23+DF23</f>
        <v>-6048457.41037834</v>
      </c>
      <c r="DH23" s="85" t="n">
        <f aca="false">U23-DG23+(AW23*$C$28)</f>
        <v>97073959.61264</v>
      </c>
      <c r="DI23" s="83" t="n">
        <f aca="false">U23-DG23</f>
        <v>104000378.401849</v>
      </c>
      <c r="DJ23" s="57" t="n">
        <f aca="false">DJ22+1</f>
        <v>18</v>
      </c>
    </row>
    <row r="24" customFormat="false" ht="15.75" hidden="false" customHeight="false" outlineLevel="0" collapsed="false">
      <c r="A24" s="92" t="s">
        <v>78</v>
      </c>
      <c r="B24" s="57"/>
      <c r="C24" s="94" t="n">
        <v>19967220</v>
      </c>
      <c r="G24" s="79" t="n">
        <f aca="false">G23+1</f>
        <v>19</v>
      </c>
      <c r="H24" s="80" t="n">
        <f aca="false">1/(1+$C$4)*H25</f>
        <v>0.433629000150202</v>
      </c>
      <c r="I24" s="80" t="n">
        <f aca="false">1/$C$4*(1-H24)</f>
        <v>7.17652052521285</v>
      </c>
      <c r="J24" s="88" t="n">
        <f aca="false">0.06*$C$6</f>
        <v>0.0072</v>
      </c>
      <c r="K24" s="88" t="n">
        <f aca="false">$C$10</f>
        <v>0.0106</v>
      </c>
      <c r="L24" s="82" t="n">
        <f aca="false">-PV($C$4,$C$3-$G24,$C$5)*(1-$J$5-$K$5)*(1-$J$6-$K$6)*(1-$J$7-$K$7)*(1-$J$8-$K$8)*(1-$J24-$K24)^($G24-3)</f>
        <v>-1435713356.87947</v>
      </c>
      <c r="M24" s="82" t="n">
        <f aca="false">-PMT($C$4,$C$3,$C$2)*(1-$J$5-$K$5)*(1-$J$6-$K$6)*(1-$J$7-$K$7)*(1-$J$8-$K$8)*(1-J23-K23)^($G24-4)</f>
        <v>94543796.1426198</v>
      </c>
      <c r="N24" s="82" t="n">
        <f aca="false">-PV($C$4,$C$3-$G24,$C$5)*(1-$J$5-$K$5)*(1-$J$6-$K$6)*(1-$J$7-$K$7)*(1-$J$8-$K$8)*(1-$J23-$K23)^($G24-4)*$J$10</f>
        <v>-10524471.7669845</v>
      </c>
      <c r="O24" s="82" t="n">
        <f aca="false">-(L23-N24)*$C$10</f>
        <v>13320573.6335943</v>
      </c>
      <c r="P24" s="82" t="n">
        <f aca="false">-(PMT($C$4,$C$3,$C$2)-PV($C$4,$C$3-$G23,$C$5)*$C$4)*(1-$J$5-$K$5)*(1-$J$6-$K$6)*(1-$J$7-$K$7)*(1-$J$8-$K$8)*(1-$J23-$K23)^($G24-4)</f>
        <v>194549828.130249</v>
      </c>
      <c r="Q24" s="82" t="n">
        <f aca="false">(-PV($C$4,$C$3-$G23,$C$5)*$C$4)*(1-$J$5-$K$5)*(1-$J$6-$K$6)*(1-$J$7-$K$7)*(1-$J$8-$K$8)*(1-$J23-$K23)^($G24-4)</f>
        <v>-100006031.987629</v>
      </c>
      <c r="R24" s="82" t="n">
        <f aca="false">(PV($C$4,$C$3-G23,$C$5)*$C$9)*(1-$J$5-$K$5)*(1-$J$6-$K$6)*(1-$J$7-$K$7)*(1-$J$8-$K$8)*(1-$J$9-$K$9)^($G24-4)</f>
        <v>1748458.22271327</v>
      </c>
      <c r="S24" s="82" t="n">
        <f aca="false">MAXA(0,$L24-$C$8)</f>
        <v>0</v>
      </c>
      <c r="T24" s="82" t="n">
        <f aca="false">(L22-N23)*$C$11</f>
        <v>-2523723.35555694</v>
      </c>
      <c r="U24" s="82" t="n">
        <f aca="false">SUM(N24:R24)+T24</f>
        <v>96564632.8763859</v>
      </c>
      <c r="W24" s="57" t="n">
        <f aca="false">W23+1</f>
        <v>19</v>
      </c>
      <c r="X24" s="85" t="n">
        <f aca="false">MAX(X23-Z24,0)</f>
        <v>0</v>
      </c>
      <c r="Y24" s="83" t="n">
        <f aca="false">X23*$C$13</f>
        <v>0</v>
      </c>
      <c r="Z24" s="85" t="n">
        <f aca="false">MIN(IF(X23&gt;0,N24+P24+T24,0),X23)</f>
        <v>0</v>
      </c>
      <c r="AA24" s="85" t="n">
        <f aca="false">Y24+Z24</f>
        <v>0</v>
      </c>
      <c r="AB24" s="57" t="n">
        <f aca="false">AB23+1</f>
        <v>19</v>
      </c>
      <c r="AC24" s="85" t="n">
        <f aca="false">MAX(AC23-AE24,0)</f>
        <v>0</v>
      </c>
      <c r="AD24" s="83" t="n">
        <f aca="false">AC23*$C$16</f>
        <v>0</v>
      </c>
      <c r="AE24" s="85" t="n">
        <f aca="false">IF(N24+P24+T24-Z24&gt;0,MIN(AC23,N24+P24+T24-Z24),0)</f>
        <v>0</v>
      </c>
      <c r="AF24" s="83" t="n">
        <f aca="false">AD24+AE24</f>
        <v>0</v>
      </c>
      <c r="AG24" s="57" t="n">
        <f aca="false">AG23+1</f>
        <v>19</v>
      </c>
      <c r="AH24" s="85" t="n">
        <f aca="false">MAX(AH23-AJ24,0)</f>
        <v>0</v>
      </c>
      <c r="AI24" s="83" t="n">
        <f aca="false">AH23*$C$19</f>
        <v>0</v>
      </c>
      <c r="AJ24" s="85" t="n">
        <f aca="false">IF(N24+P24+T24-Z24-AE24&gt;0,MIN(AH23,N24+P24-Z24-AE24),0)</f>
        <v>0</v>
      </c>
      <c r="AK24" s="83" t="n">
        <f aca="false">AI24+AJ24</f>
        <v>0</v>
      </c>
      <c r="AL24" s="57" t="n">
        <f aca="false">AL23+1</f>
        <v>19</v>
      </c>
      <c r="AM24" s="85" t="n">
        <f aca="false">MAX(AM23-AO24,0)</f>
        <v>0</v>
      </c>
      <c r="AN24" s="83" t="n">
        <f aca="false">AM23*$C$22</f>
        <v>0</v>
      </c>
      <c r="AO24" s="85" t="n">
        <f aca="false">IF(N24+P24+T24-Z24-AE24-AJ24&gt;0,MIN(AM23,N24+P24+T24-Z24-AE24-AJ24),0)</f>
        <v>0</v>
      </c>
      <c r="AP24" s="83" t="n">
        <f aca="false">AN24+AO24</f>
        <v>0</v>
      </c>
      <c r="AQ24" s="57" t="n">
        <f aca="false">AQ23+1</f>
        <v>19</v>
      </c>
      <c r="AR24" s="85" t="n">
        <f aca="false">MAX(AR23-AT24,0)</f>
        <v>0</v>
      </c>
      <c r="AS24" s="83" t="n">
        <f aca="false">AR23*$C$25</f>
        <v>0</v>
      </c>
      <c r="AT24" s="85" t="n">
        <f aca="false">IF(N24+P24+T24-Z24-AE24-AJ24-AO24&gt;0,MIN(AR23,N24+P24+T24-Z24-AE24-AJ24-AO24),0)</f>
        <v>0</v>
      </c>
      <c r="AU24" s="83" t="n">
        <f aca="false">AS24+AT24</f>
        <v>0</v>
      </c>
      <c r="AV24" s="57" t="n">
        <f aca="false">AV23+1</f>
        <v>19</v>
      </c>
      <c r="AW24" s="84" t="n">
        <f aca="false">L24</f>
        <v>-1435713356.87947</v>
      </c>
      <c r="AX24" s="83" t="n">
        <f aca="false">AW23*$C$28</f>
        <v>-6926418.78920911</v>
      </c>
      <c r="AY24" s="83" t="n">
        <v>0</v>
      </c>
      <c r="AZ24" s="83" t="n">
        <f aca="false">AX24+AY24</f>
        <v>-6926418.78920911</v>
      </c>
      <c r="BA24" s="57" t="n">
        <f aca="false">BA23+1</f>
        <v>19</v>
      </c>
      <c r="BB24" s="85" t="n">
        <f aca="false">MAX(BB23-BD24,0)</f>
        <v>0</v>
      </c>
      <c r="BC24" s="83" t="n">
        <f aca="false">IF(AR24=0,BB23*$C$31,0)</f>
        <v>0</v>
      </c>
      <c r="BD24" s="85" t="n">
        <f aca="false">IF(N24+P24+T24-Z24-AE24-AJ24-AO24-AT24&gt;0,MIN(BB23,N24+P24+T24-Z24-AE24-AJ24-AO24-AT24),0)</f>
        <v>0</v>
      </c>
      <c r="BE24" s="83" t="n">
        <f aca="false">BC24+BD24</f>
        <v>0</v>
      </c>
      <c r="BF24" s="57" t="n">
        <f aca="false">BF23+1</f>
        <v>19</v>
      </c>
      <c r="BG24" s="85" t="n">
        <f aca="false">MAX(BG23-BI24,0)</f>
        <v>0</v>
      </c>
      <c r="BH24" s="83" t="n">
        <f aca="false">IF(BB24&gt;0,0,BG23*$C$34)</f>
        <v>0</v>
      </c>
      <c r="BI24" s="85" t="n">
        <f aca="false">IF(N24+P24+T24-Z24-AE24-AJ24-AO24-AT24-BD24&gt;0,MIN(BG23,N24+P24+T24-Z24-AE24-AJ24-AO24-AT24-BD24),0)</f>
        <v>0</v>
      </c>
      <c r="BJ24" s="83" t="n">
        <f aca="false">BH24+BI24</f>
        <v>0</v>
      </c>
      <c r="BK24" s="57" t="n">
        <f aca="false">BK23+1</f>
        <v>19</v>
      </c>
      <c r="BL24" s="85" t="n">
        <f aca="false">MAX(BL23-BN24,0)</f>
        <v>0</v>
      </c>
      <c r="BM24" s="83" t="n">
        <f aca="false">IF(BG24=0,BL23*$C$37,0)</f>
        <v>0</v>
      </c>
      <c r="BN24" s="85" t="n">
        <f aca="false">IF(N24+P24+T24-Z24-AE24-AJ24-AO24-AT24-BD24-BI24&gt;0,MIN(BL23,N24+P24+T24-Z24-AE24-AJ24-AO24-AT24-BD24-BI24),0)</f>
        <v>0</v>
      </c>
      <c r="BO24" s="83" t="n">
        <f aca="false">BM24+BN24</f>
        <v>0</v>
      </c>
      <c r="BP24" s="57" t="n">
        <f aca="false">BP23+1</f>
        <v>19</v>
      </c>
      <c r="BQ24" s="85" t="n">
        <f aca="false">MAX(BQ23-BS24,0)</f>
        <v>0</v>
      </c>
      <c r="BR24" s="83" t="n">
        <f aca="false">IF(BL24=0,BQ23*$C$40,0)</f>
        <v>0</v>
      </c>
      <c r="BS24" s="85" t="n">
        <f aca="false">IF(N24+P24+T24-Z24-AE24-AJ24-AO24-AT24-BD24-BI24-BN24&gt;0,MIN(BQ23,N24+P24+T24-Z24-AE24-AJ24-AO24-AT24-BD24-BI24-BN24),0)</f>
        <v>0</v>
      </c>
      <c r="BT24" s="83" t="n">
        <f aca="false">BR24+BS24</f>
        <v>0</v>
      </c>
      <c r="BU24" s="57" t="n">
        <f aca="false">BU23+1</f>
        <v>19</v>
      </c>
      <c r="BV24" s="85" t="n">
        <f aca="false">MAX(BV23-BX24,0)</f>
        <v>0</v>
      </c>
      <c r="BW24" s="83" t="n">
        <f aca="false">IF(BQ24=0,BV23*$C$43,0)</f>
        <v>0</v>
      </c>
      <c r="BX24" s="85" t="n">
        <f aca="false">IF(N24+P24+T24-Z24-AE24-AJ24-AO24-AT24-BD24-BI24-BN24-BS24&gt;0,MIN(BV23,N24+P24+T24-Z24-AE24-AJ24-AO24-AT24-BD24-BI24-BN24-BS24),0)</f>
        <v>0</v>
      </c>
      <c r="BY24" s="83" t="n">
        <f aca="false">BW24+BX24</f>
        <v>0</v>
      </c>
      <c r="BZ24" s="0" t="n">
        <f aca="false">BZ23+1</f>
        <v>19</v>
      </c>
      <c r="CA24" s="85" t="n">
        <f aca="false">MAX(CA23-CC24,0)</f>
        <v>0</v>
      </c>
      <c r="CB24" s="83" t="n">
        <f aca="false">IF(BV24=0,CA23*$C$46,0)</f>
        <v>0</v>
      </c>
      <c r="CC24" s="85" t="n">
        <f aca="false">IF(N24+P24+T24-Z24-AE24-AJ24-AO24-AT24-BD24-BI24-BN24-BS24-BX24&gt;0,MIN(CA23,N24+P24+T24-Z24-AE24-AJ24-AO24-AT24-BD24-BI24-BN24-BS24-BX24),0)</f>
        <v>0</v>
      </c>
      <c r="CD24" s="83" t="n">
        <f aca="false">CB24+CC24</f>
        <v>0</v>
      </c>
      <c r="CE24" s="57" t="n">
        <f aca="false">CE23+1</f>
        <v>19</v>
      </c>
      <c r="CF24" s="85" t="n">
        <f aca="false">MAX(CF23-CH24,0)</f>
        <v>0</v>
      </c>
      <c r="CG24" s="83" t="n">
        <f aca="false">IF(CA24=0,CF23*$C$49,0)</f>
        <v>0</v>
      </c>
      <c r="CH24" s="85" t="n">
        <f aca="false">IF(N24+P24+T24-Z24-AE24-AJ24-AO24-AT24-BD24-BI24-BN24-BS24-BX24-CC24&gt;0,MIN(CF23,N24+P24+T24-Z24-AE24-AJ24-AO24-AT24-BD24-BI24-BN24-BS24-BX24-CC24),0)</f>
        <v>0</v>
      </c>
      <c r="CI24" s="83" t="n">
        <f aca="false">CG24+CH24</f>
        <v>0</v>
      </c>
      <c r="CJ24" s="57" t="n">
        <f aca="false">CJ23+1</f>
        <v>19</v>
      </c>
      <c r="CK24" s="85" t="n">
        <f aca="false">MAX(CK23-CM24,0)</f>
        <v>0</v>
      </c>
      <c r="CL24" s="83" t="n">
        <f aca="false">IF(CF24=0,CK23*$C$52,0)</f>
        <v>0</v>
      </c>
      <c r="CM24" s="85" t="n">
        <f aca="false">IF(N24+P24+T24-Z24-AE24-AJ24-AO24-AT24-BD24-BI24-BN24-BS24-BX24-CC24-CH24&gt;0,MIN(CK23,N24+P24+T24-Z24-AE24-AJ24-AO24-AT24-BD24-BI24-BN24-BS24-BX24-CC24-CH24),0)</f>
        <v>0</v>
      </c>
      <c r="CN24" s="83" t="n">
        <f aca="false">CL24+CM24</f>
        <v>0</v>
      </c>
      <c r="CO24" s="0" t="n">
        <f aca="false">CO23+1</f>
        <v>19</v>
      </c>
      <c r="CP24" s="85" t="n">
        <f aca="false">MAX(CP23-CR24,0)</f>
        <v>0</v>
      </c>
      <c r="CQ24" s="83" t="n">
        <f aca="false">IF(CK24=0,CP23*$C$55,0)</f>
        <v>0</v>
      </c>
      <c r="CR24" s="85" t="n">
        <f aca="false">IF(N24+P24+T24-Z24-AE24-AJ24-AO24-AT24-BD24-BI24-BN24-BS24-BX24-CC24-CH24-CM24&gt;0,MIN(CP23,N24+P24+T24-Z24-AE24-AJ24-AO24-AT24-BD24-BI24-BN24-BS24-BX24-CC24-CH24-CM24),0)</f>
        <v>0</v>
      </c>
      <c r="CS24" s="83" t="n">
        <f aca="false">CQ24+CR24</f>
        <v>0</v>
      </c>
      <c r="CT24" s="0" t="n">
        <f aca="false">CT23+1</f>
        <v>19</v>
      </c>
      <c r="CU24" s="85" t="n">
        <f aca="false">MAX(CU23-CW24,0)</f>
        <v>0</v>
      </c>
      <c r="CV24" s="83" t="n">
        <f aca="false">IF(CP24=0,CU23*$C$58,0)</f>
        <v>0</v>
      </c>
      <c r="CW24" s="85" t="n">
        <f aca="false">IF(N24+P24+T24-Z24-AE24-AJ24-AO24-AT24-BD24-BI24-BN24-BS24-BX24-CC24-CH24-CM24-CR24&gt;0,MIN(CU23,N24+P24+T24-Z24-AE24-AJ24-AO24-AT24-BD24-BI24-BN24-BS24-BX24-CC24-CH24-CM24-CR24),0)</f>
        <v>0</v>
      </c>
      <c r="CX24" s="83" t="n">
        <f aca="false">CV24+CW24</f>
        <v>0</v>
      </c>
      <c r="CY24" s="57" t="n">
        <f aca="false">CY23+1</f>
        <v>19</v>
      </c>
      <c r="CZ24" s="85" t="n">
        <f aca="false">MAX(CZ23-DB24,0)</f>
        <v>0</v>
      </c>
      <c r="DA24" s="83" t="n">
        <f aca="false">IF(CU24=0,CZ23*$C$61,0)</f>
        <v>0</v>
      </c>
      <c r="DB24" s="85" t="n">
        <f aca="false">IF(N24+P24+T24-Z24-AE24-AJ24-AO24-AT24-BD24-BI24-BN24-BS24-BX24-CC24-CH24-CM24-CR24-CW24&gt;0,MIN(CZ23,N24+P24+T24-Z24-AE24-AJ24-AO24-AT24-BD24-BI24-BN24-BS24-BX24-CC24-CH24-CM24-CR24-CW24),0)</f>
        <v>0</v>
      </c>
      <c r="DC24" s="83" t="n">
        <f aca="false">DA24+DB24</f>
        <v>0</v>
      </c>
      <c r="DD24" s="83" t="n">
        <f aca="false">X24+AC24+AH24+AM24+AR24+BB24+BG24+BL24+BQ24+BV24+CA24+CF24+CK24+CP24+CU24+CZ24</f>
        <v>0</v>
      </c>
      <c r="DE24" s="83" t="n">
        <f aca="false">Y24+AD24+AI24+AN24+AS24+AX24+BC24+BH24+BM24+BR24+BW24+CB24+CG24+CQ24+CV24+DA24</f>
        <v>-6926418.78920911</v>
      </c>
      <c r="DF24" s="83" t="n">
        <f aca="false">Z24+AE24+AJ24+AO24+AT24+AY24+BD24+BI24+BN24+BS24+BX24+CC24+CH24+CR24+CW24+DB24</f>
        <v>0</v>
      </c>
      <c r="DG24" s="83" t="n">
        <f aca="false">DE24+DF24</f>
        <v>-6926418.78920911</v>
      </c>
      <c r="DH24" s="85" t="n">
        <f aca="false">U24-DG24+(AW24*$C$28)</f>
        <v>95643442.4568919</v>
      </c>
      <c r="DI24" s="83" t="n">
        <f aca="false">U24-DG24</f>
        <v>103491051.665595</v>
      </c>
      <c r="DJ24" s="57" t="n">
        <f aca="false">DJ23+1</f>
        <v>19</v>
      </c>
    </row>
    <row r="25" customFormat="false" ht="15.75" hidden="false" customHeight="false" outlineLevel="0" collapsed="false">
      <c r="A25" s="92" t="s">
        <v>79</v>
      </c>
      <c r="B25" s="57"/>
      <c r="C25" s="93" t="n">
        <v>0.07148</v>
      </c>
      <c r="G25" s="79" t="n">
        <f aca="false">G24+1</f>
        <v>20</v>
      </c>
      <c r="H25" s="80" t="n">
        <f aca="false">1/(1+$C$4)*H26</f>
        <v>0.467851000842056</v>
      </c>
      <c r="I25" s="80" t="n">
        <f aca="false">1/$C$4*(1-H25)</f>
        <v>6.74289152506265</v>
      </c>
      <c r="J25" s="88" t="n">
        <f aca="false">0.06*$C$6</f>
        <v>0.0072</v>
      </c>
      <c r="K25" s="88" t="n">
        <f aca="false">$C$10</f>
        <v>0.0106</v>
      </c>
      <c r="L25" s="82" t="n">
        <f aca="false">-PV($C$4,$C$3-$G25,$C$5)*(1-$J$5-$K$5)*(1-$J$6-$K$6)*(1-$J$7-$K$7)*(1-$J$8-$K$8)*(1-$J25-$K25)^($G25-3)</f>
        <v>-1612655293.84163</v>
      </c>
      <c r="M25" s="82" t="n">
        <f aca="false">-PMT($C$4,$C$3,$C$2)*(1-$J$5-$K$5)*(1-$J$6-$K$6)*(1-$J$7-$K$7)*(1-$J$8-$K$8)*(1-J24-K24)^($G25-4)</f>
        <v>92860916.5712812</v>
      </c>
      <c r="N25" s="82" t="n">
        <f aca="false">-PV($C$4,$C$3-$G25,$C$5)*(1-$J$5-$K$5)*(1-$J$6-$K$6)*(1-$J$7-$K$7)*(1-$J$8-$K$8)*(1-$J24-$K24)^($G25-4)*$J$10</f>
        <v>-11821541.5553449</v>
      </c>
      <c r="O25" s="82" t="n">
        <f aca="false">-(L24-N25)*$C$10</f>
        <v>15093253.2424357</v>
      </c>
      <c r="P25" s="82" t="n">
        <f aca="false">-(PMT($C$4,$C$3,$C$2)-PV($C$4,$C$3-$G24,$C$5)*$C$4)*(1-$J$5-$K$5)*(1-$J$6-$K$6)*(1-$J$7-$K$7)*(1-$J$8-$K$8)*(1-$J24-$K24)^($G25-4)</f>
        <v>206167414.696209</v>
      </c>
      <c r="Q25" s="82" t="n">
        <f aca="false">(-PV($C$4,$C$3-$G24,$C$5)*$C$4)*(1-$J$5-$K$5)*(1-$J$6-$K$6)*(1-$J$7-$K$7)*(1-$J$8-$K$8)*(1-$J24-$K24)^($G25-4)</f>
        <v>-113306498.124927</v>
      </c>
      <c r="R25" s="82" t="n">
        <f aca="false">(PV($C$4,$C$3-G24,$C$5)*$C$9)*(1-$J$5-$K$5)*(1-$J$6-$K$6)*(1-$J$7-$K$7)*(1-$J$8-$K$8)*(1-$J$9-$K$9)^($G25-4)</f>
        <v>1980997.28982229</v>
      </c>
      <c r="S25" s="82" t="n">
        <f aca="false">MAXA(0,$L25-$C$8)</f>
        <v>0</v>
      </c>
      <c r="T25" s="82" t="n">
        <f aca="false">(L23-N24)*$C$11</f>
        <v>-2890313.14691196</v>
      </c>
      <c r="U25" s="82" t="n">
        <f aca="false">SUM(N25:R25)+T25</f>
        <v>95223312.4012823</v>
      </c>
      <c r="W25" s="57" t="n">
        <f aca="false">W24+1</f>
        <v>20</v>
      </c>
      <c r="X25" s="85" t="n">
        <f aca="false">MAX(X24-Z25,0)</f>
        <v>0</v>
      </c>
      <c r="Y25" s="83" t="n">
        <f aca="false">X24*$C$13</f>
        <v>0</v>
      </c>
      <c r="Z25" s="85" t="n">
        <f aca="false">MIN(IF(X24&gt;0,N25+P25+T25,0),X24)</f>
        <v>0</v>
      </c>
      <c r="AA25" s="85" t="n">
        <f aca="false">Y25+Z25</f>
        <v>0</v>
      </c>
      <c r="AB25" s="57" t="n">
        <f aca="false">AB24+1</f>
        <v>20</v>
      </c>
      <c r="AC25" s="85" t="n">
        <f aca="false">MAX(AC24-AE25,0)</f>
        <v>0</v>
      </c>
      <c r="AD25" s="83" t="n">
        <f aca="false">AC24*$C$16</f>
        <v>0</v>
      </c>
      <c r="AE25" s="85" t="n">
        <f aca="false">IF(N25+P25+T25-Z25&gt;0,MIN(AC24,N25+P25+T25-Z25),0)</f>
        <v>0</v>
      </c>
      <c r="AF25" s="83" t="n">
        <f aca="false">AD25+AE25</f>
        <v>0</v>
      </c>
      <c r="AG25" s="57" t="n">
        <f aca="false">AG24+1</f>
        <v>20</v>
      </c>
      <c r="AH25" s="85" t="n">
        <f aca="false">MAX(AH24-AJ25,0)</f>
        <v>0</v>
      </c>
      <c r="AI25" s="83" t="n">
        <f aca="false">AH24*$C$19</f>
        <v>0</v>
      </c>
      <c r="AJ25" s="85" t="n">
        <f aca="false">IF(N25+P25+T25-Z25-AE25&gt;0,MIN(AH24,N25+P25-Z25-AE25),0)</f>
        <v>0</v>
      </c>
      <c r="AK25" s="83" t="n">
        <f aca="false">AI25+AJ25</f>
        <v>0</v>
      </c>
      <c r="AL25" s="57" t="n">
        <f aca="false">AL24+1</f>
        <v>20</v>
      </c>
      <c r="AM25" s="85" t="n">
        <f aca="false">MAX(AM24-AO25,0)</f>
        <v>0</v>
      </c>
      <c r="AN25" s="83" t="n">
        <f aca="false">AM24*$C$22</f>
        <v>0</v>
      </c>
      <c r="AO25" s="85" t="n">
        <f aca="false">IF(N25+P25+T25-Z25-AE25-AJ25&gt;0,MIN(AM24,N25+P25+T25-Z25-AE25-AJ25),0)</f>
        <v>0</v>
      </c>
      <c r="AP25" s="83" t="n">
        <f aca="false">AN25+AO25</f>
        <v>0</v>
      </c>
      <c r="AQ25" s="57" t="n">
        <f aca="false">AQ24+1</f>
        <v>20</v>
      </c>
      <c r="AR25" s="85" t="n">
        <f aca="false">MAX(AR24-AT25,0)</f>
        <v>0</v>
      </c>
      <c r="AS25" s="83" t="n">
        <f aca="false">AR24*$C$25</f>
        <v>0</v>
      </c>
      <c r="AT25" s="85" t="n">
        <f aca="false">IF(N25+P25+T25-Z25-AE25-AJ25-AO25&gt;0,MIN(AR24,N25+P25+T25-Z25-AE25-AJ25-AO25),0)</f>
        <v>0</v>
      </c>
      <c r="AU25" s="83" t="n">
        <f aca="false">AS25+AT25</f>
        <v>0</v>
      </c>
      <c r="AV25" s="57" t="n">
        <f aca="false">AV24+1</f>
        <v>20</v>
      </c>
      <c r="AW25" s="84" t="n">
        <f aca="false">L25</f>
        <v>-1612655293.84163</v>
      </c>
      <c r="AX25" s="83" t="n">
        <f aca="false">AW24*$C$28</f>
        <v>-7847609.20870316</v>
      </c>
      <c r="AY25" s="83" t="n">
        <v>0</v>
      </c>
      <c r="AZ25" s="83" t="n">
        <f aca="false">AX25+AY25</f>
        <v>-7847609.20870316</v>
      </c>
      <c r="BA25" s="57" t="n">
        <f aca="false">BA24+1</f>
        <v>20</v>
      </c>
      <c r="BB25" s="85" t="n">
        <f aca="false">MAX(BB24-BD25,0)</f>
        <v>0</v>
      </c>
      <c r="BC25" s="83" t="n">
        <f aca="false">IF(AR25=0,BB24*$C$31,0)</f>
        <v>0</v>
      </c>
      <c r="BD25" s="85" t="n">
        <f aca="false">IF(N25+P25+T25-Z25-AE25-AJ25-AO25-AT25&gt;0,MIN(BB24,N25+P25+T25-Z25-AE25-AJ25-AO25-AT25),0)</f>
        <v>0</v>
      </c>
      <c r="BE25" s="83" t="n">
        <f aca="false">BC25+BD25</f>
        <v>0</v>
      </c>
      <c r="BF25" s="57" t="n">
        <f aca="false">BF24+1</f>
        <v>20</v>
      </c>
      <c r="BG25" s="85" t="n">
        <f aca="false">MAX(BG24-BI25,0)</f>
        <v>0</v>
      </c>
      <c r="BH25" s="83" t="n">
        <f aca="false">IF(BB25&gt;0,0,BG24*$C$34)</f>
        <v>0</v>
      </c>
      <c r="BI25" s="85" t="n">
        <f aca="false">IF(N25+P25+T25-Z25-AE25-AJ25-AO25-AT25-BD25&gt;0,MIN(BG24,N25+P25+T25-Z25-AE25-AJ25-AO25-AT25-BD25),0)</f>
        <v>0</v>
      </c>
      <c r="BJ25" s="83" t="n">
        <f aca="false">BH25+BI25</f>
        <v>0</v>
      </c>
      <c r="BK25" s="57" t="n">
        <f aca="false">BK24+1</f>
        <v>20</v>
      </c>
      <c r="BL25" s="85" t="n">
        <f aca="false">MAX(BL24-BN25,0)</f>
        <v>0</v>
      </c>
      <c r="BM25" s="83" t="n">
        <f aca="false">IF(BG25=0,BL24*$C$37,0)</f>
        <v>0</v>
      </c>
      <c r="BN25" s="85" t="n">
        <f aca="false">IF(N25+P25+T25-Z25-AE25-AJ25-AO25-AT25-BD25-BI25&gt;0,MIN(BL24,N25+P25+T25-Z25-AE25-AJ25-AO25-AT25-BD25-BI25),0)</f>
        <v>0</v>
      </c>
      <c r="BO25" s="83" t="n">
        <f aca="false">BM25+BN25</f>
        <v>0</v>
      </c>
      <c r="BP25" s="57" t="n">
        <f aca="false">BP24+1</f>
        <v>20</v>
      </c>
      <c r="BQ25" s="85" t="n">
        <f aca="false">MAX(BQ24-BS25,0)</f>
        <v>0</v>
      </c>
      <c r="BR25" s="83" t="n">
        <f aca="false">IF(BL25=0,BQ24*$C$40,0)</f>
        <v>0</v>
      </c>
      <c r="BS25" s="85" t="n">
        <f aca="false">IF(N25+P25+T25-Z25-AE25-AJ25-AO25-AT25-BD25-BI25-BN25&gt;0,MIN(BQ24,N25+P25+T25-Z25-AE25-AJ25-AO25-AT25-BD25-BI25-BN25),0)</f>
        <v>0</v>
      </c>
      <c r="BT25" s="83" t="n">
        <f aca="false">BR25+BS25</f>
        <v>0</v>
      </c>
      <c r="BU25" s="57" t="n">
        <f aca="false">BU24+1</f>
        <v>20</v>
      </c>
      <c r="BV25" s="85" t="n">
        <f aca="false">MAX(BV24-BX25,0)</f>
        <v>0</v>
      </c>
      <c r="BW25" s="83" t="n">
        <f aca="false">IF(BQ25=0,BV24*$C$43,0)</f>
        <v>0</v>
      </c>
      <c r="BX25" s="85" t="n">
        <f aca="false">IF(N25+P25+T25-Z25-AE25-AJ25-AO25-AT25-BD25-BI25-BN25-BS25&gt;0,MIN(BV24,N25+P25+T25-Z25-AE25-AJ25-AO25-AT25-BD25-BI25-BN25-BS25),0)</f>
        <v>0</v>
      </c>
      <c r="BY25" s="83" t="n">
        <f aca="false">BW25+BX25</f>
        <v>0</v>
      </c>
      <c r="BZ25" s="0" t="n">
        <f aca="false">BZ24+1</f>
        <v>20</v>
      </c>
      <c r="CA25" s="85" t="n">
        <f aca="false">MAX(CA24-CC25,0)</f>
        <v>0</v>
      </c>
      <c r="CB25" s="83" t="n">
        <f aca="false">IF(BV25=0,CA24*$C$46,0)</f>
        <v>0</v>
      </c>
      <c r="CC25" s="85" t="n">
        <f aca="false">IF(N25+P25+T25-Z25-AE25-AJ25-AO25-AT25-BD25-BI25-BN25-BS25-BX25&gt;0,MIN(CA24,N25+P25+T25-Z25-AE25-AJ25-AO25-AT25-BD25-BI25-BN25-BS25-BX25),0)</f>
        <v>0</v>
      </c>
      <c r="CD25" s="83" t="n">
        <f aca="false">CB25+CC25</f>
        <v>0</v>
      </c>
      <c r="CE25" s="57" t="n">
        <f aca="false">CE24+1</f>
        <v>20</v>
      </c>
      <c r="CF25" s="85" t="n">
        <f aca="false">MAX(CF24-CH25,0)</f>
        <v>0</v>
      </c>
      <c r="CG25" s="83" t="n">
        <f aca="false">IF(CA25=0,CF24*$C$49,0)</f>
        <v>0</v>
      </c>
      <c r="CH25" s="85" t="n">
        <f aca="false">IF(N25+P25+T25-Z25-AE25-AJ25-AO25-AT25-BD25-BI25-BN25-BS25-BX25-CC25&gt;0,MIN(CF24,N25+P25+T25-Z25-AE25-AJ25-AO25-AT25-BD25-BI25-BN25-BS25-BX25-CC25),0)</f>
        <v>0</v>
      </c>
      <c r="CI25" s="83" t="n">
        <f aca="false">CG25+CH25</f>
        <v>0</v>
      </c>
      <c r="CJ25" s="57" t="n">
        <f aca="false">CJ24+1</f>
        <v>20</v>
      </c>
      <c r="CK25" s="85" t="n">
        <f aca="false">MAX(CK24-CM25,0)</f>
        <v>0</v>
      </c>
      <c r="CL25" s="83" t="n">
        <f aca="false">IF(CF25=0,CK24*$C$52,0)</f>
        <v>0</v>
      </c>
      <c r="CM25" s="85" t="n">
        <f aca="false">IF(N25+P25+T25-Z25-AE25-AJ25-AO25-AT25-BD25-BI25-BN25-BS25-BX25-CC25-CH25&gt;0,MIN(CK24,N25+P25+T25-Z25-AE25-AJ25-AO25-AT25-BD25-BI25-BN25-BS25-BX25-CC25-CH25),0)</f>
        <v>0</v>
      </c>
      <c r="CN25" s="83" t="n">
        <f aca="false">CL25+CM25</f>
        <v>0</v>
      </c>
      <c r="CO25" s="0" t="n">
        <f aca="false">CO24+1</f>
        <v>20</v>
      </c>
      <c r="CP25" s="85" t="n">
        <f aca="false">MAX(CP24-CR25,0)</f>
        <v>0</v>
      </c>
      <c r="CQ25" s="83" t="n">
        <f aca="false">IF(CK25=0,CP24*$C$55,0)</f>
        <v>0</v>
      </c>
      <c r="CR25" s="85" t="n">
        <f aca="false">IF(N25+P25+T25-Z25-AE25-AJ25-AO25-AT25-BD25-BI25-BN25-BS25-BX25-CC25-CH25-CM25&gt;0,MIN(CP24,N25+P25+T25-Z25-AE25-AJ25-AO25-AT25-BD25-BI25-BN25-BS25-BX25-CC25-CH25-CM25),0)</f>
        <v>0</v>
      </c>
      <c r="CS25" s="83" t="n">
        <f aca="false">CQ25+CR25</f>
        <v>0</v>
      </c>
      <c r="CT25" s="0" t="n">
        <f aca="false">CT24+1</f>
        <v>20</v>
      </c>
      <c r="CU25" s="85" t="n">
        <f aca="false">MAX(CU24-CW25,0)</f>
        <v>0</v>
      </c>
      <c r="CV25" s="83" t="n">
        <f aca="false">IF(CP25=0,CU24*$C$58,0)</f>
        <v>0</v>
      </c>
      <c r="CW25" s="85" t="n">
        <f aca="false">IF(N25+P25+T25-Z25-AE25-AJ25-AO25-AT25-BD25-BI25-BN25-BS25-BX25-CC25-CH25-CM25-CR25&gt;0,MIN(CU24,N25+P25+T25-Z25-AE25-AJ25-AO25-AT25-BD25-BI25-BN25-BS25-BX25-CC25-CH25-CM25-CR25),0)</f>
        <v>0</v>
      </c>
      <c r="CX25" s="83" t="n">
        <f aca="false">CV25+CW25</f>
        <v>0</v>
      </c>
      <c r="CY25" s="57" t="n">
        <f aca="false">CY24+1</f>
        <v>20</v>
      </c>
      <c r="CZ25" s="85" t="n">
        <f aca="false">MAX(CZ24-DB25,0)</f>
        <v>0</v>
      </c>
      <c r="DA25" s="83" t="n">
        <f aca="false">IF(CU25=0,CZ24*$C$61,0)</f>
        <v>0</v>
      </c>
      <c r="DB25" s="85" t="n">
        <f aca="false">IF(N25+P25+T25-Z25-AE25-AJ25-AO25-AT25-BD25-BI25-BN25-BS25-BX25-CC25-CH25-CM25-CR25-CW25&gt;0,MIN(CZ24,N25+P25+T25-Z25-AE25-AJ25-AO25-AT25-BD25-BI25-BN25-BS25-BX25-CC25-CH25-CM25-CR25-CW25),0)</f>
        <v>0</v>
      </c>
      <c r="DC25" s="83" t="n">
        <f aca="false">DA25+DB25</f>
        <v>0</v>
      </c>
      <c r="DD25" s="83" t="n">
        <f aca="false">X25+AC25+AH25+AM25+AR25+BB25+BG25+BL25+BQ25+BV25+CA25+CF25+CK25+CP25+CU25+CZ25</f>
        <v>0</v>
      </c>
      <c r="DE25" s="83" t="n">
        <f aca="false">Y25+AD25+AI25+AN25+AS25+AX25+BC25+BH25+BM25+BR25+BW25+CB25+CG25+CQ25+CV25+DA25</f>
        <v>-7847609.20870316</v>
      </c>
      <c r="DF25" s="83" t="n">
        <f aca="false">Z25+AE25+AJ25+AO25+AT25+AY25+BD25+BI25+BN25+BS25+BX25+CC25+CH25+CR25+CW25+DB25</f>
        <v>0</v>
      </c>
      <c r="DG25" s="83" t="n">
        <f aca="false">DE25+DF25</f>
        <v>-7847609.20870316</v>
      </c>
      <c r="DH25" s="85" t="n">
        <f aca="false">U25-DG25+(AW25*$C$28)</f>
        <v>94256147.7738472</v>
      </c>
      <c r="DI25" s="83" t="n">
        <f aca="false">U25-DG25</f>
        <v>103070921.609986</v>
      </c>
      <c r="DJ25" s="57" t="n">
        <f aca="false">DJ24+1</f>
        <v>20</v>
      </c>
    </row>
    <row r="26" customFormat="false" ht="15.75" hidden="false" customHeight="false" outlineLevel="0" collapsed="false">
      <c r="A26" s="57"/>
      <c r="B26" s="57"/>
      <c r="C26" s="57"/>
      <c r="G26" s="79" t="n">
        <f aca="false">G25+1</f>
        <v>21</v>
      </c>
      <c r="H26" s="80" t="n">
        <f aca="false">1/(1+$C$4)*H27</f>
        <v>0.504773801828511</v>
      </c>
      <c r="I26" s="80" t="n">
        <f aca="false">1/$C$4*(1-H26)</f>
        <v>6.27504052422059</v>
      </c>
      <c r="J26" s="88" t="n">
        <f aca="false">0.06*$C$6</f>
        <v>0.0072</v>
      </c>
      <c r="K26" s="88" t="n">
        <f aca="false">$C$10</f>
        <v>0.0106</v>
      </c>
      <c r="L26" s="82" t="n">
        <f aca="false">-PV($C$4,$C$3-$G26,$C$5)*(1-$J$5-$K$5)*(1-$J$6-$K$6)*(1-$J$7-$K$7)*(1-$J$8-$K$8)*(1-$J26-$K26)^($G26-3)</f>
        <v>-1798539855.94232</v>
      </c>
      <c r="M26" s="82" t="n">
        <f aca="false">-PMT($C$4,$C$3,$C$2)*(1-$J$5-$K$5)*(1-$J$6-$K$6)*(1-$J$7-$K$7)*(1-$J$8-$K$8)*(1-J25-K25)^($G26-4)</f>
        <v>91207992.2563124</v>
      </c>
      <c r="N26" s="82" t="n">
        <f aca="false">-PV($C$4,$C$3-$G26,$C$5)*(1-$J$5-$K$5)*(1-$J$6-$K$6)*(1-$J$7-$K$7)*(1-$J$8-$K$8)*(1-$J25-$K25)^($G26-4)*$J$10</f>
        <v>-13184165.101593</v>
      </c>
      <c r="O26" s="82" t="n">
        <f aca="false">-(L25-N26)*$C$10</f>
        <v>16954393.9646444</v>
      </c>
      <c r="P26" s="82" t="n">
        <f aca="false">-(PMT($C$4,$C$3,$C$2)-PV($C$4,$C$3-$G25,$C$5)*$C$4)*(1-$J$5-$K$5)*(1-$J$6-$K$6)*(1-$J$7-$K$7)*(1-$J$8-$K$8)*(1-$J25-$K25)^($G26-4)</f>
        <v>218478748.046294</v>
      </c>
      <c r="Q26" s="82" t="n">
        <f aca="false">(-PV($C$4,$C$3-$G25,$C$5)*$C$4)*(1-$J$5-$K$5)*(1-$J$6-$K$6)*(1-$J$7-$K$7)*(1-$J$8-$K$8)*(1-$J25-$K25)^($G26-4)</f>
        <v>-127270755.789981</v>
      </c>
      <c r="R26" s="82" t="n">
        <f aca="false">(PV($C$4,$C$3-G25,$C$5)*$C$9)*(1-$J$5-$K$5)*(1-$J$6-$K$6)*(1-$J$7-$K$7)*(1-$J$8-$K$8)*(1-$J$9-$K$9)^($G26-4)</f>
        <v>2225141.77444268</v>
      </c>
      <c r="S26" s="82" t="n">
        <f aca="false">MAXA(0,$L26-$C$8)</f>
        <v>0</v>
      </c>
      <c r="T26" s="82" t="n">
        <f aca="false">(L24-N25)*$C$11</f>
        <v>-3274951.17524548</v>
      </c>
      <c r="U26" s="82" t="n">
        <f aca="false">SUM(N26:R26)+T26</f>
        <v>93928411.7185609</v>
      </c>
      <c r="W26" s="57" t="n">
        <f aca="false">W25+1</f>
        <v>21</v>
      </c>
      <c r="X26" s="85" t="n">
        <f aca="false">MAX(X25-Z26,0)</f>
        <v>0</v>
      </c>
      <c r="Y26" s="83" t="n">
        <f aca="false">X25*$C$13</f>
        <v>0</v>
      </c>
      <c r="Z26" s="85" t="n">
        <f aca="false">MIN(IF(X25&gt;0,N26+P26+T26,0),X25)</f>
        <v>0</v>
      </c>
      <c r="AA26" s="85" t="n">
        <f aca="false">Y26+Z26</f>
        <v>0</v>
      </c>
      <c r="AB26" s="57" t="n">
        <f aca="false">AB25+1</f>
        <v>21</v>
      </c>
      <c r="AC26" s="85" t="n">
        <f aca="false">MAX(AC25-AE26,0)</f>
        <v>0</v>
      </c>
      <c r="AD26" s="83" t="n">
        <f aca="false">AC25*$C$16</f>
        <v>0</v>
      </c>
      <c r="AE26" s="85" t="n">
        <f aca="false">IF(N26+P26+T26-Z26&gt;0,MIN(AC25,N26+P26+T26-Z26),0)</f>
        <v>0</v>
      </c>
      <c r="AF26" s="83" t="n">
        <f aca="false">AD26+AE26</f>
        <v>0</v>
      </c>
      <c r="AG26" s="57" t="n">
        <f aca="false">AG25+1</f>
        <v>21</v>
      </c>
      <c r="AH26" s="85" t="n">
        <f aca="false">MAX(AH25-AJ26,0)</f>
        <v>0</v>
      </c>
      <c r="AI26" s="83" t="n">
        <f aca="false">AH25*$C$19</f>
        <v>0</v>
      </c>
      <c r="AJ26" s="85" t="n">
        <f aca="false">IF(N26+P26+T26-Z26-AE26&gt;0,MIN(AH25,N26+P26-Z26-AE26),0)</f>
        <v>0</v>
      </c>
      <c r="AK26" s="83" t="n">
        <f aca="false">AI26+AJ26</f>
        <v>0</v>
      </c>
      <c r="AL26" s="57" t="n">
        <f aca="false">AL25+1</f>
        <v>21</v>
      </c>
      <c r="AM26" s="85" t="n">
        <f aca="false">MAX(AM25-AO26,0)</f>
        <v>0</v>
      </c>
      <c r="AN26" s="83" t="n">
        <f aca="false">AM25*$C$22</f>
        <v>0</v>
      </c>
      <c r="AO26" s="85" t="n">
        <f aca="false">IF(N26+P26+T26-Z26-AE26-AJ26&gt;0,MIN(AM25,N26+P26+T26-Z26-AE26-AJ26),0)</f>
        <v>0</v>
      </c>
      <c r="AP26" s="83" t="n">
        <f aca="false">AN26+AO26</f>
        <v>0</v>
      </c>
      <c r="AQ26" s="57" t="n">
        <f aca="false">AQ25+1</f>
        <v>21</v>
      </c>
      <c r="AR26" s="85" t="n">
        <f aca="false">MAX(AR25-AT26,0)</f>
        <v>0</v>
      </c>
      <c r="AS26" s="83" t="n">
        <f aca="false">AR25*$C$25</f>
        <v>0</v>
      </c>
      <c r="AT26" s="85" t="n">
        <f aca="false">IF(N26+P26+T26-Z26-AE26-AJ26-AO26&gt;0,MIN(AR25,N26+P26+T26-Z26-AE26-AJ26-AO26),0)</f>
        <v>0</v>
      </c>
      <c r="AU26" s="83" t="n">
        <f aca="false">AS26+AT26</f>
        <v>0</v>
      </c>
      <c r="AV26" s="57" t="n">
        <f aca="false">AV25+1</f>
        <v>21</v>
      </c>
      <c r="AW26" s="84" t="n">
        <f aca="false">L26</f>
        <v>-1798539855.94232</v>
      </c>
      <c r="AX26" s="83" t="n">
        <f aca="false">AW25*$C$28</f>
        <v>-8814773.83613834</v>
      </c>
      <c r="AY26" s="83" t="n">
        <v>0</v>
      </c>
      <c r="AZ26" s="83" t="n">
        <f aca="false">AX26+AY26</f>
        <v>-8814773.83613834</v>
      </c>
      <c r="BA26" s="57" t="n">
        <f aca="false">BA25+1</f>
        <v>21</v>
      </c>
      <c r="BB26" s="85" t="n">
        <f aca="false">MAX(BB25-BD26,0)</f>
        <v>0</v>
      </c>
      <c r="BC26" s="83" t="n">
        <f aca="false">IF(AR26=0,BB25*$C$31,0)</f>
        <v>0</v>
      </c>
      <c r="BD26" s="85" t="n">
        <f aca="false">IF(N26+P26+T26-Z26-AE26-AJ26-AO26-AT26&gt;0,MIN(BB25,N26+P26+T26-Z26-AE26-AJ26-AO26-AT26),0)</f>
        <v>0</v>
      </c>
      <c r="BE26" s="83" t="n">
        <f aca="false">BC26+BD26</f>
        <v>0</v>
      </c>
      <c r="BF26" s="57" t="n">
        <f aca="false">BF25+1</f>
        <v>21</v>
      </c>
      <c r="BG26" s="85" t="n">
        <f aca="false">MAX(BG25-BI26,0)</f>
        <v>0</v>
      </c>
      <c r="BH26" s="83" t="n">
        <f aca="false">IF(BB26&gt;0,0,BG25*$C$34)</f>
        <v>0</v>
      </c>
      <c r="BI26" s="85" t="n">
        <f aca="false">IF(N26+P26+T26-Z26-AE26-AJ26-AO26-AT26-BD26&gt;0,MIN(BG25,N26+P26+T26-Z26-AE26-AJ26-AO26-AT26-BD26),0)</f>
        <v>0</v>
      </c>
      <c r="BJ26" s="83" t="n">
        <f aca="false">BH26+BI26</f>
        <v>0</v>
      </c>
      <c r="BK26" s="57" t="n">
        <f aca="false">BK25+1</f>
        <v>21</v>
      </c>
      <c r="BL26" s="85" t="n">
        <f aca="false">MAX(BL25-BN26,0)</f>
        <v>0</v>
      </c>
      <c r="BM26" s="83" t="n">
        <f aca="false">IF(BG26=0,BL25*$C$37,0)</f>
        <v>0</v>
      </c>
      <c r="BN26" s="85" t="n">
        <f aca="false">IF(N26+P26+T26-Z26-AE26-AJ26-AO26-AT26-BD26-BI26&gt;0,MIN(BL25,N26+P26+T26-Z26-AE26-AJ26-AO26-AT26-BD26-BI26),0)</f>
        <v>0</v>
      </c>
      <c r="BO26" s="83" t="n">
        <f aca="false">BM26+BN26</f>
        <v>0</v>
      </c>
      <c r="BP26" s="57" t="n">
        <f aca="false">BP25+1</f>
        <v>21</v>
      </c>
      <c r="BQ26" s="85" t="n">
        <f aca="false">MAX(BQ25-BS26,0)</f>
        <v>0</v>
      </c>
      <c r="BR26" s="83" t="n">
        <f aca="false">IF(BL26=0,BQ25*$C$40,0)</f>
        <v>0</v>
      </c>
      <c r="BS26" s="85" t="n">
        <f aca="false">IF(N26+P26+T26-Z26-AE26-AJ26-AO26-AT26-BD26-BI26-BN26&gt;0,MIN(BQ25,N26+P26+T26-Z26-AE26-AJ26-AO26-AT26-BD26-BI26-BN26),0)</f>
        <v>0</v>
      </c>
      <c r="BT26" s="83" t="n">
        <f aca="false">BR26+BS26</f>
        <v>0</v>
      </c>
      <c r="BU26" s="57" t="n">
        <f aca="false">BU25+1</f>
        <v>21</v>
      </c>
      <c r="BV26" s="85" t="n">
        <f aca="false">MAX(BV25-BX26,0)</f>
        <v>0</v>
      </c>
      <c r="BW26" s="83" t="n">
        <f aca="false">IF(BQ26=0,BV25*$C$43,0)</f>
        <v>0</v>
      </c>
      <c r="BX26" s="85" t="n">
        <f aca="false">IF(N26+P26+T26-Z26-AE26-AJ26-AO26-AT26-BD26-BI26-BN26-BS26&gt;0,MIN(BV25,N26+P26+T26-Z26-AE26-AJ26-AO26-AT26-BD26-BI26-BN26-BS26),0)</f>
        <v>0</v>
      </c>
      <c r="BY26" s="83" t="n">
        <f aca="false">BW26+BX26</f>
        <v>0</v>
      </c>
      <c r="BZ26" s="0" t="n">
        <f aca="false">BZ25+1</f>
        <v>21</v>
      </c>
      <c r="CA26" s="85" t="n">
        <f aca="false">MAX(CA25-CC26,0)</f>
        <v>0</v>
      </c>
      <c r="CB26" s="83" t="n">
        <f aca="false">IF(BV26=0,CA25*$C$46,0)</f>
        <v>0</v>
      </c>
      <c r="CC26" s="85" t="n">
        <f aca="false">IF(N26+P26+T26-Z26-AE26-AJ26-AO26-AT26-BD26-BI26-BN26-BS26-BX26&gt;0,MIN(CA25,N26+P26+T26-Z26-AE26-AJ26-AO26-AT26-BD26-BI26-BN26-BS26-BX26),0)</f>
        <v>0</v>
      </c>
      <c r="CD26" s="83" t="n">
        <f aca="false">CB26+CC26</f>
        <v>0</v>
      </c>
      <c r="CE26" s="57" t="n">
        <f aca="false">CE25+1</f>
        <v>21</v>
      </c>
      <c r="CF26" s="85" t="n">
        <f aca="false">MAX(CF25-CH26,0)</f>
        <v>0</v>
      </c>
      <c r="CG26" s="83" t="n">
        <f aca="false">IF(CA26=0,CF25*$C$49,0)</f>
        <v>0</v>
      </c>
      <c r="CH26" s="85" t="n">
        <f aca="false">IF(N26+P26+T26-Z26-AE26-AJ26-AO26-AT26-BD26-BI26-BN26-BS26-BX26-CC26&gt;0,MIN(CF25,N26+P26+T26-Z26-AE26-AJ26-AO26-AT26-BD26-BI26-BN26-BS26-BX26-CC26),0)</f>
        <v>0</v>
      </c>
      <c r="CI26" s="83" t="n">
        <f aca="false">CG26+CH26</f>
        <v>0</v>
      </c>
      <c r="CJ26" s="57" t="n">
        <f aca="false">CJ25+1</f>
        <v>21</v>
      </c>
      <c r="CK26" s="85" t="n">
        <f aca="false">MAX(CK25-CM26,0)</f>
        <v>0</v>
      </c>
      <c r="CL26" s="83" t="n">
        <f aca="false">IF(CF26=0,CK25*$C$52,0)</f>
        <v>0</v>
      </c>
      <c r="CM26" s="85" t="n">
        <f aca="false">IF(N26+P26+T26-Z26-AE26-AJ26-AO26-AT26-BD26-BI26-BN26-BS26-BX26-CC26-CH26&gt;0,MIN(CK25,N26+P26+T26-Z26-AE26-AJ26-AO26-AT26-BD26-BI26-BN26-BS26-BX26-CC26-CH26),0)</f>
        <v>0</v>
      </c>
      <c r="CN26" s="83" t="n">
        <f aca="false">CL26+CM26</f>
        <v>0</v>
      </c>
      <c r="CO26" s="0" t="n">
        <f aca="false">CO25+1</f>
        <v>21</v>
      </c>
      <c r="CP26" s="85" t="n">
        <f aca="false">MAX(CP25-CR26,0)</f>
        <v>0</v>
      </c>
      <c r="CQ26" s="83" t="n">
        <f aca="false">IF(CK26=0,CP25*$C$55,0)</f>
        <v>0</v>
      </c>
      <c r="CR26" s="85" t="n">
        <f aca="false">IF(N26+P26+T26-Z26-AE26-AJ26-AO26-AT26-BD26-BI26-BN26-BS26-BX26-CC26-CH26-CM26&gt;0,MIN(CP25,N26+P26+T26-Z26-AE26-AJ26-AO26-AT26-BD26-BI26-BN26-BS26-BX26-CC26-CH26-CM26),0)</f>
        <v>0</v>
      </c>
      <c r="CS26" s="83" t="n">
        <f aca="false">CQ26+CR26</f>
        <v>0</v>
      </c>
      <c r="CT26" s="0" t="n">
        <f aca="false">CT25+1</f>
        <v>21</v>
      </c>
      <c r="CU26" s="85" t="n">
        <f aca="false">MAX(CU25-CW26,0)</f>
        <v>0</v>
      </c>
      <c r="CV26" s="83" t="n">
        <f aca="false">IF(CP26=0,CU25*$C$58,0)</f>
        <v>0</v>
      </c>
      <c r="CW26" s="85" t="n">
        <f aca="false">IF(N26+P26+T26-Z26-AE26-AJ26-AO26-AT26-BD26-BI26-BN26-BS26-BX26-CC26-CH26-CM26-CR26&gt;0,MIN(CU25,N26+P26+T26-Z26-AE26-AJ26-AO26-AT26-BD26-BI26-BN26-BS26-BX26-CC26-CH26-CM26-CR26),0)</f>
        <v>0</v>
      </c>
      <c r="CX26" s="83" t="n">
        <f aca="false">CV26+CW26</f>
        <v>0</v>
      </c>
      <c r="CY26" s="57" t="n">
        <f aca="false">CY25+1</f>
        <v>21</v>
      </c>
      <c r="CZ26" s="85" t="n">
        <f aca="false">MAX(CZ25-DB26,0)</f>
        <v>0</v>
      </c>
      <c r="DA26" s="83" t="n">
        <f aca="false">IF(CU26=0,CZ25*$C$61,0)</f>
        <v>0</v>
      </c>
      <c r="DB26" s="85" t="n">
        <f aca="false">IF(N26+P26+T26-Z26-AE26-AJ26-AO26-AT26-BD26-BI26-BN26-BS26-BX26-CC26-CH26-CM26-CR26-CW26&gt;0,MIN(CZ25,N26+P26+T26-Z26-AE26-AJ26-AO26-AT26-BD26-BI26-BN26-BS26-BX26-CC26-CH26-CM26-CR26-CW26),0)</f>
        <v>0</v>
      </c>
      <c r="DC26" s="83" t="n">
        <f aca="false">DA26+DB26</f>
        <v>0</v>
      </c>
      <c r="DD26" s="83" t="n">
        <f aca="false">X26+AC26+AH26+AM26+AR26+BB26+BG26+BL26+BQ26+BV26+CA26+CF26+CK26+CP26+CU26+CZ26</f>
        <v>0</v>
      </c>
      <c r="DE26" s="83" t="n">
        <f aca="false">Y26+AD26+AI26+AN26+AS26+AX26+BC26+BH26+BM26+BR26+BW26+CB26+CG26+CQ26+CV26+DA26</f>
        <v>-8814773.83613834</v>
      </c>
      <c r="DF26" s="83" t="n">
        <f aca="false">Z26+AE26+AJ26+AO26+AT26+AY26+BD26+BI26+BN26+BS26+BX26+CC26+CH26+CR26+CW26+DB26</f>
        <v>0</v>
      </c>
      <c r="DG26" s="83" t="n">
        <f aca="false">DE26+DF26</f>
        <v>-8814773.83613834</v>
      </c>
      <c r="DH26" s="85" t="n">
        <f aca="false">U26-DG26+(AW26*$C$28)</f>
        <v>92912366.7021185</v>
      </c>
      <c r="DI26" s="83" t="n">
        <f aca="false">U26-DG26</f>
        <v>102743185.554699</v>
      </c>
      <c r="DJ26" s="57" t="n">
        <f aca="false">DJ25+1</f>
        <v>21</v>
      </c>
    </row>
    <row r="27" customFormat="false" ht="15.75" hidden="false" customHeight="false" outlineLevel="0" collapsed="false">
      <c r="A27" s="92" t="s">
        <v>80</v>
      </c>
      <c r="B27" s="57"/>
      <c r="C27" s="94" t="n">
        <v>771179585</v>
      </c>
      <c r="G27" s="79" t="n">
        <f aca="false">G26+1</f>
        <v>22</v>
      </c>
      <c r="H27" s="80" t="n">
        <f aca="false">1/(1+$C$4)*H28</f>
        <v>0.544610550268817</v>
      </c>
      <c r="I27" s="80" t="n">
        <f aca="false">1/$C$4*(1-H27)</f>
        <v>5.77026672239208</v>
      </c>
      <c r="J27" s="88" t="n">
        <f aca="false">0.06*$C$6</f>
        <v>0.0072</v>
      </c>
      <c r="K27" s="88" t="n">
        <f aca="false">$C$10</f>
        <v>0.0106</v>
      </c>
      <c r="L27" s="82" t="n">
        <f aca="false">-PV($C$4,$C$3-$G27,$C$5)*(1-$J$5-$K$5)*(1-$J$6-$K$6)*(1-$J$7-$K$7)*(1-$J$8-$K$8)*(1-$J27-$K27)^($G27-3)</f>
        <v>-1993929952.38509</v>
      </c>
      <c r="M27" s="82" t="n">
        <f aca="false">-PMT($C$4,$C$3,$C$2)*(1-$J$5-$K$5)*(1-$J$6-$K$6)*(1-$J$7-$K$7)*(1-$J$8-$K$8)*(1-J26-K26)^($G27-4)</f>
        <v>89584489.99415</v>
      </c>
      <c r="N27" s="82" t="n">
        <f aca="false">-PV($C$4,$C$3-$G27,$C$5)*(1-$J$5-$K$5)*(1-$J$6-$K$6)*(1-$J$7-$K$7)*(1-$J$8-$K$8)*(1-$J26-$K26)^($G27-4)*$J$10</f>
        <v>-14616468.8018455</v>
      </c>
      <c r="O27" s="82" t="n">
        <f aca="false">-(L26-N27)*$C$10</f>
        <v>18909587.903689</v>
      </c>
      <c r="P27" s="82" t="n">
        <f aca="false">-(PMT($C$4,$C$3,$C$2)-PV($C$4,$C$3-$G26,$C$5)*$C$4)*(1-$J$5-$K$5)*(1-$J$6-$K$6)*(1-$J$7-$K$7)*(1-$J$8-$K$8)*(1-$J26-$K26)^($G27-4)</f>
        <v>231525255.425118</v>
      </c>
      <c r="Q27" s="82" t="n">
        <f aca="false">(-PV($C$4,$C$3-$G26,$C$5)*$C$4)*(1-$J$5-$K$5)*(1-$J$6-$K$6)*(1-$J$7-$K$7)*(1-$J$8-$K$8)*(1-$J26-$K26)^($G27-4)</f>
        <v>-141940765.430968</v>
      </c>
      <c r="R27" s="82" t="n">
        <f aca="false">(PV($C$4,$C$3-G26,$C$5)*$C$9)*(1-$J$5-$K$5)*(1-$J$6-$K$6)*(1-$J$7-$K$7)*(1-$J$8-$K$8)*(1-$J$9-$K$9)^($G27-4)</f>
        <v>2481625.29322921</v>
      </c>
      <c r="S27" s="82" t="n">
        <f aca="false">MAXA(0,$L27-$C$8)</f>
        <v>0</v>
      </c>
      <c r="T27" s="82" t="n">
        <f aca="false">(L25-N26)*$C$11</f>
        <v>-3678783.59610208</v>
      </c>
      <c r="U27" s="82" t="n">
        <f aca="false">SUM(N27:R27)+T27</f>
        <v>92680450.7931206</v>
      </c>
      <c r="W27" s="57" t="n">
        <f aca="false">W26+1</f>
        <v>22</v>
      </c>
      <c r="X27" s="85" t="n">
        <f aca="false">MAX(X26-Z27,0)</f>
        <v>0</v>
      </c>
      <c r="Y27" s="83" t="n">
        <f aca="false">X26*$C$13</f>
        <v>0</v>
      </c>
      <c r="Z27" s="85" t="n">
        <f aca="false">MIN(IF(X26&gt;0,N27+P27+T27,0),X26)</f>
        <v>0</v>
      </c>
      <c r="AA27" s="85" t="n">
        <f aca="false">Y27+Z27</f>
        <v>0</v>
      </c>
      <c r="AB27" s="57" t="n">
        <f aca="false">AB26+1</f>
        <v>22</v>
      </c>
      <c r="AC27" s="85" t="n">
        <f aca="false">MAX(AC26-AE27,0)</f>
        <v>0</v>
      </c>
      <c r="AD27" s="83" t="n">
        <f aca="false">AC26*$C$16</f>
        <v>0</v>
      </c>
      <c r="AE27" s="85" t="n">
        <f aca="false">IF(N27+P27+T27-Z27&gt;0,MIN(AC26,N27+P27+T27-Z27),0)</f>
        <v>0</v>
      </c>
      <c r="AF27" s="83" t="n">
        <f aca="false">AD27+AE27</f>
        <v>0</v>
      </c>
      <c r="AG27" s="57" t="n">
        <f aca="false">AG26+1</f>
        <v>22</v>
      </c>
      <c r="AH27" s="85" t="n">
        <f aca="false">MAX(AH26-AJ27,0)</f>
        <v>0</v>
      </c>
      <c r="AI27" s="83" t="n">
        <f aca="false">AH26*$C$19</f>
        <v>0</v>
      </c>
      <c r="AJ27" s="85" t="n">
        <f aca="false">IF(N27+P27+T27-Z27-AE27&gt;0,MIN(AH26,N27+P27-Z27-AE27),0)</f>
        <v>0</v>
      </c>
      <c r="AK27" s="83" t="n">
        <f aca="false">AI27+AJ27</f>
        <v>0</v>
      </c>
      <c r="AL27" s="57" t="n">
        <f aca="false">AL26+1</f>
        <v>22</v>
      </c>
      <c r="AM27" s="85" t="n">
        <f aca="false">MAX(AM26-AO27,0)</f>
        <v>0</v>
      </c>
      <c r="AN27" s="83" t="n">
        <f aca="false">AM26*$C$22</f>
        <v>0</v>
      </c>
      <c r="AO27" s="85" t="n">
        <f aca="false">IF(N27+P27+T27-Z27-AE27-AJ27&gt;0,MIN(AM26,N27+P27+T27-Z27-AE27-AJ27),0)</f>
        <v>0</v>
      </c>
      <c r="AP27" s="83" t="n">
        <f aca="false">AN27+AO27</f>
        <v>0</v>
      </c>
      <c r="AQ27" s="57" t="n">
        <f aca="false">AQ26+1</f>
        <v>22</v>
      </c>
      <c r="AR27" s="85" t="n">
        <f aca="false">MAX(AR26-AT27,0)</f>
        <v>0</v>
      </c>
      <c r="AS27" s="83" t="n">
        <f aca="false">AR26*$C$25</f>
        <v>0</v>
      </c>
      <c r="AT27" s="85" t="n">
        <f aca="false">IF(N27+P27+T27-Z27-AE27-AJ27-AO27&gt;0,MIN(AR26,N27+P27+T27-Z27-AE27-AJ27-AO27),0)</f>
        <v>0</v>
      </c>
      <c r="AU27" s="83" t="n">
        <f aca="false">AS27+AT27</f>
        <v>0</v>
      </c>
      <c r="AV27" s="57" t="n">
        <f aca="false">AV26+1</f>
        <v>22</v>
      </c>
      <c r="AW27" s="84" t="n">
        <f aca="false">L27</f>
        <v>-1993929952.38509</v>
      </c>
      <c r="AX27" s="83" t="n">
        <f aca="false">AW26*$C$28</f>
        <v>-9830818.8525807</v>
      </c>
      <c r="AY27" s="83" t="n">
        <v>0</v>
      </c>
      <c r="AZ27" s="83" t="n">
        <f aca="false">AX27+AY27</f>
        <v>-9830818.8525807</v>
      </c>
      <c r="BA27" s="57" t="n">
        <f aca="false">BA26+1</f>
        <v>22</v>
      </c>
      <c r="BB27" s="85" t="n">
        <f aca="false">MAX(BB26-BD27,0)</f>
        <v>0</v>
      </c>
      <c r="BC27" s="83" t="n">
        <f aca="false">IF(AR27=0,BB26*$C$31,0)</f>
        <v>0</v>
      </c>
      <c r="BD27" s="85" t="n">
        <f aca="false">IF(N27+P27+T27-Z27-AE27-AJ27-AO27-AT27&gt;0,MIN(BB26,N27+P27+T27-Z27-AE27-AJ27-AO27-AT27),0)</f>
        <v>0</v>
      </c>
      <c r="BE27" s="83" t="n">
        <f aca="false">BC27+BD27</f>
        <v>0</v>
      </c>
      <c r="BF27" s="57" t="n">
        <f aca="false">BF26+1</f>
        <v>22</v>
      </c>
      <c r="BG27" s="85" t="n">
        <f aca="false">MAX(BG26-BI27,0)</f>
        <v>0</v>
      </c>
      <c r="BH27" s="83" t="n">
        <f aca="false">IF(BB27&gt;0,0,BG26*$C$34)</f>
        <v>0</v>
      </c>
      <c r="BI27" s="85" t="n">
        <f aca="false">IF(N27+P27+T27-Z27-AE27-AJ27-AO27-AT27-BD27&gt;0,MIN(BG26,N27+P27+T27-Z27-AE27-AJ27-AO27-AT27-BD27),0)</f>
        <v>0</v>
      </c>
      <c r="BJ27" s="83" t="n">
        <f aca="false">BH27+BI27</f>
        <v>0</v>
      </c>
      <c r="BK27" s="57" t="n">
        <f aca="false">BK26+1</f>
        <v>22</v>
      </c>
      <c r="BL27" s="85" t="n">
        <f aca="false">MAX(BL26-BN27,0)</f>
        <v>0</v>
      </c>
      <c r="BM27" s="83" t="n">
        <f aca="false">IF(BG27=0,BL26*$C$37,0)</f>
        <v>0</v>
      </c>
      <c r="BN27" s="85" t="n">
        <f aca="false">IF(N27+P27+T27-Z27-AE27-AJ27-AO27-AT27-BD27-BI27&gt;0,MIN(BL26,N27+P27+T27-Z27-AE27-AJ27-AO27-AT27-BD27-BI27),0)</f>
        <v>0</v>
      </c>
      <c r="BO27" s="83" t="n">
        <f aca="false">BM27+BN27</f>
        <v>0</v>
      </c>
      <c r="BP27" s="57" t="n">
        <f aca="false">BP26+1</f>
        <v>22</v>
      </c>
      <c r="BQ27" s="85" t="n">
        <f aca="false">MAX(BQ26-BS27,0)</f>
        <v>0</v>
      </c>
      <c r="BR27" s="83" t="n">
        <f aca="false">IF(BL27=0,BQ26*$C$40,0)</f>
        <v>0</v>
      </c>
      <c r="BS27" s="85" t="n">
        <f aca="false">IF(N27+P27+T27-Z27-AE27-AJ27-AO27-AT27-BD27-BI27-BN27&gt;0,MIN(BQ26,N27+P27+T27-Z27-AE27-AJ27-AO27-AT27-BD27-BI27-BN27),0)</f>
        <v>0</v>
      </c>
      <c r="BT27" s="83" t="n">
        <f aca="false">BR27+BS27</f>
        <v>0</v>
      </c>
      <c r="BU27" s="57" t="n">
        <f aca="false">BU26+1</f>
        <v>22</v>
      </c>
      <c r="BV27" s="85" t="n">
        <f aca="false">MAX(BV26-BX27,0)</f>
        <v>0</v>
      </c>
      <c r="BW27" s="83" t="n">
        <f aca="false">IF(BQ27=0,BV26*$C$43,0)</f>
        <v>0</v>
      </c>
      <c r="BX27" s="85" t="n">
        <f aca="false">IF(N27+P27+T27-Z27-AE27-AJ27-AO27-AT27-BD27-BI27-BN27-BS27&gt;0,MIN(BV26,N27+P27+T27-Z27-AE27-AJ27-AO27-AT27-BD27-BI27-BN27-BS27),0)</f>
        <v>0</v>
      </c>
      <c r="BY27" s="83" t="n">
        <f aca="false">BW27+BX27</f>
        <v>0</v>
      </c>
      <c r="BZ27" s="0" t="n">
        <f aca="false">BZ26+1</f>
        <v>22</v>
      </c>
      <c r="CA27" s="85" t="n">
        <f aca="false">MAX(CA26-CC27,0)</f>
        <v>0</v>
      </c>
      <c r="CB27" s="83" t="n">
        <f aca="false">IF(BV27=0,CA26*$C$46,0)</f>
        <v>0</v>
      </c>
      <c r="CC27" s="85" t="n">
        <f aca="false">IF(N27+P27+T27-Z27-AE27-AJ27-AO27-AT27-BD27-BI27-BN27-BS27-BX27&gt;0,MIN(CA26,N27+P27+T27-Z27-AE27-AJ27-AO27-AT27-BD27-BI27-BN27-BS27-BX27),0)</f>
        <v>0</v>
      </c>
      <c r="CD27" s="83" t="n">
        <f aca="false">CB27+CC27</f>
        <v>0</v>
      </c>
      <c r="CE27" s="57" t="n">
        <f aca="false">CE26+1</f>
        <v>22</v>
      </c>
      <c r="CF27" s="85" t="n">
        <f aca="false">MAX(CF26-CH27,0)</f>
        <v>0</v>
      </c>
      <c r="CG27" s="83" t="n">
        <f aca="false">IF(CA27=0,CF26*$C$49,0)</f>
        <v>0</v>
      </c>
      <c r="CH27" s="85" t="n">
        <f aca="false">IF(N27+P27+T27-Z27-AE27-AJ27-AO27-AT27-BD27-BI27-BN27-BS27-BX27-CC27&gt;0,MIN(CF26,N27+P27+T27-Z27-AE27-AJ27-AO27-AT27-BD27-BI27-BN27-BS27-BX27-CC27),0)</f>
        <v>0</v>
      </c>
      <c r="CI27" s="83" t="n">
        <f aca="false">CG27+CH27</f>
        <v>0</v>
      </c>
      <c r="CJ27" s="57" t="n">
        <f aca="false">CJ26+1</f>
        <v>22</v>
      </c>
      <c r="CK27" s="85" t="n">
        <f aca="false">MAX(CK26-CM27,0)</f>
        <v>0</v>
      </c>
      <c r="CL27" s="83" t="n">
        <f aca="false">IF(CF27=0,CK26*$C$52,0)</f>
        <v>0</v>
      </c>
      <c r="CM27" s="85" t="n">
        <f aca="false">IF(N27+P27+T27-Z27-AE27-AJ27-AO27-AT27-BD27-BI27-BN27-BS27-BX27-CC27-CH27&gt;0,MIN(CK26,N27+P27+T27-Z27-AE27-AJ27-AO27-AT27-BD27-BI27-BN27-BS27-BX27-CC27-CH27),0)</f>
        <v>0</v>
      </c>
      <c r="CN27" s="83" t="n">
        <f aca="false">CL27+CM27</f>
        <v>0</v>
      </c>
      <c r="CO27" s="0" t="n">
        <f aca="false">CO26+1</f>
        <v>22</v>
      </c>
      <c r="CP27" s="85" t="n">
        <f aca="false">MAX(CP26-CR27,0)</f>
        <v>0</v>
      </c>
      <c r="CQ27" s="83" t="n">
        <f aca="false">IF(CK27=0,CP26*$C$55,0)</f>
        <v>0</v>
      </c>
      <c r="CR27" s="85" t="n">
        <f aca="false">IF(N27+P27+T27-Z27-AE27-AJ27-AO27-AT27-BD27-BI27-BN27-BS27-BX27-CC27-CH27-CM27&gt;0,MIN(CP26,N27+P27+T27-Z27-AE27-AJ27-AO27-AT27-BD27-BI27-BN27-BS27-BX27-CC27-CH27-CM27),0)</f>
        <v>0</v>
      </c>
      <c r="CS27" s="83" t="n">
        <f aca="false">CQ27+CR27</f>
        <v>0</v>
      </c>
      <c r="CT27" s="0" t="n">
        <f aca="false">CT26+1</f>
        <v>22</v>
      </c>
      <c r="CU27" s="85" t="n">
        <f aca="false">MAX(CU26-CW27,0)</f>
        <v>0</v>
      </c>
      <c r="CV27" s="83" t="n">
        <f aca="false">IF(CP27=0,CU26*$C$58,0)</f>
        <v>0</v>
      </c>
      <c r="CW27" s="85" t="n">
        <f aca="false">IF(N27+P27+T27-Z27-AE27-AJ27-AO27-AT27-BD27-BI27-BN27-BS27-BX27-CC27-CH27-CM27-CR27&gt;0,MIN(CU26,N27+P27+T27-Z27-AE27-AJ27-AO27-AT27-BD27-BI27-BN27-BS27-BX27-CC27-CH27-CM27-CR27),0)</f>
        <v>0</v>
      </c>
      <c r="CX27" s="83" t="n">
        <f aca="false">CV27+CW27</f>
        <v>0</v>
      </c>
      <c r="CY27" s="57" t="n">
        <f aca="false">CY26+1</f>
        <v>22</v>
      </c>
      <c r="CZ27" s="85" t="n">
        <f aca="false">MAX(CZ26-DB27,0)</f>
        <v>0</v>
      </c>
      <c r="DA27" s="83" t="n">
        <f aca="false">IF(CU27=0,CZ26*$C$61,0)</f>
        <v>0</v>
      </c>
      <c r="DB27" s="85" t="n">
        <f aca="false">IF(N27+P27+T27-Z27-AE27-AJ27-AO27-AT27-BD27-BI27-BN27-BS27-BX27-CC27-CH27-CM27-CR27-CW27&gt;0,MIN(CZ26,N27+P27+T27-Z27-AE27-AJ27-AO27-AT27-BD27-BI27-BN27-BS27-BX27-CC27-CH27-CM27-CR27-CW27),0)</f>
        <v>0</v>
      </c>
      <c r="DC27" s="83" t="n">
        <f aca="false">DA27+DB27</f>
        <v>0</v>
      </c>
      <c r="DD27" s="83" t="n">
        <f aca="false">X27+AC27+AH27+AM27+AR27+BB27+BG27+BL27+BQ27+BV27+CA27+CF27+CK27+CP27+CU27+CZ27</f>
        <v>0</v>
      </c>
      <c r="DE27" s="83" t="n">
        <f aca="false">Y27+AD27+AI27+AN27+AS27+AX27+BC27+BH27+BM27+BR27+BW27+CB27+CG27+CQ27+CV27+DA27</f>
        <v>-9830818.8525807</v>
      </c>
      <c r="DF27" s="83" t="n">
        <f aca="false">Z27+AE27+AJ27+AO27+AT27+AY27+BD27+BI27+BN27+BS27+BX27+CC27+CH27+CR27+CW27+DB27</f>
        <v>0</v>
      </c>
      <c r="DG27" s="83" t="n">
        <f aca="false">DE27+DF27</f>
        <v>-9830818.8525807</v>
      </c>
      <c r="DH27" s="85" t="n">
        <f aca="false">U27-DG27+(AW27*$C$28)</f>
        <v>91612448.5259644</v>
      </c>
      <c r="DI27" s="83" t="n">
        <f aca="false">U27-DG27</f>
        <v>102511269.645701</v>
      </c>
      <c r="DJ27" s="57" t="n">
        <f aca="false">DJ26+1</f>
        <v>22</v>
      </c>
    </row>
    <row r="28" customFormat="false" ht="15.75" hidden="false" customHeight="false" outlineLevel="0" collapsed="false">
      <c r="A28" s="92" t="s">
        <v>81</v>
      </c>
      <c r="B28" s="57"/>
      <c r="C28" s="93" t="n">
        <v>0.005466</v>
      </c>
      <c r="G28" s="79" t="n">
        <f aca="false">G27+1</f>
        <v>23</v>
      </c>
      <c r="H28" s="80" t="n">
        <f aca="false">1/(1+$C$4)*H29</f>
        <v>0.587591214896032</v>
      </c>
      <c r="I28" s="80" t="n">
        <f aca="false">1/$C$4*(1-H28)</f>
        <v>5.22565617212326</v>
      </c>
      <c r="J28" s="88" t="n">
        <f aca="false">0.06*$C$6</f>
        <v>0.0072</v>
      </c>
      <c r="K28" s="88" t="n">
        <f aca="false">$C$10</f>
        <v>0.0106</v>
      </c>
      <c r="L28" s="82" t="n">
        <f aca="false">-PV($C$4,$C$3-$G28,$C$5)*(1-$J$5-$K$5)*(1-$J$6-$K$6)*(1-$J$7-$K$7)*(1-$J$8-$K$8)*(1-$J28-$K28)^($G28-3)</f>
        <v>-2199421592.23225</v>
      </c>
      <c r="M28" s="82" t="n">
        <f aca="false">-PMT($C$4,$C$3,$C$2)*(1-$J$5-$K$5)*(1-$J$6-$K$6)*(1-$J$7-$K$7)*(1-$J$8-$K$8)*(1-J27-K27)^($G28-4)</f>
        <v>87989886.0722541</v>
      </c>
      <c r="N28" s="82" t="n">
        <f aca="false">-PV($C$4,$C$3-$G28,$C$5)*(1-$J$5-$K$5)*(1-$J$6-$K$6)*(1-$J$7-$K$7)*(1-$J$8-$K$8)*(1-$J27-$K27)^($G28-4)*$J$10</f>
        <v>-16122821.690157</v>
      </c>
      <c r="O28" s="82" t="n">
        <f aca="false">-(L27-N28)*$C$10</f>
        <v>20964755.5853663</v>
      </c>
      <c r="P28" s="82" t="n">
        <f aca="false">-(PMT($C$4,$C$3,$C$2)-PV($C$4,$C$3-$G27,$C$5)*$C$4)*(1-$J$5-$K$5)*(1-$J$6-$K$6)*(1-$J$7-$K$7)*(1-$J$8-$K$8)*(1-$J27-$K27)^($G28-4)</f>
        <v>245350837.914486</v>
      </c>
      <c r="Q28" s="82" t="n">
        <f aca="false">(-PV($C$4,$C$3-$G27,$C$5)*$C$4)*(1-$J$5-$K$5)*(1-$J$6-$K$6)*(1-$J$7-$K$7)*(1-$J$8-$K$8)*(1-$J27-$K27)^($G28-4)</f>
        <v>-157360951.842232</v>
      </c>
      <c r="R28" s="82" t="n">
        <f aca="false">(PV($C$4,$C$3-G27,$C$5)*$C$9)*(1-$J$5-$K$5)*(1-$J$6-$K$6)*(1-$J$7-$K$7)*(1-$J$8-$K$8)*(1-$J$9-$K$9)^($G28-4)</f>
        <v>2751224.54830095</v>
      </c>
      <c r="S28" s="82" t="n">
        <f aca="false">MAXA(0,$L28-$C$8)</f>
        <v>0</v>
      </c>
      <c r="T28" s="82" t="n">
        <f aca="false">(L26-N27)*$C$11</f>
        <v>-4103023.79042308</v>
      </c>
      <c r="U28" s="82" t="n">
        <f aca="false">SUM(N28:R28)+T28</f>
        <v>91480020.7253414</v>
      </c>
      <c r="W28" s="57" t="n">
        <f aca="false">W27+1</f>
        <v>23</v>
      </c>
      <c r="X28" s="85" t="n">
        <f aca="false">MAX(X27-Z28,0)</f>
        <v>0</v>
      </c>
      <c r="Y28" s="83" t="n">
        <f aca="false">X27*$C$13</f>
        <v>0</v>
      </c>
      <c r="Z28" s="85" t="n">
        <f aca="false">MIN(IF(X27&gt;0,N28+P28+T28,0),X27)</f>
        <v>0</v>
      </c>
      <c r="AA28" s="85" t="n">
        <f aca="false">Y28+Z28</f>
        <v>0</v>
      </c>
      <c r="AB28" s="57" t="n">
        <f aca="false">AB27+1</f>
        <v>23</v>
      </c>
      <c r="AC28" s="85" t="n">
        <f aca="false">MAX(AC27-AE28,0)</f>
        <v>0</v>
      </c>
      <c r="AD28" s="83" t="n">
        <f aca="false">AC27*$C$16</f>
        <v>0</v>
      </c>
      <c r="AE28" s="85" t="n">
        <f aca="false">IF(N28+P28+T28-Z28&gt;0,MIN(AC27,N28+P28+T28-Z28),0)</f>
        <v>0</v>
      </c>
      <c r="AF28" s="83" t="n">
        <f aca="false">AD28+AE28</f>
        <v>0</v>
      </c>
      <c r="AG28" s="57" t="n">
        <f aca="false">AG27+1</f>
        <v>23</v>
      </c>
      <c r="AH28" s="85" t="n">
        <f aca="false">MAX(AH27-AJ28,0)</f>
        <v>0</v>
      </c>
      <c r="AI28" s="83" t="n">
        <f aca="false">AH27*$C$19</f>
        <v>0</v>
      </c>
      <c r="AJ28" s="85" t="n">
        <f aca="false">IF(N28+P28+T28-Z28-AE28&gt;0,MIN(AH27,N28+P28-Z28-AE28),0)</f>
        <v>0</v>
      </c>
      <c r="AK28" s="83" t="n">
        <f aca="false">AI28+AJ28</f>
        <v>0</v>
      </c>
      <c r="AL28" s="57" t="n">
        <f aca="false">AL27+1</f>
        <v>23</v>
      </c>
      <c r="AM28" s="85" t="n">
        <f aca="false">MAX(AM27-AO28,0)</f>
        <v>0</v>
      </c>
      <c r="AN28" s="83" t="n">
        <f aca="false">AM27*$C$22</f>
        <v>0</v>
      </c>
      <c r="AO28" s="85" t="n">
        <f aca="false">IF(N28+P28+T28-Z28-AE28-AJ28&gt;0,MIN(AM27,N28+P28+T28-Z28-AE28-AJ28),0)</f>
        <v>0</v>
      </c>
      <c r="AP28" s="83" t="n">
        <f aca="false">AN28+AO28</f>
        <v>0</v>
      </c>
      <c r="AQ28" s="57" t="n">
        <f aca="false">AQ27+1</f>
        <v>23</v>
      </c>
      <c r="AR28" s="85" t="n">
        <f aca="false">MAX(AR27-AT28,0)</f>
        <v>0</v>
      </c>
      <c r="AS28" s="83" t="n">
        <f aca="false">AR27*$C$25</f>
        <v>0</v>
      </c>
      <c r="AT28" s="85" t="n">
        <f aca="false">IF(N28+P28+T28-Z28-AE28-AJ28-AO28&gt;0,MIN(AR27,N28+P28+T28-Z28-AE28-AJ28-AO28),0)</f>
        <v>0</v>
      </c>
      <c r="AU28" s="83" t="n">
        <f aca="false">AS28+AT28</f>
        <v>0</v>
      </c>
      <c r="AV28" s="57" t="n">
        <f aca="false">AV27+1</f>
        <v>23</v>
      </c>
      <c r="AW28" s="84" t="n">
        <f aca="false">L28</f>
        <v>-2199421592.23225</v>
      </c>
      <c r="AX28" s="83" t="n">
        <f aca="false">AW27*$C$28</f>
        <v>-10898821.1197369</v>
      </c>
      <c r="AY28" s="83" t="n">
        <v>0</v>
      </c>
      <c r="AZ28" s="83" t="n">
        <f aca="false">AX28+AY28</f>
        <v>-10898821.1197369</v>
      </c>
      <c r="BA28" s="57" t="n">
        <f aca="false">BA27+1</f>
        <v>23</v>
      </c>
      <c r="BB28" s="85" t="n">
        <f aca="false">MAX(BB27-BD28,0)</f>
        <v>0</v>
      </c>
      <c r="BC28" s="83" t="n">
        <f aca="false">IF(AR28=0,BB27*$C$31,0)</f>
        <v>0</v>
      </c>
      <c r="BD28" s="85" t="n">
        <f aca="false">IF(N28+P28+T28-Z28-AE28-AJ28-AO28-AT28&gt;0,MIN(BB27,N28+P28+T28-Z28-AE28-AJ28-AO28-AT28),0)</f>
        <v>0</v>
      </c>
      <c r="BE28" s="83" t="n">
        <f aca="false">BC28+BD28</f>
        <v>0</v>
      </c>
      <c r="BF28" s="57" t="n">
        <f aca="false">BF27+1</f>
        <v>23</v>
      </c>
      <c r="BG28" s="85" t="n">
        <f aca="false">MAX(BG27-BI28,0)</f>
        <v>0</v>
      </c>
      <c r="BH28" s="83" t="n">
        <f aca="false">IF(BB28&gt;0,0,BG27*$C$34)</f>
        <v>0</v>
      </c>
      <c r="BI28" s="85" t="n">
        <f aca="false">IF(N28+P28+T28-Z28-AE28-AJ28-AO28-AT28-BD28&gt;0,MIN(BG27,N28+P28+T28-Z28-AE28-AJ28-AO28-AT28-BD28),0)</f>
        <v>0</v>
      </c>
      <c r="BJ28" s="83" t="n">
        <f aca="false">BH28+BI28</f>
        <v>0</v>
      </c>
      <c r="BK28" s="57" t="n">
        <f aca="false">BK27+1</f>
        <v>23</v>
      </c>
      <c r="BL28" s="85" t="n">
        <f aca="false">MAX(BL27-BN28,0)</f>
        <v>0</v>
      </c>
      <c r="BM28" s="83" t="n">
        <f aca="false">IF(BG28=0,BL27*$C$37,0)</f>
        <v>0</v>
      </c>
      <c r="BN28" s="85" t="n">
        <f aca="false">IF(N28+P28+T28-Z28-AE28-AJ28-AO28-AT28-BD28-BI28&gt;0,MIN(BL27,N28+P28+T28-Z28-AE28-AJ28-AO28-AT28-BD28-BI28),0)</f>
        <v>0</v>
      </c>
      <c r="BO28" s="83" t="n">
        <f aca="false">BM28+BN28</f>
        <v>0</v>
      </c>
      <c r="BP28" s="57" t="n">
        <f aca="false">BP27+1</f>
        <v>23</v>
      </c>
      <c r="BQ28" s="85" t="n">
        <f aca="false">MAX(BQ27-BS28,0)</f>
        <v>0</v>
      </c>
      <c r="BR28" s="83" t="n">
        <f aca="false">IF(BL28=0,BQ27*$C$40,0)</f>
        <v>0</v>
      </c>
      <c r="BS28" s="85" t="n">
        <f aca="false">IF(N28+P28+T28-Z28-AE28-AJ28-AO28-AT28-BD28-BI28-BN28&gt;0,MIN(BQ27,N28+P28+T28-Z28-AE28-AJ28-AO28-AT28-BD28-BI28-BN28),0)</f>
        <v>0</v>
      </c>
      <c r="BT28" s="83" t="n">
        <f aca="false">BR28+BS28</f>
        <v>0</v>
      </c>
      <c r="BU28" s="57" t="n">
        <f aca="false">BU27+1</f>
        <v>23</v>
      </c>
      <c r="BV28" s="85" t="n">
        <f aca="false">MAX(BV27-BX28,0)</f>
        <v>0</v>
      </c>
      <c r="BW28" s="83" t="n">
        <f aca="false">IF(BQ28=0,BV27*$C$43,0)</f>
        <v>0</v>
      </c>
      <c r="BX28" s="85" t="n">
        <f aca="false">IF(N28+P28+T28-Z28-AE28-AJ28-AO28-AT28-BD28-BI28-BN28-BS28&gt;0,MIN(BV27,N28+P28+T28-Z28-AE28-AJ28-AO28-AT28-BD28-BI28-BN28-BS28),0)</f>
        <v>0</v>
      </c>
      <c r="BY28" s="83" t="n">
        <f aca="false">BW28+BX28</f>
        <v>0</v>
      </c>
      <c r="BZ28" s="0" t="n">
        <f aca="false">BZ27+1</f>
        <v>23</v>
      </c>
      <c r="CA28" s="85" t="n">
        <f aca="false">MAX(CA27-CC28,0)</f>
        <v>0</v>
      </c>
      <c r="CB28" s="83" t="n">
        <f aca="false">IF(BV28=0,CA27*$C$46,0)</f>
        <v>0</v>
      </c>
      <c r="CC28" s="85" t="n">
        <f aca="false">IF(N28+P28+T28-Z28-AE28-AJ28-AO28-AT28-BD28-BI28-BN28-BS28-BX28&gt;0,MIN(CA27,N28+P28+T28-Z28-AE28-AJ28-AO28-AT28-BD28-BI28-BN28-BS28-BX28),0)</f>
        <v>0</v>
      </c>
      <c r="CD28" s="83" t="n">
        <f aca="false">CB28+CC28</f>
        <v>0</v>
      </c>
      <c r="CE28" s="57" t="n">
        <f aca="false">CE27+1</f>
        <v>23</v>
      </c>
      <c r="CF28" s="85" t="n">
        <f aca="false">MAX(CF27-CH28,0)</f>
        <v>0</v>
      </c>
      <c r="CG28" s="83" t="n">
        <f aca="false">IF(CA28=0,CF27*$C$49,0)</f>
        <v>0</v>
      </c>
      <c r="CH28" s="85" t="n">
        <f aca="false">IF(N28+P28+T28-Z28-AE28-AJ28-AO28-AT28-BD28-BI28-BN28-BS28-BX28-CC28&gt;0,MIN(CF27,N28+P28+T28-Z28-AE28-AJ28-AO28-AT28-BD28-BI28-BN28-BS28-BX28-CC28),0)</f>
        <v>0</v>
      </c>
      <c r="CI28" s="83" t="n">
        <f aca="false">CG28+CH28</f>
        <v>0</v>
      </c>
      <c r="CJ28" s="57" t="n">
        <f aca="false">CJ27+1</f>
        <v>23</v>
      </c>
      <c r="CK28" s="85" t="n">
        <f aca="false">MAX(CK27-CM28,0)</f>
        <v>0</v>
      </c>
      <c r="CL28" s="83" t="n">
        <f aca="false">IF(CF28=0,CK27*$C$52,0)</f>
        <v>0</v>
      </c>
      <c r="CM28" s="85" t="n">
        <f aca="false">IF(N28+P28+T28-Z28-AE28-AJ28-AO28-AT28-BD28-BI28-BN28-BS28-BX28-CC28-CH28&gt;0,MIN(CK27,N28+P28+T28-Z28-AE28-AJ28-AO28-AT28-BD28-BI28-BN28-BS28-BX28-CC28-CH28),0)</f>
        <v>0</v>
      </c>
      <c r="CN28" s="83" t="n">
        <f aca="false">CL28+CM28</f>
        <v>0</v>
      </c>
      <c r="CO28" s="0" t="n">
        <f aca="false">CO27+1</f>
        <v>23</v>
      </c>
      <c r="CP28" s="85" t="n">
        <f aca="false">MAX(CP27-CR28,0)</f>
        <v>0</v>
      </c>
      <c r="CQ28" s="83" t="n">
        <f aca="false">IF(CK28=0,CP27*$C$55,0)</f>
        <v>0</v>
      </c>
      <c r="CR28" s="85" t="n">
        <f aca="false">IF(N28+P28+T28-Z28-AE28-AJ28-AO28-AT28-BD28-BI28-BN28-BS28-BX28-CC28-CH28-CM28&gt;0,MIN(CP27,N28+P28+T28-Z28-AE28-AJ28-AO28-AT28-BD28-BI28-BN28-BS28-BX28-CC28-CH28-CM28),0)</f>
        <v>0</v>
      </c>
      <c r="CS28" s="83" t="n">
        <f aca="false">CQ28+CR28</f>
        <v>0</v>
      </c>
      <c r="CT28" s="0" t="n">
        <f aca="false">CT27+1</f>
        <v>23</v>
      </c>
      <c r="CU28" s="85" t="n">
        <f aca="false">MAX(CU27-CW28,0)</f>
        <v>0</v>
      </c>
      <c r="CV28" s="83" t="n">
        <f aca="false">IF(CP28=0,CU27*$C$58,0)</f>
        <v>0</v>
      </c>
      <c r="CW28" s="85" t="n">
        <f aca="false">IF(N28+P28+T28-Z28-AE28-AJ28-AO28-AT28-BD28-BI28-BN28-BS28-BX28-CC28-CH28-CM28-CR28&gt;0,MIN(CU27,N28+P28+T28-Z28-AE28-AJ28-AO28-AT28-BD28-BI28-BN28-BS28-BX28-CC28-CH28-CM28-CR28),0)</f>
        <v>0</v>
      </c>
      <c r="CX28" s="83" t="n">
        <f aca="false">CV28+CW28</f>
        <v>0</v>
      </c>
      <c r="CY28" s="57" t="n">
        <f aca="false">CY27+1</f>
        <v>23</v>
      </c>
      <c r="CZ28" s="85" t="n">
        <f aca="false">MAX(CZ27-DB28,0)</f>
        <v>0</v>
      </c>
      <c r="DA28" s="83" t="n">
        <f aca="false">IF(CU28=0,CZ27*$C$61,0)</f>
        <v>0</v>
      </c>
      <c r="DB28" s="85" t="n">
        <f aca="false">IF(N28+P28+T28-Z28-AE28-AJ28-AO28-AT28-BD28-BI28-BN28-BS28-BX28-CC28-CH28-CM28-CR28-CW28&gt;0,MIN(CZ27,N28+P28+T28-Z28-AE28-AJ28-AO28-AT28-BD28-BI28-BN28-BS28-BX28-CC28-CH28-CM28-CR28-CW28),0)</f>
        <v>0</v>
      </c>
      <c r="DC28" s="83" t="n">
        <f aca="false">DA28+DB28</f>
        <v>0</v>
      </c>
      <c r="DD28" s="83" t="n">
        <f aca="false">X28+AC28+AH28+AM28+AR28+BB28+BG28+BL28+BQ28+BV28+CA28+CF28+CK28+CP28+CU28+CZ28</f>
        <v>0</v>
      </c>
      <c r="DE28" s="83" t="n">
        <f aca="false">Y28+AD28+AI28+AN28+AS28+AX28+BC28+BH28+BM28+BR28+BW28+CB28+CG28+CQ28+CV28+DA28</f>
        <v>-10898821.1197369</v>
      </c>
      <c r="DF28" s="83" t="n">
        <f aca="false">Z28+AE28+AJ28+AO28+AT28+AY28+BD28+BI28+BN28+BS28+BX28+CC28+CH28+CR28+CW28+DB28</f>
        <v>0</v>
      </c>
      <c r="DG28" s="83" t="n">
        <f aca="false">DE28+DF28</f>
        <v>-10898821.1197369</v>
      </c>
      <c r="DH28" s="85" t="n">
        <f aca="false">U28-DG28+(AW28*$C$28)</f>
        <v>90356803.4219368</v>
      </c>
      <c r="DI28" s="83" t="n">
        <f aca="false">U28-DG28</f>
        <v>102378841.845078</v>
      </c>
      <c r="DJ28" s="57" t="n">
        <f aca="false">DJ27+1</f>
        <v>23</v>
      </c>
    </row>
    <row r="29" customFormat="false" ht="15.75" hidden="false" customHeight="false" outlineLevel="0" collapsed="false">
      <c r="A29" s="57"/>
      <c r="B29" s="57"/>
      <c r="C29" s="57"/>
      <c r="G29" s="79" t="n">
        <f aca="false">G28+1</f>
        <v>24</v>
      </c>
      <c r="H29" s="80" t="n">
        <f aca="false">1/(1+$C$4)*H30</f>
        <v>0.633963913575627</v>
      </c>
      <c r="I29" s="80" t="n">
        <f aca="false">1/$C$4*(1-H29)</f>
        <v>4.63806495722723</v>
      </c>
      <c r="J29" s="88" t="n">
        <f aca="false">0.06*$C$6</f>
        <v>0.0072</v>
      </c>
      <c r="K29" s="88" t="n">
        <f aca="false">$C$10</f>
        <v>0.0106</v>
      </c>
      <c r="L29" s="82" t="n">
        <f aca="false">-PV($C$4,$C$3-$G29,$C$5)*(1-$J$5-$K$5)*(1-$J$6-$K$6)*(1-$J$7-$K$7)*(1-$J$8-$K$8)*(1-$J29-$K29)^($G29-3)</f>
        <v>-2415645870.12642</v>
      </c>
      <c r="M29" s="82" t="n">
        <f aca="false">-PMT($C$4,$C$3,$C$2)*(1-$J$5-$K$5)*(1-$J$6-$K$6)*(1-$J$7-$K$7)*(1-$J$8-$K$8)*(1-J28-K28)^($G29-4)</f>
        <v>86423666.100168</v>
      </c>
      <c r="N29" s="82" t="n">
        <f aca="false">-PV($C$4,$C$3-$G29,$C$5)*(1-$J$5-$K$5)*(1-$J$6-$K$6)*(1-$J$7-$K$7)*(1-$J$8-$K$8)*(1-$J28-$K28)^($G29-4)*$J$10</f>
        <v>-17707849.994818</v>
      </c>
      <c r="O29" s="82" t="n">
        <f aca="false">-(L28-N29)*$C$10</f>
        <v>23126165.6677168</v>
      </c>
      <c r="P29" s="82" t="n">
        <f aca="false">-(PMT($C$4,$C$3,$C$2)-PV($C$4,$C$3-$G28,$C$5)*$C$4)*(1-$J$5-$K$5)*(1-$J$6-$K$6)*(1-$J$7-$K$7)*(1-$J$8-$K$8)*(1-$J28-$K28)^($G29-4)</f>
        <v>260002018.159137</v>
      </c>
      <c r="Q29" s="82" t="n">
        <f aca="false">(-PV($C$4,$C$3-$G28,$C$5)*$C$4)*(1-$J$5-$K$5)*(1-$J$6-$K$6)*(1-$J$7-$K$7)*(1-$J$8-$K$8)*(1-$J28-$K28)^($G29-4)</f>
        <v>-173578352.058969</v>
      </c>
      <c r="R29" s="82" t="n">
        <f aca="false">(PV($C$4,$C$3-G28,$C$5)*$C$9)*(1-$J$5-$K$5)*(1-$J$6-$K$6)*(1-$J$7-$K$7)*(1-$J$8-$K$8)*(1-$J$9-$K$9)^($G29-4)</f>
        <v>3034761.91296206</v>
      </c>
      <c r="S29" s="82" t="n">
        <f aca="false">MAXA(0,$L29-$C$8)</f>
        <v>0</v>
      </c>
      <c r="T29" s="82" t="n">
        <f aca="false">(L27-N28)*$C$11</f>
        <v>-4548956.40059836</v>
      </c>
      <c r="U29" s="82" t="n">
        <f aca="false">SUM(N29:R29)+T29</f>
        <v>90327787.2854305</v>
      </c>
      <c r="W29" s="57" t="n">
        <f aca="false">W28+1</f>
        <v>24</v>
      </c>
      <c r="X29" s="85" t="n">
        <f aca="false">MAX(X28-Z29,0)</f>
        <v>0</v>
      </c>
      <c r="Y29" s="83" t="n">
        <f aca="false">X28*$C$13</f>
        <v>0</v>
      </c>
      <c r="Z29" s="85" t="n">
        <f aca="false">MIN(IF(X28&gt;0,N29+P29+T29,0),X28)</f>
        <v>0</v>
      </c>
      <c r="AA29" s="85" t="n">
        <f aca="false">Y29+Z29</f>
        <v>0</v>
      </c>
      <c r="AB29" s="57" t="n">
        <f aca="false">AB28+1</f>
        <v>24</v>
      </c>
      <c r="AC29" s="85" t="n">
        <f aca="false">MAX(AC28-AE29,0)</f>
        <v>0</v>
      </c>
      <c r="AD29" s="83" t="n">
        <f aca="false">AC28*$C$16</f>
        <v>0</v>
      </c>
      <c r="AE29" s="85" t="n">
        <f aca="false">IF(N29+P29+T29-Z29&gt;0,MIN(AC28,N29+P29+T29-Z29),0)</f>
        <v>0</v>
      </c>
      <c r="AF29" s="83" t="n">
        <f aca="false">AD29+AE29</f>
        <v>0</v>
      </c>
      <c r="AG29" s="57" t="n">
        <f aca="false">AG28+1</f>
        <v>24</v>
      </c>
      <c r="AH29" s="85" t="n">
        <f aca="false">MAX(AH28-AJ29,0)</f>
        <v>0</v>
      </c>
      <c r="AI29" s="83" t="n">
        <f aca="false">AH28*$C$19</f>
        <v>0</v>
      </c>
      <c r="AJ29" s="85" t="n">
        <f aca="false">IF(N29+P29+T29-Z29-AE29&gt;0,MIN(AH28,N29+P29-Z29-AE29),0)</f>
        <v>0</v>
      </c>
      <c r="AK29" s="83" t="n">
        <f aca="false">AI29+AJ29</f>
        <v>0</v>
      </c>
      <c r="AL29" s="57" t="n">
        <f aca="false">AL28+1</f>
        <v>24</v>
      </c>
      <c r="AM29" s="85" t="n">
        <f aca="false">MAX(AM28-AO29,0)</f>
        <v>0</v>
      </c>
      <c r="AN29" s="83" t="n">
        <f aca="false">AM28*$C$22</f>
        <v>0</v>
      </c>
      <c r="AO29" s="85" t="n">
        <f aca="false">IF(N29+P29+T29-Z29-AE29-AJ29&gt;0,MIN(AM28,N29+P29+T29-Z29-AE29-AJ29),0)</f>
        <v>0</v>
      </c>
      <c r="AP29" s="83" t="n">
        <f aca="false">AN29+AO29</f>
        <v>0</v>
      </c>
      <c r="AQ29" s="57" t="n">
        <f aca="false">AQ28+1</f>
        <v>24</v>
      </c>
      <c r="AR29" s="85" t="n">
        <f aca="false">MAX(AR28-AT29,0)</f>
        <v>0</v>
      </c>
      <c r="AS29" s="83" t="n">
        <f aca="false">AR28*$C$25</f>
        <v>0</v>
      </c>
      <c r="AT29" s="85" t="n">
        <f aca="false">IF(N29+P29+T29-Z29-AE29-AJ29-AO29&gt;0,MIN(AR28,N29+P29+T29-Z29-AE29-AJ29-AO29),0)</f>
        <v>0</v>
      </c>
      <c r="AU29" s="83" t="n">
        <f aca="false">AS29+AT29</f>
        <v>0</v>
      </c>
      <c r="AV29" s="57" t="n">
        <f aca="false">AV28+1</f>
        <v>24</v>
      </c>
      <c r="AW29" s="84" t="n">
        <f aca="false">L29</f>
        <v>-2415645870.12642</v>
      </c>
      <c r="AX29" s="83" t="n">
        <f aca="false">AW28*$C$28</f>
        <v>-12022038.4231415</v>
      </c>
      <c r="AY29" s="83" t="n">
        <v>0</v>
      </c>
      <c r="AZ29" s="83" t="n">
        <f aca="false">AX29+AY29</f>
        <v>-12022038.4231415</v>
      </c>
      <c r="BA29" s="57" t="n">
        <f aca="false">BA28+1</f>
        <v>24</v>
      </c>
      <c r="BB29" s="85" t="n">
        <f aca="false">MAX(BB28-BD29,0)</f>
        <v>0</v>
      </c>
      <c r="BC29" s="83" t="n">
        <f aca="false">IF(AR29=0,BB28*$C$31,0)</f>
        <v>0</v>
      </c>
      <c r="BD29" s="85" t="n">
        <f aca="false">IF(N29+P29+T29-Z29-AE29-AJ29-AO29-AT29&gt;0,MIN(BB28,N29+P29+T29-Z29-AE29-AJ29-AO29-AT29),0)</f>
        <v>0</v>
      </c>
      <c r="BE29" s="83" t="n">
        <f aca="false">BC29+BD29</f>
        <v>0</v>
      </c>
      <c r="BF29" s="57" t="n">
        <f aca="false">BF28+1</f>
        <v>24</v>
      </c>
      <c r="BG29" s="85" t="n">
        <f aca="false">MAX(BG28-BI29,0)</f>
        <v>0</v>
      </c>
      <c r="BH29" s="83" t="n">
        <f aca="false">IF(BB29&gt;0,0,BG28*$C$34)</f>
        <v>0</v>
      </c>
      <c r="BI29" s="85" t="n">
        <f aca="false">IF(N29+P29+T29-Z29-AE29-AJ29-AO29-AT29-BD29&gt;0,MIN(BG28,N29+P29+T29-Z29-AE29-AJ29-AO29-AT29-BD29),0)</f>
        <v>0</v>
      </c>
      <c r="BJ29" s="83" t="n">
        <f aca="false">BH29+BI29</f>
        <v>0</v>
      </c>
      <c r="BK29" s="57" t="n">
        <f aca="false">BK28+1</f>
        <v>24</v>
      </c>
      <c r="BL29" s="85" t="n">
        <f aca="false">MAX(BL28-BN29,0)</f>
        <v>0</v>
      </c>
      <c r="BM29" s="83" t="n">
        <f aca="false">IF(BG29=0,BL28*$C$37,0)</f>
        <v>0</v>
      </c>
      <c r="BN29" s="85" t="n">
        <f aca="false">IF(N29+P29+T29-Z29-AE29-AJ29-AO29-AT29-BD29-BI29&gt;0,MIN(BL28,N29+P29+T29-Z29-AE29-AJ29-AO29-AT29-BD29-BI29),0)</f>
        <v>0</v>
      </c>
      <c r="BO29" s="83" t="n">
        <f aca="false">BM29+BN29</f>
        <v>0</v>
      </c>
      <c r="BP29" s="57" t="n">
        <f aca="false">BP28+1</f>
        <v>24</v>
      </c>
      <c r="BQ29" s="85" t="n">
        <f aca="false">MAX(BQ28-BS29,0)</f>
        <v>0</v>
      </c>
      <c r="BR29" s="83" t="n">
        <f aca="false">IF(BL29=0,BQ28*$C$40,0)</f>
        <v>0</v>
      </c>
      <c r="BS29" s="85" t="n">
        <f aca="false">IF(N29+P29+T29-Z29-AE29-AJ29-AO29-AT29-BD29-BI29-BN29&gt;0,MIN(BQ28,N29+P29+T29-Z29-AE29-AJ29-AO29-AT29-BD29-BI29-BN29),0)</f>
        <v>0</v>
      </c>
      <c r="BT29" s="83" t="n">
        <f aca="false">BR29+BS29</f>
        <v>0</v>
      </c>
      <c r="BU29" s="57" t="n">
        <f aca="false">BU28+1</f>
        <v>24</v>
      </c>
      <c r="BV29" s="85" t="n">
        <f aca="false">MAX(BV28-BX29,0)</f>
        <v>0</v>
      </c>
      <c r="BW29" s="83" t="n">
        <f aca="false">IF(BQ29=0,BV28*$C$43,0)</f>
        <v>0</v>
      </c>
      <c r="BX29" s="85" t="n">
        <f aca="false">IF(N29+P29+T29-Z29-AE29-AJ29-AO29-AT29-BD29-BI29-BN29-BS29&gt;0,MIN(BV28,N29+P29+T29-Z29-AE29-AJ29-AO29-AT29-BD29-BI29-BN29-BS29),0)</f>
        <v>0</v>
      </c>
      <c r="BY29" s="83" t="n">
        <f aca="false">BW29+BX29</f>
        <v>0</v>
      </c>
      <c r="BZ29" s="0" t="n">
        <f aca="false">BZ28+1</f>
        <v>24</v>
      </c>
      <c r="CA29" s="85" t="n">
        <f aca="false">MAX(CA28-CC29,0)</f>
        <v>0</v>
      </c>
      <c r="CB29" s="83" t="n">
        <f aca="false">IF(BV29=0,CA28*$C$46,0)</f>
        <v>0</v>
      </c>
      <c r="CC29" s="85" t="n">
        <f aca="false">IF(N29+P29+T29-Z29-AE29-AJ29-AO29-AT29-BD29-BI29-BN29-BS29-BX29&gt;0,MIN(CA28,N29+P29+T29-Z29-AE29-AJ29-AO29-AT29-BD29-BI29-BN29-BS29-BX29),0)</f>
        <v>0</v>
      </c>
      <c r="CD29" s="83" t="n">
        <f aca="false">CB29+CC29</f>
        <v>0</v>
      </c>
      <c r="CE29" s="57" t="n">
        <f aca="false">CE28+1</f>
        <v>24</v>
      </c>
      <c r="CF29" s="85" t="n">
        <f aca="false">MAX(CF28-CH29,0)</f>
        <v>0</v>
      </c>
      <c r="CG29" s="83" t="n">
        <f aca="false">IF(CA29=0,CF28*$C$49,0)</f>
        <v>0</v>
      </c>
      <c r="CH29" s="85" t="n">
        <f aca="false">IF(N29+P29+T29-Z29-AE29-AJ29-AO29-AT29-BD29-BI29-BN29-BS29-BX29-CC29&gt;0,MIN(CF28,N29+P29+T29-Z29-AE29-AJ29-AO29-AT29-BD29-BI29-BN29-BS29-BX29-CC29),0)</f>
        <v>0</v>
      </c>
      <c r="CI29" s="83" t="n">
        <f aca="false">CG29+CH29</f>
        <v>0</v>
      </c>
      <c r="CJ29" s="57" t="n">
        <f aca="false">CJ28+1</f>
        <v>24</v>
      </c>
      <c r="CK29" s="85" t="n">
        <f aca="false">MAX(CK28-CM29,0)</f>
        <v>0</v>
      </c>
      <c r="CL29" s="83" t="n">
        <f aca="false">IF(CF29=0,CK28*$C$52,0)</f>
        <v>0</v>
      </c>
      <c r="CM29" s="85" t="n">
        <f aca="false">IF(N29+P29+T29-Z29-AE29-AJ29-AO29-AT29-BD29-BI29-BN29-BS29-BX29-CC29-CH29&gt;0,MIN(CK28,N29+P29+T29-Z29-AE29-AJ29-AO29-AT29-BD29-BI29-BN29-BS29-BX29-CC29-CH29),0)</f>
        <v>0</v>
      </c>
      <c r="CN29" s="83" t="n">
        <f aca="false">CL29+CM29</f>
        <v>0</v>
      </c>
      <c r="CO29" s="0" t="n">
        <f aca="false">CO28+1</f>
        <v>24</v>
      </c>
      <c r="CP29" s="85" t="n">
        <f aca="false">MAX(CP28-CR29,0)</f>
        <v>0</v>
      </c>
      <c r="CQ29" s="83" t="n">
        <f aca="false">IF(CK29=0,CP28*$C$55,0)</f>
        <v>0</v>
      </c>
      <c r="CR29" s="85" t="n">
        <f aca="false">IF(N29+P29+T29-Z29-AE29-AJ29-AO29-AT29-BD29-BI29-BN29-BS29-BX29-CC29-CH29-CM29&gt;0,MIN(CP28,N29+P29+T29-Z29-AE29-AJ29-AO29-AT29-BD29-BI29-BN29-BS29-BX29-CC29-CH29-CM29),0)</f>
        <v>0</v>
      </c>
      <c r="CS29" s="83" t="n">
        <f aca="false">CQ29+CR29</f>
        <v>0</v>
      </c>
      <c r="CT29" s="0" t="n">
        <f aca="false">CT28+1</f>
        <v>24</v>
      </c>
      <c r="CU29" s="85" t="n">
        <f aca="false">MAX(CU28-CW29,0)</f>
        <v>0</v>
      </c>
      <c r="CV29" s="83" t="n">
        <f aca="false">IF(CP29=0,CU28*$C$58,0)</f>
        <v>0</v>
      </c>
      <c r="CW29" s="85" t="n">
        <f aca="false">IF(N29+P29+T29-Z29-AE29-AJ29-AO29-AT29-BD29-BI29-BN29-BS29-BX29-CC29-CH29-CM29-CR29&gt;0,MIN(CU28,N29+P29+T29-Z29-AE29-AJ29-AO29-AT29-BD29-BI29-BN29-BS29-BX29-CC29-CH29-CM29-CR29),0)</f>
        <v>0</v>
      </c>
      <c r="CX29" s="83" t="n">
        <f aca="false">CV29+CW29</f>
        <v>0</v>
      </c>
      <c r="CY29" s="57" t="n">
        <f aca="false">CY28+1</f>
        <v>24</v>
      </c>
      <c r="CZ29" s="85" t="n">
        <f aca="false">MAX(CZ28-DB29,0)</f>
        <v>0</v>
      </c>
      <c r="DA29" s="83" t="n">
        <f aca="false">IF(CU29=0,CZ28*$C$61,0)</f>
        <v>0</v>
      </c>
      <c r="DB29" s="85" t="n">
        <f aca="false">IF(N29+P29+T29-Z29-AE29-AJ29-AO29-AT29-BD29-BI29-BN29-BS29-BX29-CC29-CH29-CM29-CR29-CW29&gt;0,MIN(CZ28,N29+P29+T29-Z29-AE29-AJ29-AO29-AT29-BD29-BI29-BN29-BS29-BX29-CC29-CH29-CM29-CR29-CW29),0)</f>
        <v>0</v>
      </c>
      <c r="DC29" s="83" t="n">
        <f aca="false">DA29+DB29</f>
        <v>0</v>
      </c>
      <c r="DD29" s="83" t="n">
        <f aca="false">X29+AC29+AH29+AM29+AR29+BB29+BG29+BL29+BQ29+BV29+CA29+CF29+CK29+CP29+CU29+CZ29</f>
        <v>0</v>
      </c>
      <c r="DE29" s="83" t="n">
        <f aca="false">Y29+AD29+AI29+AN29+AS29+AX29+BC29+BH29+BM29+BR29+BW29+CB29+CG29+CQ29+CV29+DA29</f>
        <v>-12022038.4231415</v>
      </c>
      <c r="DF29" s="83" t="n">
        <f aca="false">Z29+AE29+AJ29+AO29+AT29+AY29+BD29+BI29+BN29+BS29+BX29+CC29+CH29+CR29+CW29+DB29</f>
        <v>0</v>
      </c>
      <c r="DG29" s="83" t="n">
        <f aca="false">DE29+DF29</f>
        <v>-12022038.4231415</v>
      </c>
      <c r="DH29" s="85" t="n">
        <f aca="false">U29-DG29+(AW29*$C$28)</f>
        <v>89145905.382461</v>
      </c>
      <c r="DI29" s="83" t="n">
        <f aca="false">U29-DG29</f>
        <v>102349825.708572</v>
      </c>
      <c r="DJ29" s="57" t="n">
        <f aca="false">DJ28+1</f>
        <v>24</v>
      </c>
    </row>
    <row r="30" customFormat="false" ht="15.75" hidden="false" customHeight="false" outlineLevel="0" collapsed="false">
      <c r="A30" s="92" t="s">
        <v>82</v>
      </c>
      <c r="B30" s="57"/>
      <c r="C30" s="94" t="n">
        <v>40999766</v>
      </c>
      <c r="G30" s="79" t="n">
        <f aca="false">G29+1</f>
        <v>25</v>
      </c>
      <c r="H30" s="80" t="n">
        <f aca="false">1/(1+$C$4)*H31</f>
        <v>0.683996345635016</v>
      </c>
      <c r="I30" s="80" t="n">
        <f aca="false">1/$C$4*(1-H30)</f>
        <v>4.0041010436516</v>
      </c>
      <c r="J30" s="88" t="n">
        <f aca="false">0.06*$C$6</f>
        <v>0.0072</v>
      </c>
      <c r="K30" s="88" t="n">
        <f aca="false">$C$10</f>
        <v>0.0106</v>
      </c>
      <c r="L30" s="82" t="n">
        <f aca="false">-PV($C$4,$C$3-$G30,$C$5)*(1-$J$5-$K$5)*(1-$J$6-$K$6)*(1-$J$7-$K$7)*(1-$J$8-$K$8)*(1-$J30-$K30)^($G30-3)</f>
        <v>-2643271070.42706</v>
      </c>
      <c r="M30" s="82" t="n">
        <f aca="false">-PMT($C$4,$C$3,$C$2)*(1-$J$5-$K$5)*(1-$J$6-$K$6)*(1-$J$7-$K$7)*(1-$J$8-$K$8)*(1-J29-K29)^($G30-4)</f>
        <v>84885324.843585</v>
      </c>
      <c r="N30" s="82" t="n">
        <f aca="false">-PV($C$4,$C$3-$G30,$C$5)*(1-$J$5-$K$5)*(1-$J$6-$K$6)*(1-$J$7-$K$7)*(1-$J$8-$K$8)*(1-$J29-$K29)^($G30-4)*$J$10</f>
        <v>-19376452.5626907</v>
      </c>
      <c r="O30" s="82" t="n">
        <f aca="false">-(L29-N30)*$C$10</f>
        <v>25400455.8261755</v>
      </c>
      <c r="P30" s="82" t="n">
        <f aca="false">-(PMT($C$4,$C$3,$C$2)-PV($C$4,$C$3-$G29,$C$5)*$C$4)*(1-$J$5-$K$5)*(1-$J$6-$K$6)*(1-$J$7-$K$7)*(1-$J$8-$K$8)*(1-$J29-$K29)^($G30-4)</f>
        <v>275528096.913962</v>
      </c>
      <c r="Q30" s="82" t="n">
        <f aca="false">(-PV($C$4,$C$3-$G29,$C$5)*$C$4)*(1-$J$5-$K$5)*(1-$J$6-$K$6)*(1-$J$7-$K$7)*(1-$J$8-$K$8)*(1-$J29-$K29)^($G30-4)</f>
        <v>-190642772.070377</v>
      </c>
      <c r="R30" s="82" t="n">
        <f aca="false">(PV($C$4,$C$3-G29,$C$5)*$C$9)*(1-$J$5-$K$5)*(1-$J$6-$K$6)*(1-$J$7-$K$7)*(1-$J$8-$K$8)*(1-$J$9-$K$9)^($G30-4)</f>
        <v>3333108.17160043</v>
      </c>
      <c r="S30" s="82" t="n">
        <f aca="false">MAXA(0,$L30-$C$8)</f>
        <v>0</v>
      </c>
      <c r="T30" s="82" t="n">
        <f aca="false">(L28-N29)*$C$11</f>
        <v>-5017941.60714609</v>
      </c>
      <c r="U30" s="82" t="n">
        <f aca="false">SUM(N30:R30)+T30</f>
        <v>89224494.6715241</v>
      </c>
      <c r="W30" s="57" t="n">
        <f aca="false">W29+1</f>
        <v>25</v>
      </c>
      <c r="X30" s="85" t="n">
        <f aca="false">MAX(X29-Z30,0)</f>
        <v>0</v>
      </c>
      <c r="Y30" s="83" t="n">
        <f aca="false">X29*$C$13</f>
        <v>0</v>
      </c>
      <c r="Z30" s="85" t="n">
        <f aca="false">MIN(IF(X29&gt;0,N30+P30+T30,0),X29)</f>
        <v>0</v>
      </c>
      <c r="AA30" s="85" t="n">
        <f aca="false">Y30+Z30</f>
        <v>0</v>
      </c>
      <c r="AB30" s="57" t="n">
        <f aca="false">AB29+1</f>
        <v>25</v>
      </c>
      <c r="AC30" s="85" t="n">
        <f aca="false">MAX(AC29-AE30,0)</f>
        <v>0</v>
      </c>
      <c r="AD30" s="83" t="n">
        <f aca="false">AC29*$C$16</f>
        <v>0</v>
      </c>
      <c r="AE30" s="85" t="n">
        <f aca="false">IF(N30+P30+T30-Z30&gt;0,MIN(AC29,N30+P30+T30-Z30),0)</f>
        <v>0</v>
      </c>
      <c r="AF30" s="83" t="n">
        <f aca="false">AD30+AE30</f>
        <v>0</v>
      </c>
      <c r="AG30" s="57" t="n">
        <f aca="false">AG29+1</f>
        <v>25</v>
      </c>
      <c r="AH30" s="85" t="n">
        <f aca="false">MAX(AH29-AJ30,0)</f>
        <v>0</v>
      </c>
      <c r="AI30" s="83" t="n">
        <f aca="false">AH29*$C$19</f>
        <v>0</v>
      </c>
      <c r="AJ30" s="85" t="n">
        <f aca="false">IF(N30+P30+T30-Z30-AE30&gt;0,MIN(AH29,N30+P30-Z30-AE30),0)</f>
        <v>0</v>
      </c>
      <c r="AK30" s="83" t="n">
        <f aca="false">AI30+AJ30</f>
        <v>0</v>
      </c>
      <c r="AL30" s="57" t="n">
        <f aca="false">AL29+1</f>
        <v>25</v>
      </c>
      <c r="AM30" s="85" t="n">
        <f aca="false">MAX(AM29-AO30,0)</f>
        <v>0</v>
      </c>
      <c r="AN30" s="83" t="n">
        <f aca="false">AM29*$C$22</f>
        <v>0</v>
      </c>
      <c r="AO30" s="85" t="n">
        <f aca="false">IF(N30+P30+T30-Z30-AE30-AJ30&gt;0,MIN(AM29,N30+P30+T30-Z30-AE30-AJ30),0)</f>
        <v>0</v>
      </c>
      <c r="AP30" s="83" t="n">
        <f aca="false">AN30+AO30</f>
        <v>0</v>
      </c>
      <c r="AQ30" s="57" t="n">
        <f aca="false">AQ29+1</f>
        <v>25</v>
      </c>
      <c r="AR30" s="85" t="n">
        <f aca="false">MAX(AR29-AT30,0)</f>
        <v>0</v>
      </c>
      <c r="AS30" s="83" t="n">
        <f aca="false">AR29*$C$25</f>
        <v>0</v>
      </c>
      <c r="AT30" s="85" t="n">
        <f aca="false">IF(N30+P30+T30-Z30-AE30-AJ30-AO30&gt;0,MIN(AR29,N30+P30+T30-Z30-AE30-AJ30-AO30),0)</f>
        <v>0</v>
      </c>
      <c r="AU30" s="83" t="n">
        <f aca="false">AS30+AT30</f>
        <v>0</v>
      </c>
      <c r="AV30" s="57" t="n">
        <f aca="false">AV29+1</f>
        <v>25</v>
      </c>
      <c r="AW30" s="84" t="n">
        <f aca="false">L30</f>
        <v>-2643271070.42706</v>
      </c>
      <c r="AX30" s="83" t="n">
        <f aca="false">AW29*$C$28</f>
        <v>-13203920.326111</v>
      </c>
      <c r="AY30" s="83" t="n">
        <v>0</v>
      </c>
      <c r="AZ30" s="83" t="n">
        <f aca="false">AX30+AY30</f>
        <v>-13203920.326111</v>
      </c>
      <c r="BA30" s="57" t="n">
        <f aca="false">BA29+1</f>
        <v>25</v>
      </c>
      <c r="BB30" s="85" t="n">
        <f aca="false">MAX(BB29-BD30,0)</f>
        <v>0</v>
      </c>
      <c r="BC30" s="83" t="n">
        <f aca="false">IF(AR30=0,BB29*$C$31,0)</f>
        <v>0</v>
      </c>
      <c r="BD30" s="85" t="n">
        <f aca="false">IF(N30+P30+T30-Z30-AE30-AJ30-AO30-AT30&gt;0,MIN(BB29,N30+P30+T30-Z30-AE30-AJ30-AO30-AT30),0)</f>
        <v>0</v>
      </c>
      <c r="BE30" s="83" t="n">
        <f aca="false">BC30+BD30</f>
        <v>0</v>
      </c>
      <c r="BF30" s="57" t="n">
        <f aca="false">BF29+1</f>
        <v>25</v>
      </c>
      <c r="BG30" s="85" t="n">
        <f aca="false">MAX(BG29-BI30,0)</f>
        <v>0</v>
      </c>
      <c r="BH30" s="83" t="n">
        <f aca="false">IF(BB30&gt;0,0,BG29*$C$34)</f>
        <v>0</v>
      </c>
      <c r="BI30" s="85" t="n">
        <f aca="false">IF(N30+P30+T30-Z30-AE30-AJ30-AO30-AT30-BD30&gt;0,MIN(BG29,N30+P30+T30-Z30-AE30-AJ30-AO30-AT30-BD30),0)</f>
        <v>0</v>
      </c>
      <c r="BJ30" s="83" t="n">
        <f aca="false">BH30+BI30</f>
        <v>0</v>
      </c>
      <c r="BK30" s="57" t="n">
        <f aca="false">BK29+1</f>
        <v>25</v>
      </c>
      <c r="BL30" s="85" t="n">
        <f aca="false">MAX(BL29-BN30,0)</f>
        <v>0</v>
      </c>
      <c r="BM30" s="83" t="n">
        <f aca="false">IF(BG30=0,BL29*$C$37,0)</f>
        <v>0</v>
      </c>
      <c r="BN30" s="85" t="n">
        <f aca="false">IF(N30+P30+T30-Z30-AE30-AJ30-AO30-AT30-BD30-BI30&gt;0,MIN(BL29,N30+P30+T30-Z30-AE30-AJ30-AO30-AT30-BD30-BI30),0)</f>
        <v>0</v>
      </c>
      <c r="BO30" s="83" t="n">
        <f aca="false">BM30+BN30</f>
        <v>0</v>
      </c>
      <c r="BP30" s="57" t="n">
        <f aca="false">BP29+1</f>
        <v>25</v>
      </c>
      <c r="BQ30" s="85" t="n">
        <f aca="false">MAX(BQ29-BS30,0)</f>
        <v>0</v>
      </c>
      <c r="BR30" s="83" t="n">
        <f aca="false">IF(BL30=0,BQ29*$C$40,0)</f>
        <v>0</v>
      </c>
      <c r="BS30" s="85" t="n">
        <f aca="false">IF(N30+P30+T30-Z30-AE30-AJ30-AO30-AT30-BD30-BI30-BN30&gt;0,MIN(BQ29,N30+P30+T30-Z30-AE30-AJ30-AO30-AT30-BD30-BI30-BN30),0)</f>
        <v>0</v>
      </c>
      <c r="BT30" s="83" t="n">
        <f aca="false">BR30+BS30</f>
        <v>0</v>
      </c>
      <c r="BU30" s="57" t="n">
        <f aca="false">BU29+1</f>
        <v>25</v>
      </c>
      <c r="BV30" s="85" t="n">
        <f aca="false">MAX(BV29-BX30,0)</f>
        <v>0</v>
      </c>
      <c r="BW30" s="83" t="n">
        <f aca="false">IF(BQ30=0,BV29*$C$43,0)</f>
        <v>0</v>
      </c>
      <c r="BX30" s="85" t="n">
        <f aca="false">IF(N30+P30+T30-Z30-AE30-AJ30-AO30-AT30-BD30-BI30-BN30-BS30&gt;0,MIN(BV29,N30+P30+T30-Z30-AE30-AJ30-AO30-AT30-BD30-BI30-BN30-BS30),0)</f>
        <v>0</v>
      </c>
      <c r="BY30" s="83" t="n">
        <f aca="false">BW30+BX30</f>
        <v>0</v>
      </c>
      <c r="BZ30" s="0" t="n">
        <f aca="false">BZ29+1</f>
        <v>25</v>
      </c>
      <c r="CA30" s="85" t="n">
        <f aca="false">MAX(CA29-CC30,0)</f>
        <v>0</v>
      </c>
      <c r="CB30" s="83" t="n">
        <f aca="false">IF(BV30=0,CA29*$C$46,0)</f>
        <v>0</v>
      </c>
      <c r="CC30" s="85" t="n">
        <f aca="false">IF(N30+P30+T30-Z30-AE30-AJ30-AO30-AT30-BD30-BI30-BN30-BS30-BX30&gt;0,MIN(CA29,N30+P30+T30-Z30-AE30-AJ30-AO30-AT30-BD30-BI30-BN30-BS30-BX30),0)</f>
        <v>0</v>
      </c>
      <c r="CD30" s="83" t="n">
        <f aca="false">CB30+CC30</f>
        <v>0</v>
      </c>
      <c r="CE30" s="57" t="n">
        <f aca="false">CE29+1</f>
        <v>25</v>
      </c>
      <c r="CF30" s="85" t="n">
        <f aca="false">MAX(CF29-CH30,0)</f>
        <v>0</v>
      </c>
      <c r="CG30" s="83" t="n">
        <f aca="false">IF(CA30=0,CF29*$C$49,0)</f>
        <v>0</v>
      </c>
      <c r="CH30" s="85" t="n">
        <f aca="false">IF(N30+P30+T30-Z30-AE30-AJ30-AO30-AT30-BD30-BI30-BN30-BS30-BX30-CC30&gt;0,MIN(CF29,N30+P30+T30-Z30-AE30-AJ30-AO30-AT30-BD30-BI30-BN30-BS30-BX30-CC30),0)</f>
        <v>0</v>
      </c>
      <c r="CI30" s="83" t="n">
        <f aca="false">CG30+CH30</f>
        <v>0</v>
      </c>
      <c r="CJ30" s="57" t="n">
        <f aca="false">CJ29+1</f>
        <v>25</v>
      </c>
      <c r="CK30" s="85" t="n">
        <f aca="false">MAX(CK29-CM30,0)</f>
        <v>0</v>
      </c>
      <c r="CL30" s="83" t="n">
        <f aca="false">IF(CF30=0,CK29*$C$52,0)</f>
        <v>0</v>
      </c>
      <c r="CM30" s="85" t="n">
        <f aca="false">IF(N30+P30+T30-Z30-AE30-AJ30-AO30-AT30-BD30-BI30-BN30-BS30-BX30-CC30-CH30&gt;0,MIN(CK29,N30+P30+T30-Z30-AE30-AJ30-AO30-AT30-BD30-BI30-BN30-BS30-BX30-CC30-CH30),0)</f>
        <v>0</v>
      </c>
      <c r="CN30" s="83" t="n">
        <f aca="false">CL30+CM30</f>
        <v>0</v>
      </c>
      <c r="CO30" s="0" t="n">
        <f aca="false">CO29+1</f>
        <v>25</v>
      </c>
      <c r="CP30" s="85" t="n">
        <f aca="false">MAX(CP29-CR30,0)</f>
        <v>0</v>
      </c>
      <c r="CQ30" s="83" t="n">
        <f aca="false">IF(CK30=0,CP29*$C$55,0)</f>
        <v>0</v>
      </c>
      <c r="CR30" s="85" t="n">
        <f aca="false">IF(N30+P30+T30-Z30-AE30-AJ30-AO30-AT30-BD30-BI30-BN30-BS30-BX30-CC30-CH30-CM30&gt;0,MIN(CP29,N30+P30+T30-Z30-AE30-AJ30-AO30-AT30-BD30-BI30-BN30-BS30-BX30-CC30-CH30-CM30),0)</f>
        <v>0</v>
      </c>
      <c r="CS30" s="83" t="n">
        <f aca="false">CQ30+CR30</f>
        <v>0</v>
      </c>
      <c r="CT30" s="0" t="n">
        <f aca="false">CT29+1</f>
        <v>25</v>
      </c>
      <c r="CU30" s="85" t="n">
        <f aca="false">MAX(CU29-CW30,0)</f>
        <v>0</v>
      </c>
      <c r="CV30" s="83" t="n">
        <f aca="false">IF(CP30=0,CU29*$C$58,0)</f>
        <v>0</v>
      </c>
      <c r="CW30" s="85" t="n">
        <f aca="false">IF(N30+P30+T30-Z30-AE30-AJ30-AO30-AT30-BD30-BI30-BN30-BS30-BX30-CC30-CH30-CM30-CR30&gt;0,MIN(CU29,N30+P30+T30-Z30-AE30-AJ30-AO30-AT30-BD30-BI30-BN30-BS30-BX30-CC30-CH30-CM30-CR30),0)</f>
        <v>0</v>
      </c>
      <c r="CX30" s="83" t="n">
        <f aca="false">CV30+CW30</f>
        <v>0</v>
      </c>
      <c r="CY30" s="57" t="n">
        <f aca="false">CY29+1</f>
        <v>25</v>
      </c>
      <c r="CZ30" s="85" t="n">
        <f aca="false">MAX(CZ29-DB30,0)</f>
        <v>0</v>
      </c>
      <c r="DA30" s="83" t="n">
        <f aca="false">IF(CU30=0,CZ29*$C$61,0)</f>
        <v>0</v>
      </c>
      <c r="DB30" s="85" t="n">
        <f aca="false">IF(N30+P30+T30-Z30-AE30-AJ30-AO30-AT30-BD30-BI30-BN30-BS30-BX30-CC30-CH30-CM30-CR30-CW30&gt;0,MIN(CZ29,N30+P30+T30-Z30-AE30-AJ30-AO30-AT30-BD30-BI30-BN30-BS30-BX30-CC30-CH30-CM30-CR30-CW30),0)</f>
        <v>0</v>
      </c>
      <c r="DC30" s="83" t="n">
        <f aca="false">DA30+DB30</f>
        <v>0</v>
      </c>
      <c r="DD30" s="83" t="n">
        <f aca="false">X30+AC30+AH30+AM30+AR30+BB30+BG30+BL30+BQ30+BV30+CA30+CF30+CK30+CP30+CU30+CZ30</f>
        <v>0</v>
      </c>
      <c r="DE30" s="83" t="n">
        <f aca="false">Y30+AD30+AI30+AN30+AS30+AX30+BC30+BH30+BM30+BR30+BW30+CB30+CG30+CQ30+CV30+DA30</f>
        <v>-13203920.326111</v>
      </c>
      <c r="DF30" s="83" t="n">
        <f aca="false">Z30+AE30+AJ30+AO30+AT30+AY30+BD30+BI30+BN30+BS30+BX30+CC30+CH30+CR30+CW30+DB30</f>
        <v>0</v>
      </c>
      <c r="DG30" s="83" t="n">
        <f aca="false">DE30+DF30</f>
        <v>-13203920.326111</v>
      </c>
      <c r="DH30" s="85" t="n">
        <f aca="false">U30-DG30+(AW30*$C$28)</f>
        <v>87980295.3266808</v>
      </c>
      <c r="DI30" s="83" t="n">
        <f aca="false">U30-DG30</f>
        <v>102428414.997635</v>
      </c>
      <c r="DJ30" s="57" t="n">
        <f aca="false">DJ29+1</f>
        <v>25</v>
      </c>
    </row>
    <row r="31" customFormat="false" ht="15.75" hidden="false" customHeight="false" outlineLevel="0" collapsed="false">
      <c r="A31" s="92" t="s">
        <v>83</v>
      </c>
      <c r="B31" s="57"/>
      <c r="C31" s="93" t="n">
        <v>0.07512</v>
      </c>
      <c r="G31" s="79" t="n">
        <f aca="false">G30+1</f>
        <v>26</v>
      </c>
      <c r="H31" s="80" t="n">
        <f aca="false">1/(1+$C$4)*H32</f>
        <v>0.737977337232531</v>
      </c>
      <c r="I31" s="80" t="n">
        <f aca="false">1/$C$4*(1-H31)</f>
        <v>3.32010469801658</v>
      </c>
      <c r="J31" s="88" t="n">
        <f aca="false">0.06*$C$6</f>
        <v>0.0072</v>
      </c>
      <c r="K31" s="88" t="n">
        <f aca="false">$C$10</f>
        <v>0.0106</v>
      </c>
      <c r="L31" s="82" t="n">
        <f aca="false">-PV($C$4,$C$3-$G31,$C$5)*(1-$J$5-$K$5)*(1-$J$6-$K$6)*(1-$J$7-$K$7)*(1-$J$8-$K$8)*(1-$J31-$K31)^($G31-3)</f>
        <v>-2883004896.83581</v>
      </c>
      <c r="M31" s="82" t="n">
        <f aca="false">-PMT($C$4,$C$3,$C$2)*(1-$J$5-$K$5)*(1-$J$6-$K$6)*(1-$J$7-$K$7)*(1-$J$8-$K$8)*(1-J30-K30)^($G31-4)</f>
        <v>83374366.0613692</v>
      </c>
      <c r="N31" s="82" t="n">
        <f aca="false">-PV($C$4,$C$3-$G31,$C$5)*(1-$J$5-$K$5)*(1-$J$6-$K$6)*(1-$J$7-$K$7)*(1-$J$8-$K$8)*(1-$J30-$K30)^($G31-4)*$J$10</f>
        <v>-21133817.2034391</v>
      </c>
      <c r="O31" s="82" t="n">
        <f aca="false">-(L30-N31)*$C$10</f>
        <v>27794654.8841704</v>
      </c>
      <c r="P31" s="82" t="n">
        <f aca="false">-(PMT($C$4,$C$3,$C$2)-PV($C$4,$C$3-$G30,$C$5)*$C$4)*(1-$J$5-$K$5)*(1-$J$6-$K$6)*(1-$J$7-$K$7)*(1-$J$8-$K$8)*(1-$J30-$K30)^($G31-4)</f>
        <v>291981318.939473</v>
      </c>
      <c r="Q31" s="82" t="n">
        <f aca="false">(-PV($C$4,$C$3-$G30,$C$5)*$C$4)*(1-$J$5-$K$5)*(1-$J$6-$K$6)*(1-$J$7-$K$7)*(1-$J$8-$K$8)*(1-$J30-$K30)^($G31-4)</f>
        <v>-208606952.878104</v>
      </c>
      <c r="R31" s="82" t="n">
        <f aca="false">(PV($C$4,$C$3-G30,$C$5)*$C$9)*(1-$J$5-$K$5)*(1-$J$6-$K$6)*(1-$J$7-$K$7)*(1-$J$8-$K$8)*(1-$J$9-$K$9)^($G31-4)</f>
        <v>3647185.42297526</v>
      </c>
      <c r="S31" s="82" t="n">
        <f aca="false">MAXA(0,$L31-$C$8)</f>
        <v>0</v>
      </c>
      <c r="T31" s="82" t="n">
        <f aca="false">(L29-N30)*$C$11</f>
        <v>-5511419.66039657</v>
      </c>
      <c r="U31" s="82" t="n">
        <f aca="false">SUM(N31:R31)+T31</f>
        <v>88170969.5046793</v>
      </c>
      <c r="W31" s="57" t="n">
        <f aca="false">W30+1</f>
        <v>26</v>
      </c>
      <c r="X31" s="85" t="n">
        <f aca="false">MAX(X30-Z31,0)</f>
        <v>0</v>
      </c>
      <c r="Y31" s="83" t="n">
        <f aca="false">X30*$C$13</f>
        <v>0</v>
      </c>
      <c r="Z31" s="85" t="n">
        <f aca="false">MIN(IF(X30&gt;0,N31+P31+T31,0),X30)</f>
        <v>0</v>
      </c>
      <c r="AA31" s="85" t="n">
        <f aca="false">Y31+Z31</f>
        <v>0</v>
      </c>
      <c r="AB31" s="57" t="n">
        <f aca="false">AB30+1</f>
        <v>26</v>
      </c>
      <c r="AC31" s="85" t="n">
        <f aca="false">MAX(AC30-AE31,0)</f>
        <v>0</v>
      </c>
      <c r="AD31" s="83" t="n">
        <f aca="false">AC30*$C$16</f>
        <v>0</v>
      </c>
      <c r="AE31" s="85" t="n">
        <f aca="false">IF(N31+P31+T31-Z31&gt;0,MIN(AC30,N31+P31+T31-Z31),0)</f>
        <v>0</v>
      </c>
      <c r="AF31" s="83" t="n">
        <f aca="false">AD31+AE31</f>
        <v>0</v>
      </c>
      <c r="AG31" s="57" t="n">
        <f aca="false">AG30+1</f>
        <v>26</v>
      </c>
      <c r="AH31" s="85" t="n">
        <f aca="false">MAX(AH30-AJ31,0)</f>
        <v>0</v>
      </c>
      <c r="AI31" s="83" t="n">
        <f aca="false">AH30*$C$19</f>
        <v>0</v>
      </c>
      <c r="AJ31" s="85" t="n">
        <f aca="false">IF(N31+P31+T31-Z31-AE31&gt;0,MIN(AH30,N31+P31-Z31-AE31),0)</f>
        <v>0</v>
      </c>
      <c r="AK31" s="83" t="n">
        <f aca="false">AI31+AJ31</f>
        <v>0</v>
      </c>
      <c r="AL31" s="57" t="n">
        <f aca="false">AL30+1</f>
        <v>26</v>
      </c>
      <c r="AM31" s="85" t="n">
        <f aca="false">MAX(AM30-AO31,0)</f>
        <v>0</v>
      </c>
      <c r="AN31" s="83" t="n">
        <f aca="false">AM30*$C$22</f>
        <v>0</v>
      </c>
      <c r="AO31" s="85" t="n">
        <f aca="false">IF(N31+P31+T31-Z31-AE31-AJ31&gt;0,MIN(AM30,N31+P31+T31-Z31-AE31-AJ31),0)</f>
        <v>0</v>
      </c>
      <c r="AP31" s="83" t="n">
        <f aca="false">AN31+AO31</f>
        <v>0</v>
      </c>
      <c r="AQ31" s="57" t="n">
        <f aca="false">AQ30+1</f>
        <v>26</v>
      </c>
      <c r="AR31" s="85" t="n">
        <f aca="false">MAX(AR30-AT31,0)</f>
        <v>0</v>
      </c>
      <c r="AS31" s="83" t="n">
        <f aca="false">AR30*$C$25</f>
        <v>0</v>
      </c>
      <c r="AT31" s="85" t="n">
        <f aca="false">IF(N31+P31+T31-Z31-AE31-AJ31-AO31&gt;0,MIN(AR30,N31+P31+T31-Z31-AE31-AJ31-AO31),0)</f>
        <v>0</v>
      </c>
      <c r="AU31" s="83" t="n">
        <f aca="false">AS31+AT31</f>
        <v>0</v>
      </c>
      <c r="AV31" s="57" t="n">
        <f aca="false">AV30+1</f>
        <v>26</v>
      </c>
      <c r="AW31" s="84" t="n">
        <f aca="false">L31</f>
        <v>-2883004896.83581</v>
      </c>
      <c r="AX31" s="83" t="n">
        <f aca="false">AW30*$C$28</f>
        <v>-14448119.6709543</v>
      </c>
      <c r="AY31" s="83" t="n">
        <v>0</v>
      </c>
      <c r="AZ31" s="83" t="n">
        <f aca="false">AX31+AY31</f>
        <v>-14448119.6709543</v>
      </c>
      <c r="BA31" s="57" t="n">
        <f aca="false">BA30+1</f>
        <v>26</v>
      </c>
      <c r="BB31" s="85" t="n">
        <f aca="false">MAX(BB30-BD31,0)</f>
        <v>0</v>
      </c>
      <c r="BC31" s="83" t="n">
        <f aca="false">IF(AR31=0,BB30*$C$31,0)</f>
        <v>0</v>
      </c>
      <c r="BD31" s="85" t="n">
        <f aca="false">IF(N31+P31+T31-Z31-AE31-AJ31-AO31-AT31&gt;0,MIN(BB30,N31+P31+T31-Z31-AE31-AJ31-AO31-AT31),0)</f>
        <v>0</v>
      </c>
      <c r="BE31" s="83" t="n">
        <f aca="false">BC31+BD31</f>
        <v>0</v>
      </c>
      <c r="BF31" s="57" t="n">
        <f aca="false">BF30+1</f>
        <v>26</v>
      </c>
      <c r="BG31" s="85" t="n">
        <f aca="false">MAX(BG30-BI31,0)</f>
        <v>0</v>
      </c>
      <c r="BH31" s="83" t="n">
        <f aca="false">IF(BB31&gt;0,0,BG30*$C$34)</f>
        <v>0</v>
      </c>
      <c r="BI31" s="85" t="n">
        <f aca="false">IF(N31+P31+T31-Z31-AE31-AJ31-AO31-AT31-BD31&gt;0,MIN(BG30,N31+P31+T31-Z31-AE31-AJ31-AO31-AT31-BD31),0)</f>
        <v>0</v>
      </c>
      <c r="BJ31" s="83" t="n">
        <f aca="false">BH31+BI31</f>
        <v>0</v>
      </c>
      <c r="BK31" s="57" t="n">
        <f aca="false">BK30+1</f>
        <v>26</v>
      </c>
      <c r="BL31" s="85" t="n">
        <f aca="false">MAX(BL30-BN31,0)</f>
        <v>0</v>
      </c>
      <c r="BM31" s="83" t="n">
        <f aca="false">IF(BG31=0,BL30*$C$37,0)</f>
        <v>0</v>
      </c>
      <c r="BN31" s="85" t="n">
        <f aca="false">IF(N31+P31+T31-Z31-AE31-AJ31-AO31-AT31-BD31-BI31&gt;0,MIN(BL30,N31+P31+T31-Z31-AE31-AJ31-AO31-AT31-BD31-BI31),0)</f>
        <v>0</v>
      </c>
      <c r="BO31" s="83" t="n">
        <f aca="false">BM31+BN31</f>
        <v>0</v>
      </c>
      <c r="BP31" s="57" t="n">
        <f aca="false">BP30+1</f>
        <v>26</v>
      </c>
      <c r="BQ31" s="85" t="n">
        <f aca="false">MAX(BQ30-BS31,0)</f>
        <v>0</v>
      </c>
      <c r="BR31" s="83" t="n">
        <f aca="false">IF(BL31=0,BQ30*$C$40,0)</f>
        <v>0</v>
      </c>
      <c r="BS31" s="85" t="n">
        <f aca="false">IF(N31+P31+T31-Z31-AE31-AJ31-AO31-AT31-BD31-BI31-BN31&gt;0,MIN(BQ30,N31+P31+T31-Z31-AE31-AJ31-AO31-AT31-BD31-BI31-BN31),0)</f>
        <v>0</v>
      </c>
      <c r="BT31" s="83" t="n">
        <f aca="false">BR31+BS31</f>
        <v>0</v>
      </c>
      <c r="BU31" s="57" t="n">
        <f aca="false">BU30+1</f>
        <v>26</v>
      </c>
      <c r="BV31" s="85" t="n">
        <f aca="false">MAX(BV30-BX31,0)</f>
        <v>0</v>
      </c>
      <c r="BW31" s="83" t="n">
        <f aca="false">IF(BQ31=0,BV30*$C$43,0)</f>
        <v>0</v>
      </c>
      <c r="BX31" s="85" t="n">
        <f aca="false">IF(N31+P31+T31-Z31-AE31-AJ31-AO31-AT31-BD31-BI31-BN31-BS31&gt;0,MIN(BV30,N31+P31+T31-Z31-AE31-AJ31-AO31-AT31-BD31-BI31-BN31-BS31),0)</f>
        <v>0</v>
      </c>
      <c r="BY31" s="83" t="n">
        <f aca="false">BW31+BX31</f>
        <v>0</v>
      </c>
      <c r="BZ31" s="0" t="n">
        <f aca="false">BZ30+1</f>
        <v>26</v>
      </c>
      <c r="CA31" s="85" t="n">
        <f aca="false">MAX(CA30-CC31,0)</f>
        <v>0</v>
      </c>
      <c r="CB31" s="83" t="n">
        <f aca="false">IF(BV31=0,CA30*$C$46,0)</f>
        <v>0</v>
      </c>
      <c r="CC31" s="85" t="n">
        <f aca="false">IF(N31+P31+T31-Z31-AE31-AJ31-AO31-AT31-BD31-BI31-BN31-BS31-BX31&gt;0,MIN(CA30,N31+P31+T31-Z31-AE31-AJ31-AO31-AT31-BD31-BI31-BN31-BS31-BX31),0)</f>
        <v>0</v>
      </c>
      <c r="CD31" s="83" t="n">
        <f aca="false">CB31+CC31</f>
        <v>0</v>
      </c>
      <c r="CE31" s="57" t="n">
        <f aca="false">CE30+1</f>
        <v>26</v>
      </c>
      <c r="CF31" s="85" t="n">
        <f aca="false">MAX(CF30-CH31,0)</f>
        <v>0</v>
      </c>
      <c r="CG31" s="83" t="n">
        <f aca="false">IF(CA31=0,CF30*$C$49,0)</f>
        <v>0</v>
      </c>
      <c r="CH31" s="85" t="n">
        <f aca="false">IF(N31+P31+T31-Z31-AE31-AJ31-AO31-AT31-BD31-BI31-BN31-BS31-BX31-CC31&gt;0,MIN(CF30,N31+P31+T31-Z31-AE31-AJ31-AO31-AT31-BD31-BI31-BN31-BS31-BX31-CC31),0)</f>
        <v>0</v>
      </c>
      <c r="CI31" s="83" t="n">
        <f aca="false">CG31+CH31</f>
        <v>0</v>
      </c>
      <c r="CJ31" s="57" t="n">
        <f aca="false">CJ30+1</f>
        <v>26</v>
      </c>
      <c r="CK31" s="85" t="n">
        <f aca="false">MAX(CK30-CM31,0)</f>
        <v>0</v>
      </c>
      <c r="CL31" s="83" t="n">
        <f aca="false">IF(CF31=0,CK30*$C$52,0)</f>
        <v>0</v>
      </c>
      <c r="CM31" s="85" t="n">
        <f aca="false">IF(N31+P31+T31-Z31-AE31-AJ31-AO31-AT31-BD31-BI31-BN31-BS31-BX31-CC31-CH31&gt;0,MIN(CK30,N31+P31+T31-Z31-AE31-AJ31-AO31-AT31-BD31-BI31-BN31-BS31-BX31-CC31-CH31),0)</f>
        <v>0</v>
      </c>
      <c r="CN31" s="83" t="n">
        <f aca="false">CL31+CM31</f>
        <v>0</v>
      </c>
      <c r="CO31" s="0" t="n">
        <f aca="false">CO30+1</f>
        <v>26</v>
      </c>
      <c r="CP31" s="85" t="n">
        <f aca="false">MAX(CP30-CR31,0)</f>
        <v>0</v>
      </c>
      <c r="CQ31" s="83" t="n">
        <f aca="false">IF(CK31=0,CP30*$C$55,0)</f>
        <v>0</v>
      </c>
      <c r="CR31" s="85" t="n">
        <f aca="false">IF(N31+P31+T31-Z31-AE31-AJ31-AO31-AT31-BD31-BI31-BN31-BS31-BX31-CC31-CH31-CM31&gt;0,MIN(CP30,N31+P31+T31-Z31-AE31-AJ31-AO31-AT31-BD31-BI31-BN31-BS31-BX31-CC31-CH31-CM31),0)</f>
        <v>0</v>
      </c>
      <c r="CS31" s="83" t="n">
        <f aca="false">CQ31+CR31</f>
        <v>0</v>
      </c>
      <c r="CT31" s="0" t="n">
        <f aca="false">CT30+1</f>
        <v>26</v>
      </c>
      <c r="CU31" s="85" t="n">
        <f aca="false">MAX(CU30-CW31,0)</f>
        <v>0</v>
      </c>
      <c r="CV31" s="83" t="n">
        <f aca="false">IF(CP31=0,CU30*$C$58,0)</f>
        <v>0</v>
      </c>
      <c r="CW31" s="85" t="n">
        <f aca="false">IF(N31+P31+T31-Z31-AE31-AJ31-AO31-AT31-BD31-BI31-BN31-BS31-BX31-CC31-CH31-CM31-CR31&gt;0,MIN(CU30,N31+P31+T31-Z31-AE31-AJ31-AO31-AT31-BD31-BI31-BN31-BS31-BX31-CC31-CH31-CM31-CR31),0)</f>
        <v>0</v>
      </c>
      <c r="CX31" s="83" t="n">
        <f aca="false">CV31+CW31</f>
        <v>0</v>
      </c>
      <c r="CY31" s="57" t="n">
        <f aca="false">CY30+1</f>
        <v>26</v>
      </c>
      <c r="CZ31" s="85" t="n">
        <f aca="false">MAX(CZ30-DB31,0)</f>
        <v>0</v>
      </c>
      <c r="DA31" s="83" t="n">
        <f aca="false">IF(CU31=0,CZ30*$C$61,0)</f>
        <v>0</v>
      </c>
      <c r="DB31" s="85" t="n">
        <f aca="false">IF(N31+P31+T31-Z31-AE31-AJ31-AO31-AT31-BD31-BI31-BN31-BS31-BX31-CC31-CH31-CM31-CR31-CW31&gt;0,MIN(CZ30,N31+P31+T31-Z31-AE31-AJ31-AO31-AT31-BD31-BI31-BN31-BS31-BX31-CC31-CH31-CM31-CR31-CW31),0)</f>
        <v>0</v>
      </c>
      <c r="DC31" s="83" t="n">
        <f aca="false">DA31+DB31</f>
        <v>0</v>
      </c>
      <c r="DD31" s="83" t="n">
        <f aca="false">X31+AC31+AH31+AM31+AR31+BB31+BG31+BL31+BQ31+BV31+CA31+CF31+CK31+CP31+CU31+CZ31</f>
        <v>0</v>
      </c>
      <c r="DE31" s="83" t="n">
        <f aca="false">Y31+AD31+AI31+AN31+AS31+AX31+BC31+BH31+BM31+BR31+BW31+CB31+CG31+CQ31+CV31+DA31</f>
        <v>-14448119.6709543</v>
      </c>
      <c r="DF31" s="83" t="n">
        <f aca="false">Z31+AE31+AJ31+AO31+AT31+AY31+BD31+BI31+BN31+BS31+BX31+CC31+CH31+CR31+CW31+DB31</f>
        <v>0</v>
      </c>
      <c r="DG31" s="83" t="n">
        <f aca="false">DE31+DF31</f>
        <v>-14448119.6709543</v>
      </c>
      <c r="DH31" s="85" t="n">
        <f aca="false">U31-DG31+(AW31*$C$28)</f>
        <v>86860584.409529</v>
      </c>
      <c r="DI31" s="83" t="n">
        <f aca="false">U31-DG31</f>
        <v>102619089.175634</v>
      </c>
      <c r="DJ31" s="57" t="n">
        <f aca="false">DJ30+1</f>
        <v>26</v>
      </c>
    </row>
    <row r="32" customFormat="false" ht="15.75" hidden="false" customHeight="false" outlineLevel="0" collapsed="false">
      <c r="A32" s="57"/>
      <c r="B32" s="57"/>
      <c r="C32" s="57"/>
      <c r="G32" s="79" t="n">
        <f aca="false">G31+1</f>
        <v>27</v>
      </c>
      <c r="H32" s="80" t="n">
        <f aca="false">1/(1+$C$4)*H33</f>
        <v>0.796218508686923</v>
      </c>
      <c r="I32" s="80" t="n">
        <f aca="false">1/$C$4*(1-H32)</f>
        <v>2.58212736078405</v>
      </c>
      <c r="J32" s="88" t="n">
        <f aca="false">0.06*$C$6</f>
        <v>0.0072</v>
      </c>
      <c r="K32" s="88" t="n">
        <f aca="false">$C$10</f>
        <v>0.0106</v>
      </c>
      <c r="L32" s="82" t="n">
        <f aca="false">-PV($C$4,$C$3-$G32,$C$5)*(1-$J$5-$K$5)*(1-$J$6-$K$6)*(1-$J$7-$K$7)*(1-$J$8-$K$8)*(1-$J32-$K32)^($G32-3)</f>
        <v>-3135596835.00719</v>
      </c>
      <c r="M32" s="82" t="n">
        <f aca="false">-PMT($C$4,$C$3,$C$2)*(1-$J$5-$K$5)*(1-$J$6-$K$6)*(1-$J$7-$K$7)*(1-$J$8-$K$8)*(1-J31-K31)^($G32-4)</f>
        <v>81890302.3454768</v>
      </c>
      <c r="N32" s="82" t="n">
        <f aca="false">-PV($C$4,$C$3-$G32,$C$5)*(1-$J$5-$K$5)*(1-$J$6-$K$6)*(1-$J$7-$K$7)*(1-$J$8-$K$8)*(1-$J31-$K31)^($G32-4)*$J$10</f>
        <v>-22985438.0086049</v>
      </c>
      <c r="O32" s="82" t="n">
        <f aca="false">-(L31-N32)*$C$10</f>
        <v>30316206.2635684</v>
      </c>
      <c r="P32" s="82" t="n">
        <f aca="false">-(PMT($C$4,$C$3,$C$2)-PV($C$4,$C$3-$G31,$C$5)*$C$4)*(1-$J$5-$K$5)*(1-$J$6-$K$6)*(1-$J$7-$K$7)*(1-$J$8-$K$8)*(1-$J31-$K31)^($G32-4)</f>
        <v>309417048.803759</v>
      </c>
      <c r="Q32" s="82" t="n">
        <f aca="false">(-PV($C$4,$C$3-$G31,$C$5)*$C$4)*(1-$J$5-$K$5)*(1-$J$6-$K$6)*(1-$J$7-$K$7)*(1-$J$8-$K$8)*(1-$J31-$K31)^($G32-4)</f>
        <v>-227526746.458282</v>
      </c>
      <c r="R32" s="82" t="n">
        <f aca="false">(PV($C$4,$C$3-G31,$C$5)*$C$9)*(1-$J$5-$K$5)*(1-$J$6-$K$6)*(1-$J$7-$K$7)*(1-$J$8-$K$8)*(1-$J$9-$K$9)^($G32-4)</f>
        <v>3977970.15665405</v>
      </c>
      <c r="S32" s="82" t="n">
        <f aca="false">MAXA(0,$L32-$C$8)</f>
        <v>0</v>
      </c>
      <c r="T32" s="82" t="n">
        <f aca="false">(L30-N31)*$C$11</f>
        <v>-6030915.68241433</v>
      </c>
      <c r="U32" s="82" t="n">
        <f aca="false">SUM(N32:R32)+T32</f>
        <v>87168125.07468</v>
      </c>
      <c r="W32" s="57" t="n">
        <f aca="false">W31+1</f>
        <v>27</v>
      </c>
      <c r="X32" s="85" t="n">
        <f aca="false">MAX(X31-Z32,0)</f>
        <v>0</v>
      </c>
      <c r="Y32" s="83" t="n">
        <f aca="false">X31*$C$13</f>
        <v>0</v>
      </c>
      <c r="Z32" s="85" t="n">
        <f aca="false">MIN(IF(X31&gt;0,N32+P32+T32,0),X31)</f>
        <v>0</v>
      </c>
      <c r="AA32" s="85" t="n">
        <f aca="false">Y32+Z32</f>
        <v>0</v>
      </c>
      <c r="AB32" s="57" t="n">
        <f aca="false">AB31+1</f>
        <v>27</v>
      </c>
      <c r="AC32" s="85" t="n">
        <f aca="false">MAX(AC31-AE32,0)</f>
        <v>0</v>
      </c>
      <c r="AD32" s="83" t="n">
        <f aca="false">AC31*$C$16</f>
        <v>0</v>
      </c>
      <c r="AE32" s="85" t="n">
        <f aca="false">IF(N32+P32+T32-Z32&gt;0,MIN(AC31,N32+P32+T32-Z32),0)</f>
        <v>0</v>
      </c>
      <c r="AF32" s="83" t="n">
        <f aca="false">AD32+AE32</f>
        <v>0</v>
      </c>
      <c r="AG32" s="57" t="n">
        <f aca="false">AG31+1</f>
        <v>27</v>
      </c>
      <c r="AH32" s="85" t="n">
        <f aca="false">MAX(AH31-AJ32,0)</f>
        <v>0</v>
      </c>
      <c r="AI32" s="83" t="n">
        <f aca="false">AH31*$C$19</f>
        <v>0</v>
      </c>
      <c r="AJ32" s="85" t="n">
        <f aca="false">IF(N32+P32+T32-Z32-AE32&gt;0,MIN(AH31,N32+P32-Z32-AE32),0)</f>
        <v>0</v>
      </c>
      <c r="AK32" s="83" t="n">
        <f aca="false">AI32+AJ32</f>
        <v>0</v>
      </c>
      <c r="AL32" s="57" t="n">
        <f aca="false">AL31+1</f>
        <v>27</v>
      </c>
      <c r="AM32" s="85" t="n">
        <f aca="false">MAX(AM31-AO32,0)</f>
        <v>0</v>
      </c>
      <c r="AN32" s="83" t="n">
        <f aca="false">AM31*$C$22</f>
        <v>0</v>
      </c>
      <c r="AO32" s="85" t="n">
        <f aca="false">IF(N32+P32+T32-Z32-AE32-AJ32&gt;0,MIN(AM31,N32+P32+T32-Z32-AE32-AJ32),0)</f>
        <v>0</v>
      </c>
      <c r="AP32" s="83" t="n">
        <f aca="false">AN32+AO32</f>
        <v>0</v>
      </c>
      <c r="AQ32" s="57" t="n">
        <f aca="false">AQ31+1</f>
        <v>27</v>
      </c>
      <c r="AR32" s="85" t="n">
        <f aca="false">MAX(AR31-AT32,0)</f>
        <v>0</v>
      </c>
      <c r="AS32" s="83" t="n">
        <f aca="false">AR31*$C$25</f>
        <v>0</v>
      </c>
      <c r="AT32" s="85" t="n">
        <f aca="false">IF(N32+P32+T32-Z32-AE32-AJ32-AO32&gt;0,MIN(AR31,N32+P32+T32-Z32-AE32-AJ32-AO32),0)</f>
        <v>0</v>
      </c>
      <c r="AU32" s="83" t="n">
        <f aca="false">AS32+AT32</f>
        <v>0</v>
      </c>
      <c r="AV32" s="57" t="n">
        <f aca="false">AV31+1</f>
        <v>27</v>
      </c>
      <c r="AW32" s="84" t="n">
        <f aca="false">L32</f>
        <v>-3135596835.00719</v>
      </c>
      <c r="AX32" s="83" t="n">
        <f aca="false">AW31*$C$28</f>
        <v>-15758504.7661045</v>
      </c>
      <c r="AY32" s="83" t="n">
        <v>0</v>
      </c>
      <c r="AZ32" s="83" t="n">
        <f aca="false">AX32+AY32</f>
        <v>-15758504.7661045</v>
      </c>
      <c r="BA32" s="57" t="n">
        <f aca="false">BA31+1</f>
        <v>27</v>
      </c>
      <c r="BB32" s="85" t="n">
        <f aca="false">MAX(BB31-BD32,0)</f>
        <v>0</v>
      </c>
      <c r="BC32" s="83" t="n">
        <f aca="false">IF(AR32=0,BB31*$C$31,0)</f>
        <v>0</v>
      </c>
      <c r="BD32" s="85" t="n">
        <f aca="false">IF(N32+P32+T32-Z32-AE32-AJ32-AO32-AT32&gt;0,MIN(BB31,N32+P32+T32-Z32-AE32-AJ32-AO32-AT32),0)</f>
        <v>0</v>
      </c>
      <c r="BE32" s="83" t="n">
        <f aca="false">BC32+BD32</f>
        <v>0</v>
      </c>
      <c r="BF32" s="57" t="n">
        <f aca="false">BF31+1</f>
        <v>27</v>
      </c>
      <c r="BG32" s="85" t="n">
        <f aca="false">MAX(BG31-BI32,0)</f>
        <v>0</v>
      </c>
      <c r="BH32" s="83" t="n">
        <f aca="false">IF(BB32&gt;0,0,BG31*$C$34)</f>
        <v>0</v>
      </c>
      <c r="BI32" s="85" t="n">
        <f aca="false">IF(N32+P32+T32-Z32-AE32-AJ32-AO32-AT32-BD32&gt;0,MIN(BG31,N32+P32+T32-Z32-AE32-AJ32-AO32-AT32-BD32),0)</f>
        <v>0</v>
      </c>
      <c r="BJ32" s="83" t="n">
        <f aca="false">BH32+BI32</f>
        <v>0</v>
      </c>
      <c r="BK32" s="57" t="n">
        <f aca="false">BK31+1</f>
        <v>27</v>
      </c>
      <c r="BL32" s="85" t="n">
        <f aca="false">MAX(BL31-BN32,0)</f>
        <v>0</v>
      </c>
      <c r="BM32" s="83" t="n">
        <f aca="false">IF(BG32=0,BL31*$C$37,0)</f>
        <v>0</v>
      </c>
      <c r="BN32" s="85" t="n">
        <f aca="false">IF(N32+P32+T32-Z32-AE32-AJ32-AO32-AT32-BD32-BI32&gt;0,MIN(BL31,N32+P32+T32-Z32-AE32-AJ32-AO32-AT32-BD32-BI32),0)</f>
        <v>0</v>
      </c>
      <c r="BO32" s="83" t="n">
        <f aca="false">BM32+BN32</f>
        <v>0</v>
      </c>
      <c r="BP32" s="57" t="n">
        <f aca="false">BP31+1</f>
        <v>27</v>
      </c>
      <c r="BQ32" s="85" t="n">
        <f aca="false">MAX(BQ31-BS32,0)</f>
        <v>0</v>
      </c>
      <c r="BR32" s="83" t="n">
        <f aca="false">IF(BL32=0,BQ31*$C$40,0)</f>
        <v>0</v>
      </c>
      <c r="BS32" s="85" t="n">
        <f aca="false">IF(N32+P32+T32-Z32-AE32-AJ32-AO32-AT32-BD32-BI32-BN32&gt;0,MIN(BQ31,N32+P32+T32-Z32-AE32-AJ32-AO32-AT32-BD32-BI32-BN32),0)</f>
        <v>0</v>
      </c>
      <c r="BT32" s="83" t="n">
        <f aca="false">BR32+BS32</f>
        <v>0</v>
      </c>
      <c r="BU32" s="57" t="n">
        <f aca="false">BU31+1</f>
        <v>27</v>
      </c>
      <c r="BV32" s="85" t="n">
        <f aca="false">MAX(BV31-BX32,0)</f>
        <v>0</v>
      </c>
      <c r="BW32" s="83" t="n">
        <f aca="false">IF(BQ32=0,BV31*$C$43,0)</f>
        <v>0</v>
      </c>
      <c r="BX32" s="85" t="n">
        <f aca="false">IF(N32+P32+T32-Z32-AE32-AJ32-AO32-AT32-BD32-BI32-BN32-BS32&gt;0,MIN(BV31,N32+P32+T32-Z32-AE32-AJ32-AO32-AT32-BD32-BI32-BN32-BS32),0)</f>
        <v>0</v>
      </c>
      <c r="BY32" s="83" t="n">
        <f aca="false">BW32+BX32</f>
        <v>0</v>
      </c>
      <c r="BZ32" s="0" t="n">
        <f aca="false">BZ31+1</f>
        <v>27</v>
      </c>
      <c r="CA32" s="85" t="n">
        <f aca="false">MAX(CA31-CC32,0)</f>
        <v>0</v>
      </c>
      <c r="CB32" s="83" t="n">
        <f aca="false">IF(BV32=0,CA31*$C$46,0)</f>
        <v>0</v>
      </c>
      <c r="CC32" s="85" t="n">
        <f aca="false">IF(N32+P32+T32-Z32-AE32-AJ32-AO32-AT32-BD32-BI32-BN32-BS32-BX32&gt;0,MIN(CA31,N32+P32+T32-Z32-AE32-AJ32-AO32-AT32-BD32-BI32-BN32-BS32-BX32),0)</f>
        <v>0</v>
      </c>
      <c r="CD32" s="83" t="n">
        <f aca="false">CB32+CC32</f>
        <v>0</v>
      </c>
      <c r="CE32" s="57" t="n">
        <f aca="false">CE31+1</f>
        <v>27</v>
      </c>
      <c r="CF32" s="85" t="n">
        <f aca="false">MAX(CF31-CH32,0)</f>
        <v>0</v>
      </c>
      <c r="CG32" s="83" t="n">
        <f aca="false">IF(CA32=0,CF31*$C$49,0)</f>
        <v>0</v>
      </c>
      <c r="CH32" s="85" t="n">
        <f aca="false">IF(N32+P32+T32-Z32-AE32-AJ32-AO32-AT32-BD32-BI32-BN32-BS32-BX32-CC32&gt;0,MIN(CF31,N32+P32+T32-Z32-AE32-AJ32-AO32-AT32-BD32-BI32-BN32-BS32-BX32-CC32),0)</f>
        <v>0</v>
      </c>
      <c r="CI32" s="83" t="n">
        <f aca="false">CG32+CH32</f>
        <v>0</v>
      </c>
      <c r="CJ32" s="57" t="n">
        <f aca="false">CJ31+1</f>
        <v>27</v>
      </c>
      <c r="CK32" s="85" t="n">
        <f aca="false">MAX(CK31-CM32,0)</f>
        <v>0</v>
      </c>
      <c r="CL32" s="83" t="n">
        <f aca="false">IF(CF32=0,CK31*$C$52,0)</f>
        <v>0</v>
      </c>
      <c r="CM32" s="85" t="n">
        <f aca="false">IF(N32+P32+T32-Z32-AE32-AJ32-AO32-AT32-BD32-BI32-BN32-BS32-BX32-CC32-CH32&gt;0,MIN(CK31,N32+P32+T32-Z32-AE32-AJ32-AO32-AT32-BD32-BI32-BN32-BS32-BX32-CC32-CH32),0)</f>
        <v>0</v>
      </c>
      <c r="CN32" s="83" t="n">
        <f aca="false">CL32+CM32</f>
        <v>0</v>
      </c>
      <c r="CO32" s="0" t="n">
        <f aca="false">CO31+1</f>
        <v>27</v>
      </c>
      <c r="CP32" s="85" t="n">
        <f aca="false">MAX(CP31-CR32,0)</f>
        <v>0</v>
      </c>
      <c r="CQ32" s="83" t="n">
        <f aca="false">IF(CK32=0,CP31*$C$55,0)</f>
        <v>0</v>
      </c>
      <c r="CR32" s="85" t="n">
        <f aca="false">IF(N32+P32+T32-Z32-AE32-AJ32-AO32-AT32-BD32-BI32-BN32-BS32-BX32-CC32-CH32-CM32&gt;0,MIN(CP31,N32+P32+T32-Z32-AE32-AJ32-AO32-AT32-BD32-BI32-BN32-BS32-BX32-CC32-CH32-CM32),0)</f>
        <v>0</v>
      </c>
      <c r="CS32" s="83" t="n">
        <f aca="false">CQ32+CR32</f>
        <v>0</v>
      </c>
      <c r="CT32" s="0" t="n">
        <f aca="false">CT31+1</f>
        <v>27</v>
      </c>
      <c r="CU32" s="85" t="n">
        <f aca="false">MAX(CU31-CW32,0)</f>
        <v>0</v>
      </c>
      <c r="CV32" s="83" t="n">
        <f aca="false">IF(CP32=0,CU31*$C$58,0)</f>
        <v>0</v>
      </c>
      <c r="CW32" s="85" t="n">
        <f aca="false">IF(N32+P32+T32-Z32-AE32-AJ32-AO32-AT32-BD32-BI32-BN32-BS32-BX32-CC32-CH32-CM32-CR32&gt;0,MIN(CU31,N32+P32+T32-Z32-AE32-AJ32-AO32-AT32-BD32-BI32-BN32-BS32-BX32-CC32-CH32-CM32-CR32),0)</f>
        <v>0</v>
      </c>
      <c r="CX32" s="83" t="n">
        <f aca="false">CV32+CW32</f>
        <v>0</v>
      </c>
      <c r="CY32" s="57" t="n">
        <f aca="false">CY31+1</f>
        <v>27</v>
      </c>
      <c r="CZ32" s="85" t="n">
        <f aca="false">MAX(CZ31-DB32,0)</f>
        <v>0</v>
      </c>
      <c r="DA32" s="83" t="n">
        <f aca="false">IF(CU32=0,CZ31*$C$61,0)</f>
        <v>0</v>
      </c>
      <c r="DB32" s="85" t="n">
        <f aca="false">IF(N32+P32+T32-Z32-AE32-AJ32-AO32-AT32-BD32-BI32-BN32-BS32-BX32-CC32-CH32-CM32-CR32-CW32&gt;0,MIN(CZ31,N32+P32+T32-Z32-AE32-AJ32-AO32-AT32-BD32-BI32-BN32-BS32-BX32-CC32-CH32-CM32-CR32-CW32),0)</f>
        <v>0</v>
      </c>
      <c r="DC32" s="83" t="n">
        <f aca="false">DA32+DB32</f>
        <v>0</v>
      </c>
      <c r="DD32" s="83" t="n">
        <f aca="false">X32+AC32+AH32+AM32+AR32+BB32+BG32+BL32+BQ32+BV32+CA32+CF32+CK32+CP32+CU32+CZ32</f>
        <v>0</v>
      </c>
      <c r="DE32" s="83" t="n">
        <f aca="false">Y32+AD32+AI32+AN32+AS32+AX32+BC32+BH32+BM32+BR32+BW32+CB32+CG32+CQ32+CV32+DA32</f>
        <v>-15758504.7661045</v>
      </c>
      <c r="DF32" s="83" t="n">
        <f aca="false">Z32+AE32+AJ32+AO32+AT32+AY32+BD32+BI32+BN32+BS32+BX32+CC32+CH32+CR32+CW32+DB32</f>
        <v>0</v>
      </c>
      <c r="DG32" s="83" t="n">
        <f aca="false">DE32+DF32</f>
        <v>-15758504.7661045</v>
      </c>
      <c r="DH32" s="85" t="n">
        <f aca="false">U32-DG32+(AW32*$C$28)</f>
        <v>85787457.5406353</v>
      </c>
      <c r="DI32" s="83" t="n">
        <f aca="false">U32-DG32</f>
        <v>102926629.840785</v>
      </c>
      <c r="DJ32" s="57" t="n">
        <f aca="false">DJ31+1</f>
        <v>27</v>
      </c>
    </row>
    <row r="33" customFormat="false" ht="15.75" hidden="false" customHeight="false" outlineLevel="0" collapsed="false">
      <c r="A33" s="92" t="s">
        <v>84</v>
      </c>
      <c r="B33" s="57"/>
      <c r="C33" s="94" t="n">
        <v>35142657</v>
      </c>
      <c r="G33" s="79" t="n">
        <f aca="false">G32+1</f>
        <v>28</v>
      </c>
      <c r="H33" s="80" t="n">
        <f aca="false">1/(1+$C$4)*H34</f>
        <v>0.859056073392495</v>
      </c>
      <c r="I33" s="80" t="n">
        <f aca="false">1/$C$4*(1-H33)</f>
        <v>1.78590885209713</v>
      </c>
      <c r="J33" s="88" t="n">
        <f aca="false">0.06*$C$6</f>
        <v>0.0072</v>
      </c>
      <c r="K33" s="88" t="n">
        <f aca="false">$C$10</f>
        <v>0.0106</v>
      </c>
      <c r="L33" s="82" t="n">
        <f aca="false">-PV($C$4,$C$3-$G33,$C$5)*(1-$J$5-$K$5)*(1-$J$6-$K$6)*(1-$J$7-$K$7)*(1-$J$8-$K$8)*(1-$J33-$K33)^($G33-3)</f>
        <v>-3401840656.0887</v>
      </c>
      <c r="M33" s="82" t="n">
        <f aca="false">-PMT($C$4,$C$3,$C$2)*(1-$J$5-$K$5)*(1-$J$6-$K$6)*(1-$J$7-$K$7)*(1-$J$8-$K$8)*(1-J32-K32)^($G33-4)</f>
        <v>80432654.9637273</v>
      </c>
      <c r="N33" s="82" t="n">
        <f aca="false">-PV($C$4,$C$3-$G33,$C$5)*(1-$J$5-$K$5)*(1-$J$6-$K$6)*(1-$J$7-$K$7)*(1-$J$8-$K$8)*(1-$J32-$K32)^($G33-4)*$J$10</f>
        <v>-24937133.7037657</v>
      </c>
      <c r="O33" s="82" t="n">
        <f aca="false">-(L32-N33)*$C$10</f>
        <v>32972992.8338163</v>
      </c>
      <c r="P33" s="82" t="n">
        <f aca="false">-(PMT($C$4,$C$3,$C$2)-PV($C$4,$C$3-$G32,$C$5)*$C$4)*(1-$J$5-$K$5)*(1-$J$6-$K$6)*(1-$J$7-$K$7)*(1-$J$8-$K$8)*(1-$J32-$K32)^($G33-4)</f>
        <v>327893957.182494</v>
      </c>
      <c r="Q33" s="82" t="n">
        <f aca="false">(-PV($C$4,$C$3-$G32,$C$5)*$C$4)*(1-$J$5-$K$5)*(1-$J$6-$K$6)*(1-$J$7-$K$7)*(1-$J$8-$K$8)*(1-$J32-$K32)^($G33-4)</f>
        <v>-247461302.218767</v>
      </c>
      <c r="R33" s="82" t="n">
        <f aca="false">(PV($C$4,$C$3-G32,$C$5)*$C$9)*(1-$J$5-$K$5)*(1-$J$6-$K$6)*(1-$J$7-$K$7)*(1-$J$8-$K$8)*(1-$J$9-$K$9)^($G33-4)</f>
        <v>4326496.51294292</v>
      </c>
      <c r="S33" s="82" t="n">
        <f aca="false">MAXA(0,$L33-$C$8)</f>
        <v>0</v>
      </c>
      <c r="T33" s="82" t="n">
        <f aca="false">(L31-N32)*$C$11</f>
        <v>-6578044.75530257</v>
      </c>
      <c r="U33" s="82" t="n">
        <f aca="false">SUM(N33:R33)+T33</f>
        <v>86216965.8514182</v>
      </c>
      <c r="W33" s="57" t="n">
        <f aca="false">W32+1</f>
        <v>28</v>
      </c>
      <c r="X33" s="85" t="n">
        <f aca="false">MAX(X32-Z33,0)</f>
        <v>0</v>
      </c>
      <c r="Y33" s="83" t="n">
        <f aca="false">X32*$C$13</f>
        <v>0</v>
      </c>
      <c r="Z33" s="85" t="n">
        <f aca="false">MIN(IF(X32&gt;0,N33+P33+T33,0),X32)</f>
        <v>0</v>
      </c>
      <c r="AA33" s="85" t="n">
        <f aca="false">Y33+Z33</f>
        <v>0</v>
      </c>
      <c r="AB33" s="57" t="n">
        <f aca="false">AB32+1</f>
        <v>28</v>
      </c>
      <c r="AC33" s="85" t="n">
        <f aca="false">MAX(AC32-AE33,0)</f>
        <v>0</v>
      </c>
      <c r="AD33" s="83" t="n">
        <f aca="false">AC32*$C$16</f>
        <v>0</v>
      </c>
      <c r="AE33" s="85" t="n">
        <f aca="false">IF(N33+P33+T33-Z33&gt;0,MIN(AC32,N33+P33+T33-Z33),0)</f>
        <v>0</v>
      </c>
      <c r="AF33" s="83" t="n">
        <f aca="false">AD33+AE33</f>
        <v>0</v>
      </c>
      <c r="AG33" s="57" t="n">
        <f aca="false">AG32+1</f>
        <v>28</v>
      </c>
      <c r="AH33" s="85" t="n">
        <f aca="false">MAX(AH32-AJ33,0)</f>
        <v>0</v>
      </c>
      <c r="AI33" s="83" t="n">
        <f aca="false">AH32*$C$19</f>
        <v>0</v>
      </c>
      <c r="AJ33" s="85" t="n">
        <f aca="false">IF(N33+P33+T33-Z33-AE33&gt;0,MIN(AH32,N33+P33-Z33-AE33),0)</f>
        <v>0</v>
      </c>
      <c r="AK33" s="83" t="n">
        <f aca="false">AI33+AJ33</f>
        <v>0</v>
      </c>
      <c r="AL33" s="57" t="n">
        <f aca="false">AL32+1</f>
        <v>28</v>
      </c>
      <c r="AM33" s="85" t="n">
        <f aca="false">MAX(AM32-AO33,0)</f>
        <v>0</v>
      </c>
      <c r="AN33" s="83" t="n">
        <f aca="false">AM32*$C$22</f>
        <v>0</v>
      </c>
      <c r="AO33" s="85" t="n">
        <f aca="false">IF(N33+P33+T33-Z33-AE33-AJ33&gt;0,MIN(AM32,N33+P33+T33-Z33-AE33-AJ33),0)</f>
        <v>0</v>
      </c>
      <c r="AP33" s="83" t="n">
        <f aca="false">AN33+AO33</f>
        <v>0</v>
      </c>
      <c r="AQ33" s="57" t="n">
        <f aca="false">AQ32+1</f>
        <v>28</v>
      </c>
      <c r="AR33" s="85" t="n">
        <f aca="false">MAX(AR32-AT33,0)</f>
        <v>0</v>
      </c>
      <c r="AS33" s="83" t="n">
        <f aca="false">AR32*$C$25</f>
        <v>0</v>
      </c>
      <c r="AT33" s="85" t="n">
        <f aca="false">IF(N33+P33+T33-Z33-AE33-AJ33-AO33&gt;0,MIN(AR32,N33+P33+T33-Z33-AE33-AJ33-AO33),0)</f>
        <v>0</v>
      </c>
      <c r="AU33" s="83" t="n">
        <f aca="false">AS33+AT33</f>
        <v>0</v>
      </c>
      <c r="AV33" s="57" t="n">
        <f aca="false">AV32+1</f>
        <v>28</v>
      </c>
      <c r="AW33" s="84" t="n">
        <f aca="false">L33</f>
        <v>-3401840656.0887</v>
      </c>
      <c r="AX33" s="83" t="n">
        <f aca="false">AW32*$C$28</f>
        <v>-17139172.3001493</v>
      </c>
      <c r="AY33" s="83" t="n">
        <v>0</v>
      </c>
      <c r="AZ33" s="83" t="n">
        <f aca="false">AX33+AY33</f>
        <v>-17139172.3001493</v>
      </c>
      <c r="BA33" s="57" t="n">
        <f aca="false">BA32+1</f>
        <v>28</v>
      </c>
      <c r="BB33" s="85" t="n">
        <f aca="false">MAX(BB32-BD33,0)</f>
        <v>0</v>
      </c>
      <c r="BC33" s="83" t="n">
        <f aca="false">IF(AR33=0,BB32*$C$31,0)</f>
        <v>0</v>
      </c>
      <c r="BD33" s="85" t="n">
        <f aca="false">IF(N33+P33+T33-Z33-AE33-AJ33-AO33-AT33&gt;0,MIN(BB32,N33+P33+T33-Z33-AE33-AJ33-AO33-AT33),0)</f>
        <v>0</v>
      </c>
      <c r="BE33" s="83" t="n">
        <f aca="false">BC33+BD33</f>
        <v>0</v>
      </c>
      <c r="BF33" s="57" t="n">
        <f aca="false">BF32+1</f>
        <v>28</v>
      </c>
      <c r="BG33" s="85" t="n">
        <f aca="false">MAX(BG32-BI33,0)</f>
        <v>0</v>
      </c>
      <c r="BH33" s="83" t="n">
        <f aca="false">IF(BB33&gt;0,0,BG32*$C$34)</f>
        <v>0</v>
      </c>
      <c r="BI33" s="85" t="n">
        <f aca="false">IF(N33+P33+T33-Z33-AE33-AJ33-AO33-AT33-BD33&gt;0,MIN(BG32,N33+P33+T33-Z33-AE33-AJ33-AO33-AT33-BD33),0)</f>
        <v>0</v>
      </c>
      <c r="BJ33" s="83" t="n">
        <f aca="false">BH33+BI33</f>
        <v>0</v>
      </c>
      <c r="BK33" s="57" t="n">
        <f aca="false">BK32+1</f>
        <v>28</v>
      </c>
      <c r="BL33" s="85" t="n">
        <f aca="false">MAX(BL32-BN33,0)</f>
        <v>0</v>
      </c>
      <c r="BM33" s="83" t="n">
        <f aca="false">IF(BG33=0,BL32*$C$37,0)</f>
        <v>0</v>
      </c>
      <c r="BN33" s="85" t="n">
        <f aca="false">IF(N33+P33+T33-Z33-AE33-AJ33-AO33-AT33-BD33-BI33&gt;0,MIN(BL32,N33+P33+T33-Z33-AE33-AJ33-AO33-AT33-BD33-BI33),0)</f>
        <v>0</v>
      </c>
      <c r="BO33" s="83" t="n">
        <f aca="false">BM33+BN33</f>
        <v>0</v>
      </c>
      <c r="BP33" s="57" t="n">
        <f aca="false">BP32+1</f>
        <v>28</v>
      </c>
      <c r="BQ33" s="85" t="n">
        <f aca="false">MAX(BQ32-BS33,0)</f>
        <v>0</v>
      </c>
      <c r="BR33" s="83" t="n">
        <f aca="false">IF(BL33=0,BQ32*$C$40,0)</f>
        <v>0</v>
      </c>
      <c r="BS33" s="85" t="n">
        <f aca="false">IF(N33+P33+T33-Z33-AE33-AJ33-AO33-AT33-BD33-BI33-BN33&gt;0,MIN(BQ32,N33+P33+T33-Z33-AE33-AJ33-AO33-AT33-BD33-BI33-BN33),0)</f>
        <v>0</v>
      </c>
      <c r="BT33" s="83" t="n">
        <f aca="false">BR33+BS33</f>
        <v>0</v>
      </c>
      <c r="BU33" s="57" t="n">
        <f aca="false">BU32+1</f>
        <v>28</v>
      </c>
      <c r="BV33" s="85" t="n">
        <f aca="false">MAX(BV32-BX33,0)</f>
        <v>0</v>
      </c>
      <c r="BW33" s="83" t="n">
        <f aca="false">IF(BQ33=0,BV32*$C$43,0)</f>
        <v>0</v>
      </c>
      <c r="BX33" s="85" t="n">
        <f aca="false">IF(N33+P33+T33-Z33-AE33-AJ33-AO33-AT33-BD33-BI33-BN33-BS33&gt;0,MIN(BV32,N33+P33+T33-Z33-AE33-AJ33-AO33-AT33-BD33-BI33-BN33-BS33),0)</f>
        <v>0</v>
      </c>
      <c r="BY33" s="83" t="n">
        <f aca="false">BW33+BX33</f>
        <v>0</v>
      </c>
      <c r="BZ33" s="0" t="n">
        <f aca="false">BZ32+1</f>
        <v>28</v>
      </c>
      <c r="CA33" s="85" t="n">
        <f aca="false">MAX(CA32-CC33,0)</f>
        <v>0</v>
      </c>
      <c r="CB33" s="83" t="n">
        <f aca="false">IF(BV33=0,CA32*$C$46,0)</f>
        <v>0</v>
      </c>
      <c r="CC33" s="85" t="n">
        <f aca="false">IF(N33+P33+T33-Z33-AE33-AJ33-AO33-AT33-BD33-BI33-BN33-BS33-BX33&gt;0,MIN(CA32,N33+P33+T33-Z33-AE33-AJ33-AO33-AT33-BD33-BI33-BN33-BS33-BX33),0)</f>
        <v>0</v>
      </c>
      <c r="CD33" s="83" t="n">
        <f aca="false">CB33+CC33</f>
        <v>0</v>
      </c>
      <c r="CE33" s="57" t="n">
        <f aca="false">CE32+1</f>
        <v>28</v>
      </c>
      <c r="CF33" s="85" t="n">
        <f aca="false">MAX(CF32-CH33,0)</f>
        <v>0</v>
      </c>
      <c r="CG33" s="83" t="n">
        <f aca="false">IF(CA33=0,CF32*$C$49,0)</f>
        <v>0</v>
      </c>
      <c r="CH33" s="85" t="n">
        <f aca="false">IF(N33+P33+T33-Z33-AE33-AJ33-AO33-AT33-BD33-BI33-BN33-BS33-BX33-CC33&gt;0,MIN(CF32,N33+P33+T33-Z33-AE33-AJ33-AO33-AT33-BD33-BI33-BN33-BS33-BX33-CC33),0)</f>
        <v>0</v>
      </c>
      <c r="CI33" s="83" t="n">
        <f aca="false">CG33+CH33</f>
        <v>0</v>
      </c>
      <c r="CJ33" s="57" t="n">
        <f aca="false">CJ32+1</f>
        <v>28</v>
      </c>
      <c r="CK33" s="85" t="n">
        <f aca="false">MAX(CK32-CM33,0)</f>
        <v>0</v>
      </c>
      <c r="CL33" s="83" t="n">
        <f aca="false">IF(CF33=0,CK32*$C$52,0)</f>
        <v>0</v>
      </c>
      <c r="CM33" s="85" t="n">
        <f aca="false">IF(N33+P33+T33-Z33-AE33-AJ33-AO33-AT33-BD33-BI33-BN33-BS33-BX33-CC33-CH33&gt;0,MIN(CK32,N33+P33+T33-Z33-AE33-AJ33-AO33-AT33-BD33-BI33-BN33-BS33-BX33-CC33-CH33),0)</f>
        <v>0</v>
      </c>
      <c r="CN33" s="83" t="n">
        <f aca="false">CL33+CM33</f>
        <v>0</v>
      </c>
      <c r="CO33" s="0" t="n">
        <f aca="false">CO32+1</f>
        <v>28</v>
      </c>
      <c r="CP33" s="85" t="n">
        <f aca="false">MAX(CP32-CR33,0)</f>
        <v>0</v>
      </c>
      <c r="CQ33" s="83" t="n">
        <f aca="false">IF(CK33=0,CP32*$C$55,0)</f>
        <v>0</v>
      </c>
      <c r="CR33" s="85" t="n">
        <f aca="false">IF(N33+P33+T33-Z33-AE33-AJ33-AO33-AT33-BD33-BI33-BN33-BS33-BX33-CC33-CH33-CM33&gt;0,MIN(CP32,N33+P33+T33-Z33-AE33-AJ33-AO33-AT33-BD33-BI33-BN33-BS33-BX33-CC33-CH33-CM33),0)</f>
        <v>0</v>
      </c>
      <c r="CS33" s="83" t="n">
        <f aca="false">CQ33+CR33</f>
        <v>0</v>
      </c>
      <c r="CT33" s="0" t="n">
        <f aca="false">CT32+1</f>
        <v>28</v>
      </c>
      <c r="CU33" s="85" t="n">
        <f aca="false">MAX(CU32-CW33,0)</f>
        <v>0</v>
      </c>
      <c r="CV33" s="83" t="n">
        <f aca="false">IF(CP33=0,CU32*$C$58,0)</f>
        <v>0</v>
      </c>
      <c r="CW33" s="85" t="n">
        <f aca="false">IF(N33+P33+T33-Z33-AE33-AJ33-AO33-AT33-BD33-BI33-BN33-BS33-BX33-CC33-CH33-CM33-CR33&gt;0,MIN(CU32,N33+P33+T33-Z33-AE33-AJ33-AO33-AT33-BD33-BI33-BN33-BS33-BX33-CC33-CH33-CM33-CR33),0)</f>
        <v>0</v>
      </c>
      <c r="CX33" s="83" t="n">
        <f aca="false">CV33+CW33</f>
        <v>0</v>
      </c>
      <c r="CY33" s="57" t="n">
        <f aca="false">CY32+1</f>
        <v>28</v>
      </c>
      <c r="CZ33" s="85" t="n">
        <f aca="false">MAX(CZ32-DB33,0)</f>
        <v>0</v>
      </c>
      <c r="DA33" s="83" t="n">
        <f aca="false">IF(CU33=0,CZ32*$C$61,0)</f>
        <v>0</v>
      </c>
      <c r="DB33" s="85" t="n">
        <f aca="false">IF(N33+P33+T33-Z33-AE33-AJ33-AO33-AT33-BD33-BI33-BN33-BS33-BX33-CC33-CH33-CM33-CR33-CW33&gt;0,MIN(CZ32,N33+P33+T33-Z33-AE33-AJ33-AO33-AT33-BD33-BI33-BN33-BS33-BX33-CC33-CH33-CM33-CR33-CW33),0)</f>
        <v>0</v>
      </c>
      <c r="DC33" s="83" t="n">
        <f aca="false">DA33+DB33</f>
        <v>0</v>
      </c>
      <c r="DD33" s="83" t="n">
        <f aca="false">X33+AC33+AH33+AM33+AR33+BB33+BG33+BL33+BQ33+BV33+CA33+CF33+CK33+CP33+CU33+CZ33</f>
        <v>0</v>
      </c>
      <c r="DE33" s="83" t="n">
        <f aca="false">Y33+AD33+AI33+AN33+AS33+AX33+BC33+BH33+BM33+BR33+BW33+CB33+CG33+CQ33+CV33+DA33</f>
        <v>-17139172.3001493</v>
      </c>
      <c r="DF33" s="83" t="n">
        <f aca="false">Z33+AE33+AJ33+AO33+AT33+AY33+BD33+BI33+BN33+BS33+BX33+CC33+CH33+CR33+CW33+DB33</f>
        <v>0</v>
      </c>
      <c r="DG33" s="83" t="n">
        <f aca="false">DE33+DF33</f>
        <v>-17139172.3001493</v>
      </c>
      <c r="DH33" s="85" t="n">
        <f aca="false">U33-DG33+(AW33*$C$28)</f>
        <v>84761677.1253866</v>
      </c>
      <c r="DI33" s="83" t="n">
        <f aca="false">U33-DG33</f>
        <v>103356138.151567</v>
      </c>
      <c r="DJ33" s="57" t="n">
        <f aca="false">DJ32+1</f>
        <v>28</v>
      </c>
    </row>
    <row r="34" customFormat="false" ht="15.75" hidden="false" customHeight="false" outlineLevel="0" collapsed="false">
      <c r="A34" s="92" t="s">
        <v>85</v>
      </c>
      <c r="B34" s="57"/>
      <c r="C34" s="93" t="n">
        <v>0.07651</v>
      </c>
      <c r="G34" s="79" t="n">
        <f aca="false">G33+1</f>
        <v>29</v>
      </c>
      <c r="H34" s="80" t="n">
        <f aca="false">1/(1+$C$4)*H35</f>
        <v>0.926852778704631</v>
      </c>
      <c r="I34" s="80" t="n">
        <f aca="false">1/$C$4*(1-H34)</f>
        <v>0.926852778704632</v>
      </c>
      <c r="J34" s="88" t="n">
        <f aca="false">0.06*$C$6</f>
        <v>0.0072</v>
      </c>
      <c r="K34" s="88" t="n">
        <f aca="false">$C$10</f>
        <v>0.0106</v>
      </c>
      <c r="L34" s="82" t="n">
        <f aca="false">-PV($C$4,$C$3-$G34,$C$5)*(1-$J$5-$K$5)*(1-$J$6-$K$6)*(1-$J$7-$K$7)*(1-$J$8-$K$8)*(1-$J34-$K34)^($G34-3)</f>
        <v>-3682577069.60876</v>
      </c>
      <c r="M34" s="82" t="n">
        <f aca="false">-PMT($C$4,$C$3,$C$2)*(1-$J$5-$K$5)*(1-$J$6-$K$6)*(1-$J$7-$K$7)*(1-$J$8-$K$8)*(1-J33-K33)^($G34-4)</f>
        <v>79000953.705373</v>
      </c>
      <c r="N34" s="82" t="n">
        <f aca="false">-PV($C$4,$C$3-$G34,$C$5)*(1-$J$5-$K$5)*(1-$J$6-$K$6)*(1-$J$7-$K$7)*(1-$J$8-$K$8)*(1-$J33-$K33)^($G34-4)*$J$10</f>
        <v>-26995067.0954827</v>
      </c>
      <c r="O34" s="82" t="n">
        <f aca="false">-(L33-N34)*$C$10</f>
        <v>35773363.2433281</v>
      </c>
      <c r="P34" s="82" t="n">
        <f aca="false">-(PMT($C$4,$C$3,$C$2)-PV($C$4,$C$3-$G33,$C$5)*$C$4)*(1-$J$5-$K$5)*(1-$J$6-$K$6)*(1-$J$7-$K$7)*(1-$J$8-$K$8)*(1-$J33-$K33)^($G34-4)</f>
        <v>347474218.283893</v>
      </c>
      <c r="Q34" s="82" t="n">
        <f aca="false">(-PV($C$4,$C$3-$G33,$C$5)*$C$4)*(1-$J$5-$K$5)*(1-$J$6-$K$6)*(1-$J$7-$K$7)*(1-$J$8-$K$8)*(1-$J33-$K33)^($G34-4)</f>
        <v>-268473264.578521</v>
      </c>
      <c r="R34" s="82" t="n">
        <f aca="false">(PV($C$4,$C$3-G33,$C$5)*$C$9)*(1-$J$5-$K$5)*(1-$J$6-$K$6)*(1-$J$7-$K$7)*(1-$J$8-$K$8)*(1-$J$9-$K$9)^($G34-4)</f>
        <v>4693859.73727119</v>
      </c>
      <c r="S34" s="82" t="n">
        <f aca="false">MAXA(0,$L34-$C$8)</f>
        <v>0</v>
      </c>
      <c r="T34" s="82" t="n">
        <f aca="false">(L32-N33)*$C$11</f>
        <v>-7154517.31299787</v>
      </c>
      <c r="U34" s="82" t="n">
        <f aca="false">SUM(N34:R34)+T34</f>
        <v>85318592.2774918</v>
      </c>
      <c r="W34" s="57" t="n">
        <f aca="false">W33+1</f>
        <v>29</v>
      </c>
      <c r="X34" s="85" t="n">
        <f aca="false">MAX(X33-Z34,0)</f>
        <v>0</v>
      </c>
      <c r="Y34" s="83" t="n">
        <f aca="false">X33*$C$13</f>
        <v>0</v>
      </c>
      <c r="Z34" s="85" t="n">
        <f aca="false">MIN(IF(X33&gt;0,N34+P34+T34,0),X33)</f>
        <v>0</v>
      </c>
      <c r="AA34" s="85" t="n">
        <f aca="false">Y34+Z34</f>
        <v>0</v>
      </c>
      <c r="AB34" s="57" t="n">
        <f aca="false">AB33+1</f>
        <v>29</v>
      </c>
      <c r="AC34" s="85" t="n">
        <f aca="false">MAX(AC33-AE34,0)</f>
        <v>0</v>
      </c>
      <c r="AD34" s="83" t="n">
        <f aca="false">AC33*$C$16</f>
        <v>0</v>
      </c>
      <c r="AE34" s="85" t="n">
        <f aca="false">IF(N34+P34+T34-Z34&gt;0,MIN(AC33,N34+P34+T34-Z34),0)</f>
        <v>0</v>
      </c>
      <c r="AF34" s="83" t="n">
        <f aca="false">AD34+AE34</f>
        <v>0</v>
      </c>
      <c r="AG34" s="57" t="n">
        <f aca="false">AG33+1</f>
        <v>29</v>
      </c>
      <c r="AH34" s="85" t="n">
        <f aca="false">MAX(AH33-AJ34,0)</f>
        <v>0</v>
      </c>
      <c r="AI34" s="83" t="n">
        <f aca="false">AH33*$C$19</f>
        <v>0</v>
      </c>
      <c r="AJ34" s="85" t="n">
        <f aca="false">IF(N34+P34+T34-Z34-AE34&gt;0,MIN(AH33,N34+P34-Z34-AE34),0)</f>
        <v>0</v>
      </c>
      <c r="AK34" s="83" t="n">
        <f aca="false">AI34+AJ34</f>
        <v>0</v>
      </c>
      <c r="AL34" s="57" t="n">
        <f aca="false">AL33+1</f>
        <v>29</v>
      </c>
      <c r="AM34" s="85" t="n">
        <f aca="false">MAX(AM33-AO34,0)</f>
        <v>0</v>
      </c>
      <c r="AN34" s="83" t="n">
        <f aca="false">AM33*$C$22</f>
        <v>0</v>
      </c>
      <c r="AO34" s="85" t="n">
        <f aca="false">IF(N34+P34+T34-Z34-AE34-AJ34&gt;0,MIN(AM33,N34+P34+T34-Z34-AE34-AJ34),0)</f>
        <v>0</v>
      </c>
      <c r="AP34" s="83" t="n">
        <f aca="false">AN34+AO34</f>
        <v>0</v>
      </c>
      <c r="AQ34" s="57" t="n">
        <f aca="false">AQ33+1</f>
        <v>29</v>
      </c>
      <c r="AR34" s="85" t="n">
        <f aca="false">MAX(AR33-AT34,0)</f>
        <v>0</v>
      </c>
      <c r="AS34" s="83" t="n">
        <f aca="false">AR33*$C$25</f>
        <v>0</v>
      </c>
      <c r="AT34" s="85" t="n">
        <f aca="false">IF(N34+P34+T34-Z34-AE34-AJ34-AO34&gt;0,MIN(AR33,N34+P34+T34-Z34-AE34-AJ34-AO34),0)</f>
        <v>0</v>
      </c>
      <c r="AU34" s="83" t="n">
        <f aca="false">AS34+AT34</f>
        <v>0</v>
      </c>
      <c r="AV34" s="57" t="n">
        <f aca="false">AV33+1</f>
        <v>29</v>
      </c>
      <c r="AW34" s="84" t="n">
        <f aca="false">L34</f>
        <v>-3682577069.60876</v>
      </c>
      <c r="AX34" s="83" t="n">
        <f aca="false">AW33*$C$28</f>
        <v>-18594461.0261809</v>
      </c>
      <c r="AY34" s="83" t="n">
        <v>0</v>
      </c>
      <c r="AZ34" s="83" t="n">
        <f aca="false">AX34+AY34</f>
        <v>-18594461.0261809</v>
      </c>
      <c r="BA34" s="57" t="n">
        <f aca="false">BA33+1</f>
        <v>29</v>
      </c>
      <c r="BB34" s="85" t="n">
        <f aca="false">MAX(BB33-BD34,0)</f>
        <v>0</v>
      </c>
      <c r="BC34" s="83" t="n">
        <f aca="false">IF(AR34=0,BB33*$C$31,0)</f>
        <v>0</v>
      </c>
      <c r="BD34" s="85" t="n">
        <f aca="false">IF(N34+P34+T34-Z34-AE34-AJ34-AO34-AT34&gt;0,MIN(BB33,N34+P34+T34-Z34-AE34-AJ34-AO34-AT34),0)</f>
        <v>0</v>
      </c>
      <c r="BE34" s="83" t="n">
        <f aca="false">BC34+BD34</f>
        <v>0</v>
      </c>
      <c r="BF34" s="57" t="n">
        <f aca="false">BF33+1</f>
        <v>29</v>
      </c>
      <c r="BG34" s="85" t="n">
        <f aca="false">MAX(BG33-BI34,0)</f>
        <v>0</v>
      </c>
      <c r="BH34" s="83" t="n">
        <f aca="false">IF(BB34&gt;0,0,BG33*$C$34)</f>
        <v>0</v>
      </c>
      <c r="BI34" s="85" t="n">
        <f aca="false">IF(N34+P34+T34-Z34-AE34-AJ34-AO34-AT34-BD34&gt;0,MIN(BG33,N34+P34+T34-Z34-AE34-AJ34-AO34-AT34-BD34),0)</f>
        <v>0</v>
      </c>
      <c r="BJ34" s="83" t="n">
        <f aca="false">BH34+BI34</f>
        <v>0</v>
      </c>
      <c r="BK34" s="57" t="n">
        <f aca="false">BK33+1</f>
        <v>29</v>
      </c>
      <c r="BL34" s="85" t="n">
        <f aca="false">MAX(BL33-BN34,0)</f>
        <v>0</v>
      </c>
      <c r="BM34" s="83" t="n">
        <f aca="false">IF(BG34=0,BL33*$C$37,0)</f>
        <v>0</v>
      </c>
      <c r="BN34" s="85" t="n">
        <f aca="false">IF(N34+P34+T34-Z34-AE34-AJ34-AO34-AT34-BD34-BI34&gt;0,MIN(BL33,N34+P34+T34-Z34-AE34-AJ34-AO34-AT34-BD34-BI34),0)</f>
        <v>0</v>
      </c>
      <c r="BO34" s="83" t="n">
        <f aca="false">BM34+BN34</f>
        <v>0</v>
      </c>
      <c r="BP34" s="57" t="n">
        <f aca="false">BP33+1</f>
        <v>29</v>
      </c>
      <c r="BQ34" s="85" t="n">
        <f aca="false">MAX(BQ33-BS34,0)</f>
        <v>0</v>
      </c>
      <c r="BR34" s="83" t="n">
        <f aca="false">IF(BL34=0,BQ33*$C$40,0)</f>
        <v>0</v>
      </c>
      <c r="BS34" s="85" t="n">
        <f aca="false">IF(N34+P34+T34-Z34-AE34-AJ34-AO34-AT34-BD34-BI34-BN34&gt;0,MIN(BQ33,N34+P34+T34-Z34-AE34-AJ34-AO34-AT34-BD34-BI34-BN34),0)</f>
        <v>0</v>
      </c>
      <c r="BT34" s="83" t="n">
        <f aca="false">BR34+BS34</f>
        <v>0</v>
      </c>
      <c r="BU34" s="57" t="n">
        <f aca="false">BU33+1</f>
        <v>29</v>
      </c>
      <c r="BV34" s="85" t="n">
        <f aca="false">MAX(BV33-BX34,0)</f>
        <v>0</v>
      </c>
      <c r="BW34" s="83" t="n">
        <f aca="false">IF(BQ34=0,BV33*$C$43,0)</f>
        <v>0</v>
      </c>
      <c r="BX34" s="85" t="n">
        <f aca="false">IF(N34+P34+T34-Z34-AE34-AJ34-AO34-AT34-BD34-BI34-BN34-BS34&gt;0,MIN(BV33,N34+P34+T34-Z34-AE34-AJ34-AO34-AT34-BD34-BI34-BN34-BS34),0)</f>
        <v>0</v>
      </c>
      <c r="BY34" s="83" t="n">
        <f aca="false">BW34+BX34</f>
        <v>0</v>
      </c>
      <c r="BZ34" s="0" t="n">
        <f aca="false">BZ33+1</f>
        <v>29</v>
      </c>
      <c r="CA34" s="85" t="n">
        <f aca="false">MAX(CA33-CC34,0)</f>
        <v>0</v>
      </c>
      <c r="CB34" s="83" t="n">
        <f aca="false">IF(BV34=0,CA33*$C$46,0)</f>
        <v>0</v>
      </c>
      <c r="CC34" s="85" t="n">
        <f aca="false">IF(N34+P34+T34-Z34-AE34-AJ34-AO34-AT34-BD34-BI34-BN34-BS34-BX34&gt;0,MIN(CA33,N34+P34+T34-Z34-AE34-AJ34-AO34-AT34-BD34-BI34-BN34-BS34-BX34),0)</f>
        <v>0</v>
      </c>
      <c r="CD34" s="83" t="n">
        <f aca="false">CB34+CC34</f>
        <v>0</v>
      </c>
      <c r="CE34" s="57" t="n">
        <f aca="false">CE33+1</f>
        <v>29</v>
      </c>
      <c r="CF34" s="85" t="n">
        <f aca="false">MAX(CF33-CH34,0)</f>
        <v>0</v>
      </c>
      <c r="CG34" s="83" t="n">
        <f aca="false">IF(CA34=0,CF33*$C$49,0)</f>
        <v>0</v>
      </c>
      <c r="CH34" s="85" t="n">
        <f aca="false">IF(N34+P34+T34-Z34-AE34-AJ34-AO34-AT34-BD34-BI34-BN34-BS34-BX34-CC34&gt;0,MIN(CF33,N34+P34+T34-Z34-AE34-AJ34-AO34-AT34-BD34-BI34-BN34-BS34-BX34-CC34),0)</f>
        <v>0</v>
      </c>
      <c r="CI34" s="83" t="n">
        <f aca="false">CG34+CH34</f>
        <v>0</v>
      </c>
      <c r="CJ34" s="57" t="n">
        <f aca="false">CJ33+1</f>
        <v>29</v>
      </c>
      <c r="CK34" s="85" t="n">
        <f aca="false">MAX(CK33-CM34,0)</f>
        <v>0</v>
      </c>
      <c r="CL34" s="83" t="n">
        <f aca="false">IF(CF34=0,CK33*$C$52,0)</f>
        <v>0</v>
      </c>
      <c r="CM34" s="85" t="n">
        <f aca="false">IF(N34+P34+T34-Z34-AE34-AJ34-AO34-AT34-BD34-BI34-BN34-BS34-BX34-CC34-CH34&gt;0,MIN(CK33,N34+P34+T34-Z34-AE34-AJ34-AO34-AT34-BD34-BI34-BN34-BS34-BX34-CC34-CH34),0)</f>
        <v>0</v>
      </c>
      <c r="CN34" s="83" t="n">
        <f aca="false">CL34+CM34</f>
        <v>0</v>
      </c>
      <c r="CO34" s="0" t="n">
        <f aca="false">CO33+1</f>
        <v>29</v>
      </c>
      <c r="CP34" s="85" t="n">
        <f aca="false">MAX(CP33-CR34,0)</f>
        <v>0</v>
      </c>
      <c r="CQ34" s="83" t="n">
        <f aca="false">IF(CK34=0,CP33*$C$55,0)</f>
        <v>0</v>
      </c>
      <c r="CR34" s="85" t="n">
        <f aca="false">IF(N34+P34+T34-Z34-AE34-AJ34-AO34-AT34-BD34-BI34-BN34-BS34-BX34-CC34-CH34-CM34&gt;0,MIN(CP33,N34+P34+T34-Z34-AE34-AJ34-AO34-AT34-BD34-BI34-BN34-BS34-BX34-CC34-CH34-CM34),0)</f>
        <v>0</v>
      </c>
      <c r="CS34" s="83" t="n">
        <f aca="false">CQ34+CR34</f>
        <v>0</v>
      </c>
      <c r="CT34" s="0" t="n">
        <f aca="false">CT33+1</f>
        <v>29</v>
      </c>
      <c r="CU34" s="85" t="n">
        <f aca="false">MAX(CU33-CW34,0)</f>
        <v>0</v>
      </c>
      <c r="CV34" s="83" t="n">
        <f aca="false">IF(CP34=0,CU33*$C$58,0)</f>
        <v>0</v>
      </c>
      <c r="CW34" s="85" t="n">
        <f aca="false">IF(N34+P34+T34-Z34-AE34-AJ34-AO34-AT34-BD34-BI34-BN34-BS34-BX34-CC34-CH34-CM34-CR34&gt;0,MIN(CU33,N34+P34+T34-Z34-AE34-AJ34-AO34-AT34-BD34-BI34-BN34-BS34-BX34-CC34-CH34-CM34-CR34),0)</f>
        <v>0</v>
      </c>
      <c r="CX34" s="83" t="n">
        <f aca="false">CV34+CW34</f>
        <v>0</v>
      </c>
      <c r="CY34" s="57" t="n">
        <f aca="false">CY33+1</f>
        <v>29</v>
      </c>
      <c r="CZ34" s="85" t="n">
        <f aca="false">MAX(CZ33-DB34,0)</f>
        <v>0</v>
      </c>
      <c r="DA34" s="83" t="n">
        <f aca="false">IF(CU34=0,CZ33*$C$61,0)</f>
        <v>0</v>
      </c>
      <c r="DB34" s="85" t="n">
        <f aca="false">IF(N34+P34+T34-Z34-AE34-AJ34-AO34-AT34-BD34-BI34-BN34-BS34-BX34-CC34-CH34-CM34-CR34-CW34&gt;0,MIN(CZ33,N34+P34+T34-Z34-AE34-AJ34-AO34-AT34-BD34-BI34-BN34-BS34-BX34-CC34-CH34-CM34-CR34-CW34),0)</f>
        <v>0</v>
      </c>
      <c r="DC34" s="83" t="n">
        <f aca="false">DA34+DB34</f>
        <v>0</v>
      </c>
      <c r="DD34" s="83" t="n">
        <f aca="false">X34+AC34+AH34+AM34+AR34+BB34+BG34+BL34+BQ34+BV34+CA34+CF34+CK34+CP34+CU34+CZ34</f>
        <v>0</v>
      </c>
      <c r="DE34" s="83" t="n">
        <f aca="false">Y34+AD34+AI34+AN34+AS34+AX34+BC34+BH34+BM34+BR34+BW34+CB34+CG34+CQ34+CV34+DA34</f>
        <v>-18594461.0261809</v>
      </c>
      <c r="DF34" s="83" t="n">
        <f aca="false">Z34+AE34+AJ34+AO34+AT34+AY34+BD34+BI34+BN34+BS34+BX34+CC34+CH34+CR34+CW34+DB34</f>
        <v>0</v>
      </c>
      <c r="DG34" s="83" t="n">
        <f aca="false">DE34+DF34</f>
        <v>-18594461.0261809</v>
      </c>
      <c r="DH34" s="85" t="n">
        <f aca="false">U34-DG34+(AW34*$C$28)</f>
        <v>83784087.0411911</v>
      </c>
      <c r="DI34" s="83" t="n">
        <f aca="false">U34-DG34</f>
        <v>103913053.303673</v>
      </c>
      <c r="DJ34" s="57" t="n">
        <f aca="false">DJ33+1</f>
        <v>29</v>
      </c>
    </row>
    <row r="35" customFormat="false" ht="15.75" hidden="false" customHeight="false" outlineLevel="0" collapsed="false">
      <c r="A35" s="57"/>
      <c r="B35" s="57"/>
      <c r="C35" s="57"/>
      <c r="G35" s="79" t="n">
        <f aca="false">G34+1</f>
        <v>30</v>
      </c>
      <c r="H35" s="80" t="n">
        <v>1</v>
      </c>
      <c r="I35" s="80" t="n">
        <f aca="false">1/$C$4*(1-H35)</f>
        <v>0</v>
      </c>
      <c r="J35" s="88" t="n">
        <f aca="false">0.06*$C$6</f>
        <v>0.0072</v>
      </c>
      <c r="K35" s="88" t="n">
        <f aca="false">$C$10</f>
        <v>0.0106</v>
      </c>
      <c r="L35" s="82" t="n">
        <f aca="false">-PV($C$4,$C$3-$G35,$C$5)*(1-$J$5-$K$5)*(1-$J$6-$K$6)*(1-$J$7-$K$7)*(1-$J$8-$K$8)*(1-$J35-$K35)^($G35-3)</f>
        <v>-3978696534.63335</v>
      </c>
      <c r="M35" s="82" t="n">
        <f aca="false">-PMT($C$4,$C$3,$C$2)*(1-$J$5-$K$5)*(1-$J$6-$K$6)*(1-$J$7-$K$7)*(1-$J$8-$K$8)*(1-J34-K34)^($G35-4)</f>
        <v>77594736.7294173</v>
      </c>
      <c r="N35" s="82" t="n">
        <f aca="false">-PV($C$4,$C$3-$G35,$C$5)*(1-$J$5-$K$5)*(1-$J$6-$K$6)*(1-$J$7-$K$7)*(1-$J$8-$K$8)*(1-$J34-$K34)^($G35-4)*$J$10</f>
        <v>-29165765.6784363</v>
      </c>
      <c r="O35" s="82" t="n">
        <f aca="false">-(L34-N35)*$C$10</f>
        <v>38726159.8216615</v>
      </c>
      <c r="P35" s="82" t="n">
        <f aca="false">-(PMT($C$4,$C$3,$C$2)-PV($C$4,$C$3-$G34,$C$5)*$C$4)*(1-$J$5-$K$5)*(1-$J$6-$K$6)*(1-$J$7-$K$7)*(1-$J$8-$K$8)*(1-$J34-$K34)^($G35-4)</f>
        <v>368223719.062941</v>
      </c>
      <c r="Q35" s="82" t="n">
        <f aca="false">(-PV($C$4,$C$3-$G34,$C$5)*$C$4)*(1-$J$5-$K$5)*(1-$J$6-$K$6)*(1-$J$7-$K$7)*(1-$J$8-$K$8)*(1-$J34-$K34)^($G35-4)</f>
        <v>-290628982.333524</v>
      </c>
      <c r="R35" s="82" t="n">
        <f aca="false">(PV($C$4,$C$3-G34,$C$5)*$C$9)*(1-$J$5-$K$5)*(1-$J$6-$K$6)*(1-$J$7-$K$7)*(1-$J$8-$K$8)*(1-$J$9-$K$9)^($G35-4)</f>
        <v>5081219.84064617</v>
      </c>
      <c r="S35" s="82" t="n">
        <f aca="false">MAXA(0,$L35-$C$8)</f>
        <v>0</v>
      </c>
      <c r="T35" s="82" t="n">
        <f aca="false">(L33-N34)*$C$11</f>
        <v>-7762144.85468441</v>
      </c>
      <c r="U35" s="82" t="n">
        <f aca="false">SUM(N35:R35)+T35</f>
        <v>84474205.8586043</v>
      </c>
      <c r="W35" s="57" t="n">
        <f aca="false">W34+1</f>
        <v>30</v>
      </c>
      <c r="X35" s="85" t="n">
        <f aca="false">MAX(X34-Z35,0)</f>
        <v>0</v>
      </c>
      <c r="Y35" s="83" t="n">
        <f aca="false">X34*$C$13</f>
        <v>0</v>
      </c>
      <c r="Z35" s="85" t="n">
        <f aca="false">MIN(IF(X34&gt;0,N35+P35+T35,0),X34)</f>
        <v>0</v>
      </c>
      <c r="AA35" s="85" t="n">
        <f aca="false">Y35+Z35</f>
        <v>0</v>
      </c>
      <c r="AB35" s="57" t="n">
        <f aca="false">AB34+1</f>
        <v>30</v>
      </c>
      <c r="AC35" s="85" t="n">
        <f aca="false">MAX(AC34-AE35,0)</f>
        <v>0</v>
      </c>
      <c r="AD35" s="83" t="n">
        <f aca="false">AC34*$C$16</f>
        <v>0</v>
      </c>
      <c r="AE35" s="85" t="n">
        <f aca="false">IF(N35+P35+T35-Z35&gt;0,MIN(AC34,N35+P35+T35-Z35),0)</f>
        <v>0</v>
      </c>
      <c r="AF35" s="83" t="n">
        <f aca="false">AD35+AE35</f>
        <v>0</v>
      </c>
      <c r="AG35" s="57" t="n">
        <f aca="false">AG34+1</f>
        <v>30</v>
      </c>
      <c r="AH35" s="85" t="n">
        <f aca="false">MAX(AH34-AJ35,0)</f>
        <v>0</v>
      </c>
      <c r="AI35" s="83" t="n">
        <f aca="false">AH34*$C$19</f>
        <v>0</v>
      </c>
      <c r="AJ35" s="85" t="n">
        <f aca="false">IF(N35+P35+T35-Z35-AE35&gt;0,MIN(AH34,N35+P35-Z35-AE35),0)</f>
        <v>0</v>
      </c>
      <c r="AK35" s="83" t="n">
        <f aca="false">AI35+AJ35</f>
        <v>0</v>
      </c>
      <c r="AL35" s="57" t="n">
        <f aca="false">AL34+1</f>
        <v>30</v>
      </c>
      <c r="AM35" s="85" t="n">
        <f aca="false">MAX(AM34-AO35,0)</f>
        <v>0</v>
      </c>
      <c r="AN35" s="83" t="n">
        <f aca="false">AM34*$C$22</f>
        <v>0</v>
      </c>
      <c r="AO35" s="85" t="n">
        <f aca="false">IF(N35+P35+T35-Z35-AE35-AJ35&gt;0,MIN(AM34,N35+P35+T35-Z35-AE35-AJ35),0)</f>
        <v>0</v>
      </c>
      <c r="AP35" s="83" t="n">
        <f aca="false">AN35+AO35</f>
        <v>0</v>
      </c>
      <c r="AQ35" s="57" t="n">
        <f aca="false">AQ34+1</f>
        <v>30</v>
      </c>
      <c r="AR35" s="85" t="n">
        <f aca="false">MAX(AR34-AT35,0)</f>
        <v>0</v>
      </c>
      <c r="AS35" s="83" t="n">
        <f aca="false">AR34*$C$25</f>
        <v>0</v>
      </c>
      <c r="AT35" s="85" t="n">
        <f aca="false">IF(N35+P35+T35-Z35-AE35-AJ35-AO35&gt;0,MIN(AR34,N35+P35+T35-Z35-AE35-AJ35-AO35),0)</f>
        <v>0</v>
      </c>
      <c r="AU35" s="83" t="n">
        <f aca="false">AS35+AT35</f>
        <v>0</v>
      </c>
      <c r="AV35" s="57" t="n">
        <f aca="false">AV34+1</f>
        <v>30</v>
      </c>
      <c r="AW35" s="84" t="n">
        <f aca="false">L35</f>
        <v>-3978696534.63335</v>
      </c>
      <c r="AX35" s="83" t="n">
        <f aca="false">AW34*$C$28</f>
        <v>-20128966.2624815</v>
      </c>
      <c r="AY35" s="83" t="n">
        <v>0</v>
      </c>
      <c r="AZ35" s="83" t="n">
        <f aca="false">AX35+AY35</f>
        <v>-20128966.2624815</v>
      </c>
      <c r="BA35" s="57" t="n">
        <f aca="false">BA34+1</f>
        <v>30</v>
      </c>
      <c r="BB35" s="85" t="n">
        <f aca="false">MAX(BB34-BD35,0)</f>
        <v>0</v>
      </c>
      <c r="BC35" s="83" t="n">
        <f aca="false">IF(AR35=0,BB34*$C$31,0)</f>
        <v>0</v>
      </c>
      <c r="BD35" s="85" t="n">
        <f aca="false">IF(N35+P35+T35-Z35-AE35-AJ35-AO35-AT35&gt;0,MIN(BB34,N35+P35+T35-Z35-AE35-AJ35-AO35-AT35),0)</f>
        <v>0</v>
      </c>
      <c r="BE35" s="83" t="n">
        <f aca="false">BC35+BD35</f>
        <v>0</v>
      </c>
      <c r="BF35" s="57" t="n">
        <f aca="false">BF34+1</f>
        <v>30</v>
      </c>
      <c r="BG35" s="85" t="n">
        <f aca="false">MAX(BG34-BI35,0)</f>
        <v>0</v>
      </c>
      <c r="BH35" s="83" t="n">
        <f aca="false">IF(BB35&gt;0,0,BG34*$C$34)</f>
        <v>0</v>
      </c>
      <c r="BI35" s="85" t="n">
        <f aca="false">IF(N35+P35+T35-Z35-AE35-AJ35-AO35-AT35-BD35&gt;0,MIN(BG34,N35+P35+T35-Z35-AE35-AJ35-AO35-AT35-BD35),0)</f>
        <v>0</v>
      </c>
      <c r="BJ35" s="83" t="n">
        <f aca="false">BH35+BI35</f>
        <v>0</v>
      </c>
      <c r="BK35" s="57" t="n">
        <f aca="false">BK34+1</f>
        <v>30</v>
      </c>
      <c r="BL35" s="85" t="n">
        <f aca="false">MAX(BL34-BN35,0)</f>
        <v>0</v>
      </c>
      <c r="BM35" s="83" t="n">
        <f aca="false">IF(BG35=0,BL34*$C$37,0)</f>
        <v>0</v>
      </c>
      <c r="BN35" s="85" t="n">
        <f aca="false">IF(N35+P35+T35-Z35-AE35-AJ35-AO35-AT35-BD35-BI35&gt;0,MIN(BL34,N35+P35+T35-Z35-AE35-AJ35-AO35-AT35-BD35-BI35),0)</f>
        <v>0</v>
      </c>
      <c r="BO35" s="83" t="n">
        <f aca="false">BM35+BN35</f>
        <v>0</v>
      </c>
      <c r="BP35" s="57" t="n">
        <f aca="false">BP34+1</f>
        <v>30</v>
      </c>
      <c r="BQ35" s="85" t="n">
        <f aca="false">MAX(BQ34-BS35,0)</f>
        <v>0</v>
      </c>
      <c r="BR35" s="83" t="n">
        <f aca="false">IF(BL35=0,BQ34*$C$40,0)</f>
        <v>0</v>
      </c>
      <c r="BS35" s="85" t="n">
        <f aca="false">IF(N35+P35+T35-Z35-AE35-AJ35-AO35-AT35-BD35-BI35-BN35&gt;0,MIN(BQ34,N35+P35+T35-Z35-AE35-AJ35-AO35-AT35-BD35-BI35-BN35),0)</f>
        <v>0</v>
      </c>
      <c r="BT35" s="83" t="n">
        <f aca="false">BR35+BS35</f>
        <v>0</v>
      </c>
      <c r="BU35" s="57" t="n">
        <f aca="false">BU34+1</f>
        <v>30</v>
      </c>
      <c r="BV35" s="85" t="n">
        <f aca="false">MAX(BV34-BX35,0)</f>
        <v>0</v>
      </c>
      <c r="BW35" s="83" t="n">
        <f aca="false">IF(BQ35=0,BV34*$C$43,0)</f>
        <v>0</v>
      </c>
      <c r="BX35" s="85" t="n">
        <f aca="false">IF(N35+P35+T35-Z35-AE35-AJ35-AO35-AT35-BD35-BI35-BN35-BS35&gt;0,MIN(BV34,N35+P35+T35-Z35-AE35-AJ35-AO35-AT35-BD35-BI35-BN35-BS35),0)</f>
        <v>0</v>
      </c>
      <c r="BY35" s="83" t="n">
        <f aca="false">BW35+BX35</f>
        <v>0</v>
      </c>
      <c r="BZ35" s="0" t="n">
        <f aca="false">BZ34+1</f>
        <v>30</v>
      </c>
      <c r="CA35" s="85" t="n">
        <f aca="false">MAX(CA34-CC35,0)</f>
        <v>0</v>
      </c>
      <c r="CB35" s="83" t="n">
        <f aca="false">IF(BV35=0,CA34*$C$46,0)</f>
        <v>0</v>
      </c>
      <c r="CC35" s="85" t="n">
        <f aca="false">IF(N35+P35+T35-Z35-AE35-AJ35-AO35-AT35-BD35-BI35-BN35-BS35-BX35&gt;0,MIN(CA34,N35+P35+T35-Z35-AE35-AJ35-AO35-AT35-BD35-BI35-BN35-BS35-BX35),0)</f>
        <v>0</v>
      </c>
      <c r="CD35" s="83" t="n">
        <f aca="false">CB35+CC35</f>
        <v>0</v>
      </c>
      <c r="CE35" s="57" t="n">
        <f aca="false">CE34+1</f>
        <v>30</v>
      </c>
      <c r="CF35" s="85" t="n">
        <f aca="false">MAX(CF34-CH35,0)</f>
        <v>0</v>
      </c>
      <c r="CG35" s="83" t="n">
        <f aca="false">IF(CA35=0,CF34*$C$49,0)</f>
        <v>0</v>
      </c>
      <c r="CH35" s="85" t="n">
        <f aca="false">IF(N35+P35+T35-Z35-AE35-AJ35-AO35-AT35-BD35-BI35-BN35-BS35-BX35-CC35&gt;0,MIN(CF34,N35+P35+T35-Z35-AE35-AJ35-AO35-AT35-BD35-BI35-BN35-BS35-BX35-CC35),0)</f>
        <v>0</v>
      </c>
      <c r="CI35" s="83" t="n">
        <f aca="false">CG35+CH35</f>
        <v>0</v>
      </c>
      <c r="CJ35" s="57" t="n">
        <f aca="false">CJ34+1</f>
        <v>30</v>
      </c>
      <c r="CK35" s="85" t="n">
        <f aca="false">MAX(CK34-CM35,0)</f>
        <v>0</v>
      </c>
      <c r="CL35" s="83" t="n">
        <f aca="false">IF(CF35=0,CK34*$C$52,0)</f>
        <v>0</v>
      </c>
      <c r="CM35" s="85" t="n">
        <f aca="false">IF(N35+P35+T35-Z35-AE35-AJ35-AO35-AT35-BD35-BI35-BN35-BS35-BX35-CC35-CH35&gt;0,MIN(CK34,N35+P35+T35-Z35-AE35-AJ35-AO35-AT35-BD35-BI35-BN35-BS35-BX35-CC35-CH35),0)</f>
        <v>0</v>
      </c>
      <c r="CN35" s="83" t="n">
        <f aca="false">CL35+CM35</f>
        <v>0</v>
      </c>
      <c r="CO35" s="0" t="n">
        <f aca="false">CO34+1</f>
        <v>30</v>
      </c>
      <c r="CP35" s="85" t="n">
        <f aca="false">MAX(CP34-CR35,0)</f>
        <v>0</v>
      </c>
      <c r="CQ35" s="83" t="n">
        <f aca="false">IF(CK35=0,CP34*$C$55,0)</f>
        <v>0</v>
      </c>
      <c r="CR35" s="85" t="n">
        <f aca="false">IF(N35+P35+T35-Z35-AE35-AJ35-AO35-AT35-BD35-BI35-BN35-BS35-BX35-CC35-CH35-CM35&gt;0,MIN(CP34,N35+P35+T35-Z35-AE35-AJ35-AO35-AT35-BD35-BI35-BN35-BS35-BX35-CC35-CH35-CM35),0)</f>
        <v>0</v>
      </c>
      <c r="CS35" s="83" t="n">
        <f aca="false">CQ35+CR35</f>
        <v>0</v>
      </c>
      <c r="CT35" s="0" t="n">
        <f aca="false">CT34+1</f>
        <v>30</v>
      </c>
      <c r="CU35" s="85" t="n">
        <f aca="false">MAX(CU34-CW35,0)</f>
        <v>0</v>
      </c>
      <c r="CV35" s="83" t="n">
        <f aca="false">IF(CP35=0,CU34*$C$58,0)</f>
        <v>0</v>
      </c>
      <c r="CW35" s="85" t="n">
        <f aca="false">IF(N35+P35+T35-Z35-AE35-AJ35-AO35-AT35-BD35-BI35-BN35-BS35-BX35-CC35-CH35-CM35-CR35&gt;0,MIN(CU34,N35+P35+T35-Z35-AE35-AJ35-AO35-AT35-BD35-BI35-BN35-BS35-BX35-CC35-CH35-CM35-CR35),0)</f>
        <v>0</v>
      </c>
      <c r="CX35" s="83" t="n">
        <f aca="false">CV35+CW35</f>
        <v>0</v>
      </c>
      <c r="CY35" s="57" t="n">
        <f aca="false">CY34+1</f>
        <v>30</v>
      </c>
      <c r="CZ35" s="85" t="n">
        <f aca="false">MAX(CZ34-DB35,0)</f>
        <v>0</v>
      </c>
      <c r="DA35" s="83" t="n">
        <f aca="false">IF(CU35=0,CZ34*$C$61,0)</f>
        <v>0</v>
      </c>
      <c r="DB35" s="85" t="n">
        <f aca="false">IF(N35+P35+T35-Z35-AE35-AJ35-AO35-AT35-BD35-BI35-BN35-BS35-BX35-CC35-CH35-CM35-CR35-CW35&gt;0,MIN(CZ34,N35+P35+T35-Z35-AE35-AJ35-AO35-AT35-BD35-BI35-BN35-BS35-BX35-CC35-CH35-CM35-CR35-CW35),0)</f>
        <v>0</v>
      </c>
      <c r="DC35" s="83" t="n">
        <f aca="false">DA35+DB35</f>
        <v>0</v>
      </c>
      <c r="DD35" s="83" t="n">
        <f aca="false">X35+AC35+AH35+AM35+AR35+BB35+BG35+BL35+BQ35+BV35+CA35+CF35+CK35+CP35+CU35+CZ35</f>
        <v>0</v>
      </c>
      <c r="DE35" s="83" t="n">
        <f aca="false">Y35+AD35+AI35+AN35+AS35+AX35+BC35+BH35+BM35+BR35+BW35+CB35+CG35+CQ35+CV35+DA35</f>
        <v>-20128966.2624815</v>
      </c>
      <c r="DF35" s="83" t="n">
        <f aca="false">Z35+AE35+AJ35+AO35+AT35+AY35+BD35+BI35+BN35+BS35+BX35+CC35+CH35+CR35+CW35+DB35</f>
        <v>0</v>
      </c>
      <c r="DG35" s="83" t="n">
        <f aca="false">DE35+DF35</f>
        <v>-20128966.2624815</v>
      </c>
      <c r="DH35" s="85" t="n">
        <f aca="false">U35-DG35+(AW35*$C$28)</f>
        <v>82855616.8627799</v>
      </c>
      <c r="DI35" s="83" t="n">
        <f aca="false">U35-DG35</f>
        <v>104603172.121086</v>
      </c>
      <c r="DJ35" s="57" t="n">
        <f aca="false">DJ34+1</f>
        <v>30</v>
      </c>
    </row>
    <row r="36" customFormat="false" ht="15.75" hidden="false" customHeight="false" outlineLevel="0" collapsed="false">
      <c r="A36" s="92" t="s">
        <v>86</v>
      </c>
      <c r="B36" s="57"/>
      <c r="C36" s="94" t="n">
        <v>11714219</v>
      </c>
    </row>
    <row r="37" customFormat="false" ht="15.75" hidden="false" customHeight="false" outlineLevel="0" collapsed="false">
      <c r="A37" s="92" t="s">
        <v>87</v>
      </c>
      <c r="B37" s="57"/>
      <c r="C37" s="93" t="n">
        <v>0.076463</v>
      </c>
    </row>
    <row r="38" customFormat="false" ht="15.75" hidden="false" customHeight="false" outlineLevel="0" collapsed="false">
      <c r="A38" s="57"/>
      <c r="B38" s="57"/>
      <c r="C38" s="57"/>
    </row>
    <row r="39" customFormat="false" ht="15.75" hidden="false" customHeight="false" outlineLevel="0" collapsed="false">
      <c r="A39" s="92" t="s">
        <v>88</v>
      </c>
      <c r="B39" s="57"/>
      <c r="C39" s="94" t="n">
        <v>27333177</v>
      </c>
    </row>
    <row r="40" customFormat="false" ht="15.75" hidden="false" customHeight="false" outlineLevel="0" collapsed="false">
      <c r="A40" s="92" t="s">
        <v>89</v>
      </c>
      <c r="B40" s="57"/>
      <c r="C40" s="93" t="n">
        <v>0.07488</v>
      </c>
    </row>
    <row r="41" customFormat="false" ht="15.75" hidden="false" customHeight="false" outlineLevel="0" collapsed="false">
      <c r="A41" s="57"/>
      <c r="B41" s="57"/>
      <c r="C41" s="57"/>
    </row>
    <row r="42" customFormat="false" ht="15.75" hidden="false" customHeight="false" outlineLevel="0" collapsed="false">
      <c r="A42" s="92" t="s">
        <v>90</v>
      </c>
      <c r="B42" s="57"/>
      <c r="C42" s="94" t="n">
        <v>11714219</v>
      </c>
    </row>
    <row r="43" customFormat="false" ht="15.75" hidden="false" customHeight="false" outlineLevel="0" collapsed="false">
      <c r="A43" s="92" t="s">
        <v>91</v>
      </c>
      <c r="B43" s="57"/>
      <c r="C43" s="93" t="n">
        <v>0.07488</v>
      </c>
    </row>
    <row r="44" customFormat="false" ht="15.75" hidden="false" customHeight="false" outlineLevel="0" collapsed="false">
      <c r="A44" s="96" t="s">
        <v>92</v>
      </c>
      <c r="B44" s="97"/>
      <c r="C44" s="97"/>
    </row>
    <row r="45" customFormat="false" ht="15.75" hidden="false" customHeight="false" outlineLevel="0" collapsed="false">
      <c r="A45" s="92" t="s">
        <v>93</v>
      </c>
      <c r="B45" s="57"/>
      <c r="C45" s="83" t="n">
        <v>11714219</v>
      </c>
    </row>
    <row r="46" customFormat="false" ht="15.75" hidden="false" customHeight="false" outlineLevel="0" collapsed="false">
      <c r="A46" s="92" t="s">
        <v>94</v>
      </c>
      <c r="B46" s="57"/>
      <c r="C46" s="98" t="n">
        <v>0.0685</v>
      </c>
    </row>
    <row r="47" customFormat="false" ht="15.75" hidden="false" customHeight="false" outlineLevel="0" collapsed="false">
      <c r="A47" s="57"/>
      <c r="B47" s="57"/>
      <c r="C47" s="57"/>
    </row>
    <row r="48" customFormat="false" ht="15.75" hidden="false" customHeight="false" outlineLevel="0" collapsed="false">
      <c r="A48" s="92" t="s">
        <v>95</v>
      </c>
      <c r="B48" s="57"/>
      <c r="C48" s="83" t="n">
        <v>19523698</v>
      </c>
    </row>
    <row r="49" customFormat="false" ht="15.75" hidden="false" customHeight="false" outlineLevel="0" collapsed="false">
      <c r="A49" s="92" t="s">
        <v>96</v>
      </c>
      <c r="B49" s="57"/>
      <c r="C49" s="98" t="n">
        <v>0.0685</v>
      </c>
    </row>
    <row r="50" customFormat="false" ht="15.75" hidden="false" customHeight="false" outlineLevel="0" collapsed="false">
      <c r="A50" s="57"/>
      <c r="B50" s="57"/>
      <c r="C50" s="57"/>
    </row>
    <row r="51" customFormat="false" ht="15.75" hidden="false" customHeight="false" outlineLevel="0" collapsed="false">
      <c r="A51" s="92" t="s">
        <v>97</v>
      </c>
      <c r="B51" s="57"/>
      <c r="C51" s="83" t="n">
        <v>3904740</v>
      </c>
    </row>
    <row r="52" customFormat="false" ht="15.75" hidden="false" customHeight="false" outlineLevel="0" collapsed="false">
      <c r="A52" s="92" t="s">
        <v>98</v>
      </c>
      <c r="B52" s="57"/>
      <c r="C52" s="98" t="n">
        <v>0.0685</v>
      </c>
    </row>
    <row r="53" customFormat="false" ht="15.75" hidden="false" customHeight="false" outlineLevel="0" collapsed="false">
      <c r="A53" s="57"/>
      <c r="B53" s="57"/>
      <c r="C53" s="57"/>
    </row>
    <row r="54" customFormat="false" ht="15.75" hidden="false" customHeight="false" outlineLevel="0" collapsed="false">
      <c r="A54" s="92" t="s">
        <v>99</v>
      </c>
      <c r="B54" s="57"/>
      <c r="C54" s="83" t="n">
        <v>15618958</v>
      </c>
    </row>
    <row r="55" customFormat="false" ht="15.75" hidden="false" customHeight="false" outlineLevel="0" collapsed="false">
      <c r="A55" s="92" t="s">
        <v>100</v>
      </c>
      <c r="B55" s="57"/>
      <c r="C55" s="98" t="n">
        <v>0.06</v>
      </c>
    </row>
    <row r="56" customFormat="false" ht="15.75" hidden="false" customHeight="false" outlineLevel="0" collapsed="false">
      <c r="A56" s="99"/>
      <c r="B56" s="57"/>
      <c r="C56" s="57"/>
    </row>
    <row r="57" customFormat="false" ht="15.75" hidden="false" customHeight="false" outlineLevel="0" collapsed="false">
      <c r="A57" s="92" t="s">
        <v>101</v>
      </c>
      <c r="B57" s="57"/>
      <c r="C57" s="83" t="n">
        <v>7809479</v>
      </c>
    </row>
    <row r="58" customFormat="false" ht="15.75" hidden="false" customHeight="false" outlineLevel="0" collapsed="false">
      <c r="A58" s="92" t="s">
        <v>102</v>
      </c>
      <c r="B58" s="57"/>
      <c r="C58" s="98" t="n">
        <v>0.06</v>
      </c>
    </row>
    <row r="59" customFormat="false" ht="15.75" hidden="false" customHeight="false" outlineLevel="0" collapsed="false">
      <c r="A59" s="57"/>
      <c r="B59" s="57"/>
      <c r="C59" s="57"/>
    </row>
    <row r="60" customFormat="false" ht="15.75" hidden="false" customHeight="false" outlineLevel="0" collapsed="false">
      <c r="A60" s="92" t="s">
        <v>103</v>
      </c>
      <c r="B60" s="57"/>
      <c r="C60" s="83" t="n">
        <v>19523699</v>
      </c>
      <c r="F60" s="100"/>
    </row>
    <row r="61" customFormat="false" ht="15.75" hidden="false" customHeight="false" outlineLevel="0" collapsed="false">
      <c r="A61" s="92" t="s">
        <v>104</v>
      </c>
      <c r="B61" s="57"/>
      <c r="C61" s="98" t="n">
        <v>0.06</v>
      </c>
      <c r="F61" s="100"/>
    </row>
    <row r="62" customFormat="false" ht="15.75" hidden="false" customHeight="false" outlineLevel="0" collapsed="false">
      <c r="F62" s="100"/>
    </row>
    <row r="63" customFormat="false" ht="15.75" hidden="false" customHeight="false" outlineLevel="0" collapsed="false">
      <c r="F63" s="100"/>
    </row>
    <row r="64" customFormat="false" ht="15.75" hidden="false" customHeight="false" outlineLevel="0" collapsed="false">
      <c r="F64" s="100"/>
    </row>
    <row r="65" customFormat="false" ht="15.75" hidden="false" customHeight="false" outlineLevel="0" collapsed="false">
      <c r="F65" s="100"/>
    </row>
    <row r="66" customFormat="false" ht="15.75" hidden="false" customHeight="false" outlineLevel="0" collapsed="false">
      <c r="F66" s="100"/>
    </row>
    <row r="67" customFormat="false" ht="15.75" hidden="false" customHeight="false" outlineLevel="0" collapsed="false">
      <c r="F67" s="100"/>
    </row>
    <row r="68" customFormat="false" ht="15.75" hidden="false" customHeight="false" outlineLevel="0" collapsed="false">
      <c r="F68" s="100"/>
    </row>
    <row r="69" customFormat="false" ht="15.75" hidden="false" customHeight="false" outlineLevel="0" collapsed="false">
      <c r="F69" s="100"/>
    </row>
    <row r="70" customFormat="false" ht="15.75" hidden="false" customHeight="false" outlineLevel="0" collapsed="false">
      <c r="F70" s="100"/>
    </row>
    <row r="71" customFormat="false" ht="15.75" hidden="false" customHeight="false" outlineLevel="0" collapsed="false">
      <c r="F71" s="100"/>
    </row>
    <row r="72" customFormat="false" ht="15.75" hidden="false" customHeight="false" outlineLevel="0" collapsed="false">
      <c r="F72" s="100"/>
    </row>
    <row r="73" customFormat="false" ht="15.75" hidden="false" customHeight="false" outlineLevel="0" collapsed="false">
      <c r="F73" s="100"/>
    </row>
    <row r="74" customFormat="false" ht="15.75" hidden="false" customHeight="false" outlineLevel="0" collapsed="false">
      <c r="F74" s="100"/>
    </row>
    <row r="75" customFormat="false" ht="15.75" hidden="false" customHeight="false" outlineLevel="0" collapsed="false">
      <c r="F75" s="100"/>
    </row>
    <row r="76" customFormat="false" ht="15.75" hidden="false" customHeight="false" outlineLevel="0" collapsed="false">
      <c r="F76" s="100"/>
    </row>
    <row r="77" customFormat="false" ht="15.75" hidden="false" customHeight="false" outlineLevel="0" collapsed="false">
      <c r="F77" s="100"/>
    </row>
    <row r="78" customFormat="false" ht="15.75" hidden="false" customHeight="false" outlineLevel="0" collapsed="false">
      <c r="F78" s="100"/>
    </row>
    <row r="79" customFormat="false" ht="15.75" hidden="false" customHeight="false" outlineLevel="0" collapsed="false">
      <c r="F79" s="100"/>
    </row>
    <row r="80" customFormat="false" ht="15.75" hidden="false" customHeight="false" outlineLevel="0" collapsed="false">
      <c r="F80" s="100"/>
    </row>
    <row r="81" customFormat="false" ht="15.75" hidden="false" customHeight="false" outlineLevel="0" collapsed="false">
      <c r="F81" s="100"/>
    </row>
    <row r="82" customFormat="false" ht="15.75" hidden="false" customHeight="false" outlineLevel="0" collapsed="false">
      <c r="F82" s="100"/>
    </row>
    <row r="83" customFormat="false" ht="15.75" hidden="false" customHeight="false" outlineLevel="0" collapsed="false">
      <c r="F83" s="100"/>
    </row>
    <row r="84" customFormat="false" ht="15.75" hidden="false" customHeight="false" outlineLevel="0" collapsed="false">
      <c r="F84" s="100"/>
    </row>
    <row r="85" customFormat="false" ht="15.75" hidden="false" customHeight="false" outlineLevel="0" collapsed="false">
      <c r="F85" s="100"/>
    </row>
    <row r="86" customFormat="false" ht="15.75" hidden="false" customHeight="false" outlineLevel="0" collapsed="false">
      <c r="F86" s="100"/>
    </row>
    <row r="87" customFormat="false" ht="15.75" hidden="false" customHeight="false" outlineLevel="0" collapsed="false">
      <c r="F87" s="100"/>
    </row>
    <row r="88" customFormat="false" ht="15.75" hidden="false" customHeight="false" outlineLevel="0" collapsed="false">
      <c r="F88" s="100"/>
    </row>
    <row r="89" customFormat="false" ht="15.75" hidden="false" customHeight="false" outlineLevel="0" collapsed="false">
      <c r="F89" s="100"/>
    </row>
    <row r="90" customFormat="false" ht="15.75" hidden="false" customHeight="false" outlineLevel="0" collapsed="false">
      <c r="F90" s="100"/>
    </row>
    <row r="91" customFormat="false" ht="15.75" hidden="false" customHeight="false" outlineLevel="0" collapsed="false">
      <c r="F91" s="100"/>
    </row>
    <row r="92" customFormat="false" ht="15.75" hidden="false" customHeight="false" outlineLevel="0" collapsed="false">
      <c r="F92" s="100"/>
    </row>
    <row r="93" customFormat="false" ht="15.75" hidden="false" customHeight="false" outlineLevel="0" collapsed="false">
      <c r="F93" s="100"/>
    </row>
    <row r="94" customFormat="false" ht="15.75" hidden="false" customHeight="false" outlineLevel="0" collapsed="false">
      <c r="F94" s="100"/>
    </row>
    <row r="95" customFormat="false" ht="15.75" hidden="false" customHeight="false" outlineLevel="0" collapsed="false">
      <c r="F95" s="100"/>
    </row>
    <row r="96" customFormat="false" ht="15.75" hidden="false" customHeight="false" outlineLevel="0" collapsed="false">
      <c r="F96" s="100"/>
    </row>
    <row r="97" customFormat="false" ht="15.75" hidden="false" customHeight="false" outlineLevel="0" collapsed="false">
      <c r="F97" s="100"/>
    </row>
    <row r="98" customFormat="false" ht="15.75" hidden="false" customHeight="false" outlineLevel="0" collapsed="false">
      <c r="F98" s="100"/>
    </row>
    <row r="99" customFormat="false" ht="15.75" hidden="false" customHeight="false" outlineLevel="0" collapsed="false">
      <c r="F99" s="100"/>
    </row>
    <row r="100" customFormat="false" ht="15.75" hidden="false" customHeight="false" outlineLevel="0" collapsed="false">
      <c r="F100" s="100"/>
    </row>
    <row r="101" customFormat="false" ht="15.75" hidden="false" customHeight="false" outlineLevel="0" collapsed="false">
      <c r="F101" s="100"/>
    </row>
    <row r="102" customFormat="false" ht="15.75" hidden="false" customHeight="false" outlineLevel="0" collapsed="false">
      <c r="F102" s="100"/>
    </row>
    <row r="103" customFormat="false" ht="15.75" hidden="false" customHeight="false" outlineLevel="0" collapsed="false">
      <c r="F103" s="100"/>
    </row>
    <row r="104" customFormat="false" ht="15.75" hidden="false" customHeight="false" outlineLevel="0" collapsed="false">
      <c r="F104" s="100"/>
    </row>
    <row r="105" customFormat="false" ht="15.75" hidden="false" customHeight="false" outlineLevel="0" collapsed="false">
      <c r="F105" s="100"/>
    </row>
    <row r="106" customFormat="false" ht="15.75" hidden="false" customHeight="false" outlineLevel="0" collapsed="false">
      <c r="F106" s="100"/>
    </row>
    <row r="107" customFormat="false" ht="15.75" hidden="false" customHeight="false" outlineLevel="0" collapsed="false">
      <c r="F107" s="100"/>
    </row>
    <row r="108" customFormat="false" ht="15.75" hidden="false" customHeight="false" outlineLevel="0" collapsed="false">
      <c r="F108" s="100"/>
    </row>
    <row r="109" customFormat="false" ht="15.75" hidden="false" customHeight="false" outlineLevel="0" collapsed="false">
      <c r="F109" s="100"/>
    </row>
    <row r="110" customFormat="false" ht="15.75" hidden="false" customHeight="false" outlineLevel="0" collapsed="false">
      <c r="F110" s="100"/>
    </row>
    <row r="111" customFormat="false" ht="15.75" hidden="false" customHeight="false" outlineLevel="0" collapsed="false">
      <c r="F111" s="100"/>
    </row>
    <row r="112" customFormat="false" ht="15.75" hidden="false" customHeight="false" outlineLevel="0" collapsed="false">
      <c r="F112" s="100"/>
    </row>
    <row r="113" customFormat="false" ht="15.75" hidden="false" customHeight="false" outlineLevel="0" collapsed="false">
      <c r="F113" s="100"/>
    </row>
    <row r="114" customFormat="false" ht="15.75" hidden="false" customHeight="false" outlineLevel="0" collapsed="false">
      <c r="F114" s="100"/>
    </row>
    <row r="115" customFormat="false" ht="15.75" hidden="false" customHeight="false" outlineLevel="0" collapsed="false">
      <c r="F115" s="100"/>
    </row>
    <row r="116" customFormat="false" ht="15.75" hidden="false" customHeight="false" outlineLevel="0" collapsed="false">
      <c r="F116" s="100"/>
    </row>
    <row r="117" customFormat="false" ht="15.75" hidden="false" customHeight="false" outlineLevel="0" collapsed="false">
      <c r="F117" s="100"/>
    </row>
    <row r="118" customFormat="false" ht="15.75" hidden="false" customHeight="false" outlineLevel="0" collapsed="false">
      <c r="F118" s="100"/>
    </row>
    <row r="119" customFormat="false" ht="15.75" hidden="false" customHeight="false" outlineLevel="0" collapsed="false">
      <c r="F119" s="100"/>
    </row>
    <row r="120" customFormat="false" ht="15.75" hidden="false" customHeight="false" outlineLevel="0" collapsed="false">
      <c r="F120" s="100"/>
    </row>
    <row r="121" customFormat="false" ht="15.75" hidden="false" customHeight="false" outlineLevel="0" collapsed="false">
      <c r="F121" s="100"/>
    </row>
    <row r="122" customFormat="false" ht="15.75" hidden="false" customHeight="false" outlineLevel="0" collapsed="false">
      <c r="F122" s="100"/>
    </row>
    <row r="123" customFormat="false" ht="15.75" hidden="false" customHeight="false" outlineLevel="0" collapsed="false">
      <c r="F123" s="100"/>
    </row>
    <row r="124" customFormat="false" ht="15.75" hidden="false" customHeight="false" outlineLevel="0" collapsed="false">
      <c r="F124" s="100"/>
    </row>
    <row r="125" customFormat="false" ht="15.75" hidden="false" customHeight="false" outlineLevel="0" collapsed="false">
      <c r="F125" s="100"/>
    </row>
    <row r="126" customFormat="false" ht="15.75" hidden="false" customHeight="false" outlineLevel="0" collapsed="false">
      <c r="F126" s="100"/>
    </row>
    <row r="127" customFormat="false" ht="15.75" hidden="false" customHeight="false" outlineLevel="0" collapsed="false">
      <c r="F127" s="100"/>
    </row>
    <row r="128" customFormat="false" ht="15.75" hidden="false" customHeight="false" outlineLevel="0" collapsed="false">
      <c r="F128" s="100"/>
    </row>
    <row r="129" customFormat="false" ht="15.75" hidden="false" customHeight="false" outlineLevel="0" collapsed="false">
      <c r="F129" s="100"/>
    </row>
    <row r="130" customFormat="false" ht="15.75" hidden="false" customHeight="false" outlineLevel="0" collapsed="false">
      <c r="F130" s="100"/>
    </row>
    <row r="131" customFormat="false" ht="15.75" hidden="false" customHeight="false" outlineLevel="0" collapsed="false">
      <c r="F131" s="100"/>
    </row>
    <row r="132" customFormat="false" ht="15.75" hidden="false" customHeight="false" outlineLevel="0" collapsed="false">
      <c r="F132" s="100"/>
    </row>
    <row r="133" customFormat="false" ht="15.75" hidden="false" customHeight="false" outlineLevel="0" collapsed="false">
      <c r="F133" s="100"/>
    </row>
    <row r="134" customFormat="false" ht="15.75" hidden="false" customHeight="false" outlineLevel="0" collapsed="false">
      <c r="F134" s="100"/>
    </row>
    <row r="135" customFormat="false" ht="15.75" hidden="false" customHeight="false" outlineLevel="0" collapsed="false">
      <c r="F135" s="100"/>
    </row>
    <row r="136" customFormat="false" ht="15.75" hidden="false" customHeight="false" outlineLevel="0" collapsed="false">
      <c r="F136" s="100"/>
    </row>
    <row r="137" customFormat="false" ht="15.75" hidden="false" customHeight="false" outlineLevel="0" collapsed="false">
      <c r="F137" s="100"/>
    </row>
    <row r="138" customFormat="false" ht="15.75" hidden="false" customHeight="false" outlineLevel="0" collapsed="false">
      <c r="F138" s="100"/>
    </row>
    <row r="139" customFormat="false" ht="15.75" hidden="false" customHeight="false" outlineLevel="0" collapsed="false">
      <c r="F139" s="100"/>
    </row>
    <row r="140" customFormat="false" ht="15.75" hidden="false" customHeight="false" outlineLevel="0" collapsed="false">
      <c r="F140" s="100"/>
    </row>
    <row r="141" customFormat="false" ht="15.75" hidden="false" customHeight="false" outlineLevel="0" collapsed="false">
      <c r="F141" s="100"/>
    </row>
    <row r="142" customFormat="false" ht="15.75" hidden="false" customHeight="false" outlineLevel="0" collapsed="false">
      <c r="F142" s="100"/>
    </row>
    <row r="143" customFormat="false" ht="15.75" hidden="false" customHeight="false" outlineLevel="0" collapsed="false">
      <c r="F143" s="100"/>
    </row>
    <row r="144" customFormat="false" ht="15.75" hidden="false" customHeight="false" outlineLevel="0" collapsed="false">
      <c r="F144" s="100"/>
    </row>
    <row r="145" customFormat="false" ht="15.75" hidden="false" customHeight="false" outlineLevel="0" collapsed="false">
      <c r="F145" s="100"/>
    </row>
    <row r="146" customFormat="false" ht="15.75" hidden="false" customHeight="false" outlineLevel="0" collapsed="false">
      <c r="F146" s="100"/>
    </row>
    <row r="147" customFormat="false" ht="15.75" hidden="false" customHeight="false" outlineLevel="0" collapsed="false">
      <c r="F147" s="100"/>
    </row>
    <row r="148" customFormat="false" ht="15.75" hidden="false" customHeight="false" outlineLevel="0" collapsed="false">
      <c r="F148" s="100"/>
    </row>
    <row r="149" customFormat="false" ht="15.75" hidden="false" customHeight="false" outlineLevel="0" collapsed="false">
      <c r="F149" s="100"/>
    </row>
    <row r="150" customFormat="false" ht="15.75" hidden="false" customHeight="false" outlineLevel="0" collapsed="false">
      <c r="F150" s="100"/>
    </row>
    <row r="151" customFormat="false" ht="15.75" hidden="false" customHeight="false" outlineLevel="0" collapsed="false">
      <c r="F151" s="100"/>
    </row>
    <row r="152" customFormat="false" ht="15.75" hidden="false" customHeight="false" outlineLevel="0" collapsed="false">
      <c r="F152" s="100"/>
    </row>
    <row r="153" customFormat="false" ht="15.75" hidden="false" customHeight="false" outlineLevel="0" collapsed="false">
      <c r="F153" s="100"/>
    </row>
    <row r="154" customFormat="false" ht="15.75" hidden="false" customHeight="false" outlineLevel="0" collapsed="false">
      <c r="F154" s="100"/>
    </row>
    <row r="155" customFormat="false" ht="15.75" hidden="false" customHeight="false" outlineLevel="0" collapsed="false">
      <c r="F155" s="100"/>
    </row>
    <row r="156" customFormat="false" ht="15.75" hidden="false" customHeight="false" outlineLevel="0" collapsed="false">
      <c r="F156" s="100"/>
    </row>
    <row r="157" customFormat="false" ht="15.75" hidden="false" customHeight="false" outlineLevel="0" collapsed="false">
      <c r="F157" s="100"/>
    </row>
    <row r="158" customFormat="false" ht="15.75" hidden="false" customHeight="false" outlineLevel="0" collapsed="false">
      <c r="F158" s="100"/>
    </row>
    <row r="159" customFormat="false" ht="15.75" hidden="false" customHeight="false" outlineLevel="0" collapsed="false">
      <c r="F159" s="100"/>
    </row>
    <row r="160" customFormat="false" ht="15.75" hidden="false" customHeight="false" outlineLevel="0" collapsed="false">
      <c r="F160" s="100"/>
    </row>
    <row r="161" customFormat="false" ht="15.75" hidden="false" customHeight="false" outlineLevel="0" collapsed="false">
      <c r="F161" s="100"/>
    </row>
    <row r="162" customFormat="false" ht="15.75" hidden="false" customHeight="false" outlineLevel="0" collapsed="false">
      <c r="F162" s="100"/>
    </row>
    <row r="163" customFormat="false" ht="15.75" hidden="false" customHeight="false" outlineLevel="0" collapsed="false">
      <c r="F163" s="100"/>
    </row>
    <row r="164" customFormat="false" ht="15.75" hidden="false" customHeight="false" outlineLevel="0" collapsed="false">
      <c r="F164" s="100"/>
    </row>
    <row r="165" customFormat="false" ht="15.75" hidden="false" customHeight="false" outlineLevel="0" collapsed="false">
      <c r="F165" s="100"/>
    </row>
    <row r="166" customFormat="false" ht="15.75" hidden="false" customHeight="false" outlineLevel="0" collapsed="false">
      <c r="F166" s="100"/>
    </row>
    <row r="167" customFormat="false" ht="15.75" hidden="false" customHeight="false" outlineLevel="0" collapsed="false">
      <c r="F167" s="100"/>
    </row>
    <row r="168" customFormat="false" ht="15.75" hidden="false" customHeight="false" outlineLevel="0" collapsed="false">
      <c r="F168" s="100"/>
    </row>
    <row r="169" customFormat="false" ht="15.75" hidden="false" customHeight="false" outlineLevel="0" collapsed="false">
      <c r="F169" s="100"/>
    </row>
    <row r="170" customFormat="false" ht="15.75" hidden="false" customHeight="false" outlineLevel="0" collapsed="false">
      <c r="F170" s="100"/>
    </row>
    <row r="171" customFormat="false" ht="15.75" hidden="false" customHeight="false" outlineLevel="0" collapsed="false">
      <c r="F171" s="100"/>
    </row>
    <row r="172" customFormat="false" ht="15.75" hidden="false" customHeight="false" outlineLevel="0" collapsed="false">
      <c r="F172" s="100"/>
    </row>
    <row r="173" customFormat="false" ht="15.75" hidden="false" customHeight="false" outlineLevel="0" collapsed="false">
      <c r="F173" s="100"/>
    </row>
    <row r="174" customFormat="false" ht="15.75" hidden="false" customHeight="false" outlineLevel="0" collapsed="false">
      <c r="F174" s="100"/>
    </row>
    <row r="175" customFormat="false" ht="15.75" hidden="false" customHeight="false" outlineLevel="0" collapsed="false">
      <c r="F175" s="100"/>
    </row>
    <row r="176" customFormat="false" ht="15.75" hidden="false" customHeight="false" outlineLevel="0" collapsed="false">
      <c r="F176" s="100"/>
    </row>
    <row r="177" customFormat="false" ht="15.75" hidden="false" customHeight="false" outlineLevel="0" collapsed="false">
      <c r="F177" s="100"/>
    </row>
    <row r="178" customFormat="false" ht="15.75" hidden="false" customHeight="false" outlineLevel="0" collapsed="false">
      <c r="F178" s="100"/>
    </row>
    <row r="179" customFormat="false" ht="15.75" hidden="false" customHeight="false" outlineLevel="0" collapsed="false">
      <c r="F179" s="100"/>
    </row>
    <row r="180" customFormat="false" ht="15.75" hidden="false" customHeight="false" outlineLevel="0" collapsed="false">
      <c r="F180" s="100"/>
    </row>
    <row r="181" customFormat="false" ht="15.75" hidden="false" customHeight="false" outlineLevel="0" collapsed="false">
      <c r="F181" s="100"/>
    </row>
    <row r="182" customFormat="false" ht="15.75" hidden="false" customHeight="false" outlineLevel="0" collapsed="false">
      <c r="F182" s="100"/>
    </row>
    <row r="183" customFormat="false" ht="15.75" hidden="false" customHeight="false" outlineLevel="0" collapsed="false">
      <c r="F183" s="100"/>
    </row>
    <row r="184" customFormat="false" ht="15.75" hidden="false" customHeight="false" outlineLevel="0" collapsed="false">
      <c r="F184" s="100"/>
    </row>
    <row r="185" customFormat="false" ht="15.75" hidden="false" customHeight="false" outlineLevel="0" collapsed="false">
      <c r="F185" s="100"/>
    </row>
    <row r="186" customFormat="false" ht="15.75" hidden="false" customHeight="false" outlineLevel="0" collapsed="false">
      <c r="F186" s="100"/>
    </row>
    <row r="187" customFormat="false" ht="15.75" hidden="false" customHeight="false" outlineLevel="0" collapsed="false">
      <c r="F187" s="100"/>
    </row>
    <row r="188" customFormat="false" ht="15.75" hidden="false" customHeight="false" outlineLevel="0" collapsed="false">
      <c r="F188" s="100"/>
    </row>
    <row r="189" customFormat="false" ht="15.75" hidden="false" customHeight="false" outlineLevel="0" collapsed="false">
      <c r="F189" s="100"/>
    </row>
    <row r="190" customFormat="false" ht="15.75" hidden="false" customHeight="false" outlineLevel="0" collapsed="false">
      <c r="F190" s="100"/>
    </row>
    <row r="191" customFormat="false" ht="15.75" hidden="false" customHeight="false" outlineLevel="0" collapsed="false">
      <c r="F191" s="100"/>
    </row>
    <row r="192" customFormat="false" ht="15.75" hidden="false" customHeight="false" outlineLevel="0" collapsed="false">
      <c r="F192" s="100"/>
    </row>
    <row r="193" customFormat="false" ht="15.75" hidden="false" customHeight="false" outlineLevel="0" collapsed="false">
      <c r="F193" s="100"/>
    </row>
    <row r="194" customFormat="false" ht="15.75" hidden="false" customHeight="false" outlineLevel="0" collapsed="false">
      <c r="F194" s="100"/>
    </row>
    <row r="195" customFormat="false" ht="15.75" hidden="false" customHeight="false" outlineLevel="0" collapsed="false">
      <c r="F195" s="100"/>
    </row>
    <row r="196" customFormat="false" ht="15.75" hidden="false" customHeight="false" outlineLevel="0" collapsed="false">
      <c r="F196" s="100"/>
    </row>
    <row r="197" customFormat="false" ht="15.75" hidden="false" customHeight="false" outlineLevel="0" collapsed="false">
      <c r="F197" s="100"/>
    </row>
    <row r="198" customFormat="false" ht="15.75" hidden="false" customHeight="false" outlineLevel="0" collapsed="false">
      <c r="F198" s="100"/>
    </row>
    <row r="199" customFormat="false" ht="15.75" hidden="false" customHeight="false" outlineLevel="0" collapsed="false">
      <c r="F199" s="100"/>
    </row>
    <row r="200" customFormat="false" ht="15.75" hidden="false" customHeight="false" outlineLevel="0" collapsed="false">
      <c r="F200" s="100"/>
    </row>
    <row r="201" customFormat="false" ht="15.75" hidden="false" customHeight="false" outlineLevel="0" collapsed="false">
      <c r="F201" s="100"/>
    </row>
    <row r="202" customFormat="false" ht="15.75" hidden="false" customHeight="false" outlineLevel="0" collapsed="false">
      <c r="F202" s="100"/>
    </row>
    <row r="203" customFormat="false" ht="15.75" hidden="false" customHeight="false" outlineLevel="0" collapsed="false">
      <c r="F203" s="100"/>
    </row>
    <row r="204" customFormat="false" ht="15.75" hidden="false" customHeight="false" outlineLevel="0" collapsed="false">
      <c r="F204" s="100"/>
    </row>
    <row r="205" customFormat="false" ht="15.75" hidden="false" customHeight="false" outlineLevel="0" collapsed="false">
      <c r="F205" s="100"/>
    </row>
    <row r="206" customFormat="false" ht="15.75" hidden="false" customHeight="false" outlineLevel="0" collapsed="false">
      <c r="F206" s="100"/>
    </row>
    <row r="207" customFormat="false" ht="15.75" hidden="false" customHeight="false" outlineLevel="0" collapsed="false">
      <c r="F207" s="100"/>
    </row>
    <row r="208" customFormat="false" ht="15.75" hidden="false" customHeight="false" outlineLevel="0" collapsed="false">
      <c r="F208" s="100"/>
    </row>
    <row r="209" customFormat="false" ht="15.75" hidden="false" customHeight="false" outlineLevel="0" collapsed="false">
      <c r="F209" s="100"/>
    </row>
    <row r="210" customFormat="false" ht="15.75" hidden="false" customHeight="false" outlineLevel="0" collapsed="false">
      <c r="F210" s="100"/>
    </row>
    <row r="211" customFormat="false" ht="15.75" hidden="false" customHeight="false" outlineLevel="0" collapsed="false">
      <c r="F211" s="100"/>
    </row>
    <row r="212" customFormat="false" ht="15.75" hidden="false" customHeight="false" outlineLevel="0" collapsed="false">
      <c r="F212" s="100"/>
    </row>
    <row r="213" customFormat="false" ht="15.75" hidden="false" customHeight="false" outlineLevel="0" collapsed="false">
      <c r="F213" s="100"/>
    </row>
    <row r="214" customFormat="false" ht="15.75" hidden="false" customHeight="false" outlineLevel="0" collapsed="false">
      <c r="F214" s="100"/>
    </row>
    <row r="215" customFormat="false" ht="15.75" hidden="false" customHeight="false" outlineLevel="0" collapsed="false">
      <c r="F215" s="100"/>
    </row>
    <row r="216" customFormat="false" ht="15.75" hidden="false" customHeight="false" outlineLevel="0" collapsed="false">
      <c r="F216" s="100"/>
    </row>
    <row r="217" customFormat="false" ht="15.75" hidden="false" customHeight="false" outlineLevel="0" collapsed="false">
      <c r="F217" s="100"/>
    </row>
    <row r="218" customFormat="false" ht="15.75" hidden="false" customHeight="false" outlineLevel="0" collapsed="false">
      <c r="F218" s="100"/>
    </row>
    <row r="219" customFormat="false" ht="15.75" hidden="false" customHeight="false" outlineLevel="0" collapsed="false">
      <c r="F219" s="100"/>
    </row>
    <row r="220" customFormat="false" ht="15.75" hidden="false" customHeight="false" outlineLevel="0" collapsed="false">
      <c r="F220" s="100"/>
    </row>
    <row r="221" customFormat="false" ht="15.75" hidden="false" customHeight="false" outlineLevel="0" collapsed="false">
      <c r="F221" s="100"/>
    </row>
    <row r="222" customFormat="false" ht="15.75" hidden="false" customHeight="false" outlineLevel="0" collapsed="false">
      <c r="F222" s="100"/>
    </row>
    <row r="223" customFormat="false" ht="15.75" hidden="false" customHeight="false" outlineLevel="0" collapsed="false">
      <c r="F223" s="100"/>
    </row>
    <row r="224" customFormat="false" ht="15.75" hidden="false" customHeight="false" outlineLevel="0" collapsed="false">
      <c r="F224" s="100"/>
    </row>
    <row r="225" customFormat="false" ht="15.75" hidden="false" customHeight="false" outlineLevel="0" collapsed="false">
      <c r="F225" s="100"/>
    </row>
    <row r="226" customFormat="false" ht="15.75" hidden="false" customHeight="false" outlineLevel="0" collapsed="false">
      <c r="F226" s="100"/>
    </row>
    <row r="227" customFormat="false" ht="15.75" hidden="false" customHeight="false" outlineLevel="0" collapsed="false">
      <c r="F227" s="100"/>
    </row>
    <row r="228" customFormat="false" ht="15.75" hidden="false" customHeight="false" outlineLevel="0" collapsed="false">
      <c r="F228" s="100"/>
    </row>
    <row r="229" customFormat="false" ht="15.75" hidden="false" customHeight="false" outlineLevel="0" collapsed="false">
      <c r="F229" s="100"/>
    </row>
    <row r="230" customFormat="false" ht="15.75" hidden="false" customHeight="false" outlineLevel="0" collapsed="false">
      <c r="F230" s="100"/>
    </row>
    <row r="231" customFormat="false" ht="15.75" hidden="false" customHeight="false" outlineLevel="0" collapsed="false">
      <c r="F231" s="100"/>
    </row>
    <row r="232" customFormat="false" ht="15.75" hidden="false" customHeight="false" outlineLevel="0" collapsed="false">
      <c r="F232" s="100"/>
    </row>
    <row r="233" customFormat="false" ht="15.75" hidden="false" customHeight="false" outlineLevel="0" collapsed="false">
      <c r="F233" s="100"/>
    </row>
    <row r="234" customFormat="false" ht="15.75" hidden="false" customHeight="false" outlineLevel="0" collapsed="false">
      <c r="F234" s="100"/>
    </row>
    <row r="235" customFormat="false" ht="15.75" hidden="false" customHeight="false" outlineLevel="0" collapsed="false">
      <c r="F235" s="100"/>
    </row>
    <row r="236" customFormat="false" ht="15.75" hidden="false" customHeight="false" outlineLevel="0" collapsed="false">
      <c r="F236" s="100"/>
    </row>
    <row r="237" customFormat="false" ht="15.75" hidden="false" customHeight="false" outlineLevel="0" collapsed="false">
      <c r="F237" s="100"/>
    </row>
    <row r="238" customFormat="false" ht="15.75" hidden="false" customHeight="false" outlineLevel="0" collapsed="false">
      <c r="F238" s="100"/>
    </row>
    <row r="239" customFormat="false" ht="15.75" hidden="false" customHeight="false" outlineLevel="0" collapsed="false">
      <c r="F239" s="100"/>
    </row>
    <row r="240" customFormat="false" ht="15.75" hidden="false" customHeight="false" outlineLevel="0" collapsed="false">
      <c r="F240" s="100"/>
    </row>
    <row r="241" customFormat="false" ht="15.75" hidden="false" customHeight="false" outlineLevel="0" collapsed="false">
      <c r="F241" s="100"/>
    </row>
    <row r="242" customFormat="false" ht="15.75" hidden="false" customHeight="false" outlineLevel="0" collapsed="false">
      <c r="F242" s="100"/>
    </row>
    <row r="243" customFormat="false" ht="15.75" hidden="false" customHeight="false" outlineLevel="0" collapsed="false">
      <c r="F243" s="100"/>
    </row>
    <row r="244" customFormat="false" ht="15.75" hidden="false" customHeight="false" outlineLevel="0" collapsed="false">
      <c r="F244" s="100"/>
    </row>
    <row r="245" customFormat="false" ht="15.75" hidden="false" customHeight="false" outlineLevel="0" collapsed="false">
      <c r="F245" s="100"/>
    </row>
    <row r="246" customFormat="false" ht="15.75" hidden="false" customHeight="false" outlineLevel="0" collapsed="false">
      <c r="F246" s="100"/>
    </row>
    <row r="247" customFormat="false" ht="15.75" hidden="false" customHeight="false" outlineLevel="0" collapsed="false">
      <c r="F247" s="100"/>
    </row>
    <row r="248" customFormat="false" ht="15.75" hidden="false" customHeight="false" outlineLevel="0" collapsed="false">
      <c r="F248" s="100"/>
    </row>
    <row r="249" customFormat="false" ht="15.75" hidden="false" customHeight="false" outlineLevel="0" collapsed="false">
      <c r="F249" s="100"/>
    </row>
    <row r="250" customFormat="false" ht="15.75" hidden="false" customHeight="false" outlineLevel="0" collapsed="false">
      <c r="F250" s="100"/>
    </row>
    <row r="251" customFormat="false" ht="15.75" hidden="false" customHeight="false" outlineLevel="0" collapsed="false">
      <c r="F251" s="100"/>
    </row>
    <row r="252" customFormat="false" ht="15.75" hidden="false" customHeight="false" outlineLevel="0" collapsed="false">
      <c r="F252" s="100"/>
    </row>
    <row r="253" customFormat="false" ht="15.75" hidden="false" customHeight="false" outlineLevel="0" collapsed="false">
      <c r="F253" s="100"/>
    </row>
    <row r="254" customFormat="false" ht="15.75" hidden="false" customHeight="false" outlineLevel="0" collapsed="false">
      <c r="F254" s="100"/>
    </row>
    <row r="255" customFormat="false" ht="15.75" hidden="false" customHeight="false" outlineLevel="0" collapsed="false">
      <c r="F255" s="100"/>
    </row>
    <row r="256" customFormat="false" ht="15.75" hidden="false" customHeight="false" outlineLevel="0" collapsed="false">
      <c r="F256" s="100"/>
    </row>
    <row r="257" customFormat="false" ht="15.75" hidden="false" customHeight="false" outlineLevel="0" collapsed="false">
      <c r="F257" s="100"/>
    </row>
    <row r="258" customFormat="false" ht="15.75" hidden="false" customHeight="false" outlineLevel="0" collapsed="false">
      <c r="F258" s="100"/>
    </row>
    <row r="259" customFormat="false" ht="15.75" hidden="false" customHeight="false" outlineLevel="0" collapsed="false">
      <c r="F259" s="100"/>
    </row>
    <row r="260" customFormat="false" ht="15.75" hidden="false" customHeight="false" outlineLevel="0" collapsed="false">
      <c r="F260" s="100"/>
    </row>
    <row r="261" customFormat="false" ht="15.75" hidden="false" customHeight="false" outlineLevel="0" collapsed="false">
      <c r="F261" s="100"/>
    </row>
    <row r="262" customFormat="false" ht="15.75" hidden="false" customHeight="false" outlineLevel="0" collapsed="false">
      <c r="F262" s="100"/>
    </row>
    <row r="263" customFormat="false" ht="15.75" hidden="false" customHeight="false" outlineLevel="0" collapsed="false">
      <c r="F263" s="100"/>
    </row>
    <row r="264" customFormat="false" ht="15.75" hidden="false" customHeight="false" outlineLevel="0" collapsed="false">
      <c r="F264" s="100"/>
    </row>
    <row r="265" customFormat="false" ht="15.75" hidden="false" customHeight="false" outlineLevel="0" collapsed="false">
      <c r="F265" s="100"/>
    </row>
    <row r="266" customFormat="false" ht="15.75" hidden="false" customHeight="false" outlineLevel="0" collapsed="false">
      <c r="F266" s="100"/>
    </row>
    <row r="267" customFormat="false" ht="15.75" hidden="false" customHeight="false" outlineLevel="0" collapsed="false">
      <c r="F267" s="100"/>
    </row>
    <row r="268" customFormat="false" ht="15.75" hidden="false" customHeight="false" outlineLevel="0" collapsed="false">
      <c r="F268" s="100"/>
    </row>
    <row r="269" customFormat="false" ht="15.75" hidden="false" customHeight="false" outlineLevel="0" collapsed="false">
      <c r="F269" s="100"/>
    </row>
    <row r="270" customFormat="false" ht="15.75" hidden="false" customHeight="false" outlineLevel="0" collapsed="false">
      <c r="F270" s="100"/>
    </row>
    <row r="271" customFormat="false" ht="15.75" hidden="false" customHeight="false" outlineLevel="0" collapsed="false">
      <c r="F271" s="100"/>
    </row>
    <row r="272" customFormat="false" ht="15.75" hidden="false" customHeight="false" outlineLevel="0" collapsed="false">
      <c r="F272" s="100"/>
    </row>
    <row r="273" customFormat="false" ht="15.75" hidden="false" customHeight="false" outlineLevel="0" collapsed="false">
      <c r="F273" s="100"/>
    </row>
    <row r="274" customFormat="false" ht="15.75" hidden="false" customHeight="false" outlineLevel="0" collapsed="false">
      <c r="F274" s="100"/>
    </row>
    <row r="275" customFormat="false" ht="15.75" hidden="false" customHeight="false" outlineLevel="0" collapsed="false">
      <c r="F275" s="100"/>
    </row>
    <row r="276" customFormat="false" ht="15.75" hidden="false" customHeight="false" outlineLevel="0" collapsed="false">
      <c r="F276" s="100"/>
    </row>
    <row r="277" customFormat="false" ht="15.75" hidden="false" customHeight="false" outlineLevel="0" collapsed="false">
      <c r="F277" s="100"/>
    </row>
    <row r="278" customFormat="false" ht="15.75" hidden="false" customHeight="false" outlineLevel="0" collapsed="false">
      <c r="F278" s="100"/>
    </row>
    <row r="279" customFormat="false" ht="15.75" hidden="false" customHeight="false" outlineLevel="0" collapsed="false">
      <c r="F279" s="100"/>
    </row>
    <row r="280" customFormat="false" ht="15.75" hidden="false" customHeight="false" outlineLevel="0" collapsed="false">
      <c r="F280" s="100"/>
    </row>
    <row r="281" customFormat="false" ht="15.75" hidden="false" customHeight="false" outlineLevel="0" collapsed="false">
      <c r="F281" s="100"/>
    </row>
    <row r="282" customFormat="false" ht="15.75" hidden="false" customHeight="false" outlineLevel="0" collapsed="false">
      <c r="F282" s="100"/>
    </row>
    <row r="283" customFormat="false" ht="15.75" hidden="false" customHeight="false" outlineLevel="0" collapsed="false">
      <c r="F283" s="100"/>
    </row>
    <row r="284" customFormat="false" ht="15.75" hidden="false" customHeight="false" outlineLevel="0" collapsed="false">
      <c r="F284" s="100"/>
    </row>
    <row r="285" customFormat="false" ht="15.75" hidden="false" customHeight="false" outlineLevel="0" collapsed="false">
      <c r="F285" s="100"/>
    </row>
    <row r="286" customFormat="false" ht="15.75" hidden="false" customHeight="false" outlineLevel="0" collapsed="false">
      <c r="F286" s="100"/>
    </row>
    <row r="287" customFormat="false" ht="15.75" hidden="false" customHeight="false" outlineLevel="0" collapsed="false">
      <c r="F287" s="100"/>
    </row>
    <row r="288" customFormat="false" ht="15.75" hidden="false" customHeight="false" outlineLevel="0" collapsed="false">
      <c r="F288" s="100"/>
    </row>
    <row r="289" customFormat="false" ht="15.75" hidden="false" customHeight="false" outlineLevel="0" collapsed="false">
      <c r="F289" s="100"/>
    </row>
    <row r="290" customFormat="false" ht="15.75" hidden="false" customHeight="false" outlineLevel="0" collapsed="false">
      <c r="F290" s="100"/>
    </row>
    <row r="291" customFormat="false" ht="15.75" hidden="false" customHeight="false" outlineLevel="0" collapsed="false">
      <c r="F291" s="100"/>
    </row>
    <row r="292" customFormat="false" ht="15.75" hidden="false" customHeight="false" outlineLevel="0" collapsed="false">
      <c r="F292" s="100"/>
    </row>
    <row r="293" customFormat="false" ht="15.75" hidden="false" customHeight="false" outlineLevel="0" collapsed="false">
      <c r="F293" s="100"/>
    </row>
    <row r="294" customFormat="false" ht="15.75" hidden="false" customHeight="false" outlineLevel="0" collapsed="false">
      <c r="F294" s="100"/>
    </row>
    <row r="295" customFormat="false" ht="15.75" hidden="false" customHeight="false" outlineLevel="0" collapsed="false">
      <c r="F295" s="100"/>
    </row>
    <row r="296" customFormat="false" ht="15.75" hidden="false" customHeight="false" outlineLevel="0" collapsed="false">
      <c r="F296" s="100"/>
    </row>
    <row r="297" customFormat="false" ht="15.75" hidden="false" customHeight="false" outlineLevel="0" collapsed="false">
      <c r="F297" s="100"/>
    </row>
    <row r="298" customFormat="false" ht="15.75" hidden="false" customHeight="false" outlineLevel="0" collapsed="false">
      <c r="F298" s="100"/>
    </row>
    <row r="299" customFormat="false" ht="15.75" hidden="false" customHeight="false" outlineLevel="0" collapsed="false">
      <c r="F299" s="100"/>
    </row>
    <row r="300" customFormat="false" ht="15.75" hidden="false" customHeight="false" outlineLevel="0" collapsed="false">
      <c r="F300" s="100"/>
    </row>
    <row r="301" customFormat="false" ht="15.75" hidden="false" customHeight="false" outlineLevel="0" collapsed="false">
      <c r="F301" s="100"/>
    </row>
    <row r="302" customFormat="false" ht="15.75" hidden="false" customHeight="false" outlineLevel="0" collapsed="false">
      <c r="F302" s="100"/>
    </row>
    <row r="303" customFormat="false" ht="15.75" hidden="false" customHeight="false" outlineLevel="0" collapsed="false">
      <c r="F303" s="100"/>
    </row>
    <row r="304" customFormat="false" ht="15.75" hidden="false" customHeight="false" outlineLevel="0" collapsed="false">
      <c r="F304" s="100"/>
    </row>
    <row r="305" customFormat="false" ht="15.75" hidden="false" customHeight="false" outlineLevel="0" collapsed="false">
      <c r="F305" s="100"/>
    </row>
    <row r="306" customFormat="false" ht="15.75" hidden="false" customHeight="false" outlineLevel="0" collapsed="false">
      <c r="F306" s="100"/>
    </row>
    <row r="307" customFormat="false" ht="15.75" hidden="false" customHeight="false" outlineLevel="0" collapsed="false">
      <c r="F307" s="100"/>
    </row>
    <row r="308" customFormat="false" ht="15.75" hidden="false" customHeight="false" outlineLevel="0" collapsed="false">
      <c r="F308" s="100"/>
    </row>
    <row r="309" customFormat="false" ht="15.75" hidden="false" customHeight="false" outlineLevel="0" collapsed="false">
      <c r="F309" s="100"/>
    </row>
    <row r="310" customFormat="false" ht="15.75" hidden="false" customHeight="false" outlineLevel="0" collapsed="false">
      <c r="F310" s="100"/>
    </row>
    <row r="311" customFormat="false" ht="15.75" hidden="false" customHeight="false" outlineLevel="0" collapsed="false">
      <c r="F311" s="100"/>
    </row>
    <row r="312" customFormat="false" ht="15.75" hidden="false" customHeight="false" outlineLevel="0" collapsed="false">
      <c r="F312" s="100"/>
    </row>
    <row r="313" customFormat="false" ht="15.75" hidden="false" customHeight="false" outlineLevel="0" collapsed="false">
      <c r="F313" s="100"/>
    </row>
    <row r="314" customFormat="false" ht="15.75" hidden="false" customHeight="false" outlineLevel="0" collapsed="false">
      <c r="F314" s="100"/>
    </row>
    <row r="315" customFormat="false" ht="15.75" hidden="false" customHeight="false" outlineLevel="0" collapsed="false">
      <c r="F315" s="100"/>
    </row>
    <row r="316" customFormat="false" ht="15.75" hidden="false" customHeight="false" outlineLevel="0" collapsed="false">
      <c r="F316" s="100"/>
    </row>
    <row r="317" customFormat="false" ht="15.75" hidden="false" customHeight="false" outlineLevel="0" collapsed="false">
      <c r="F317" s="100"/>
    </row>
    <row r="318" customFormat="false" ht="15.75" hidden="false" customHeight="false" outlineLevel="0" collapsed="false">
      <c r="F318" s="100"/>
    </row>
    <row r="319" customFormat="false" ht="15.75" hidden="false" customHeight="false" outlineLevel="0" collapsed="false">
      <c r="F319" s="100"/>
    </row>
    <row r="320" customFormat="false" ht="15.75" hidden="false" customHeight="false" outlineLevel="0" collapsed="false">
      <c r="F320" s="100"/>
    </row>
    <row r="321" customFormat="false" ht="15.75" hidden="false" customHeight="false" outlineLevel="0" collapsed="false">
      <c r="F321" s="100"/>
    </row>
    <row r="322" customFormat="false" ht="15.75" hidden="false" customHeight="false" outlineLevel="0" collapsed="false">
      <c r="F322" s="100"/>
    </row>
    <row r="323" customFormat="false" ht="15.75" hidden="false" customHeight="false" outlineLevel="0" collapsed="false">
      <c r="F323" s="100"/>
    </row>
    <row r="324" customFormat="false" ht="15.75" hidden="false" customHeight="false" outlineLevel="0" collapsed="false">
      <c r="F324" s="100"/>
    </row>
    <row r="325" customFormat="false" ht="15.75" hidden="false" customHeight="false" outlineLevel="0" collapsed="false">
      <c r="F325" s="100"/>
    </row>
    <row r="326" customFormat="false" ht="15.75" hidden="false" customHeight="false" outlineLevel="0" collapsed="false">
      <c r="F326" s="100"/>
    </row>
    <row r="327" customFormat="false" ht="15.75" hidden="false" customHeight="false" outlineLevel="0" collapsed="false">
      <c r="F327" s="100"/>
    </row>
    <row r="328" customFormat="false" ht="15.75" hidden="false" customHeight="false" outlineLevel="0" collapsed="false">
      <c r="F328" s="100"/>
    </row>
    <row r="329" customFormat="false" ht="15.75" hidden="false" customHeight="false" outlineLevel="0" collapsed="false">
      <c r="F329" s="100"/>
    </row>
    <row r="330" customFormat="false" ht="15.75" hidden="false" customHeight="false" outlineLevel="0" collapsed="false">
      <c r="F330" s="100"/>
    </row>
    <row r="331" customFormat="false" ht="15.75" hidden="false" customHeight="false" outlineLevel="0" collapsed="false">
      <c r="F331" s="100"/>
    </row>
    <row r="332" customFormat="false" ht="15.75" hidden="false" customHeight="false" outlineLevel="0" collapsed="false">
      <c r="F332" s="100"/>
    </row>
    <row r="333" customFormat="false" ht="15.75" hidden="false" customHeight="false" outlineLevel="0" collapsed="false">
      <c r="F333" s="100"/>
    </row>
    <row r="334" customFormat="false" ht="15.75" hidden="false" customHeight="false" outlineLevel="0" collapsed="false">
      <c r="F334" s="100"/>
    </row>
    <row r="335" customFormat="false" ht="15.75" hidden="false" customHeight="false" outlineLevel="0" collapsed="false">
      <c r="F335" s="100"/>
    </row>
    <row r="336" customFormat="false" ht="15.75" hidden="false" customHeight="false" outlineLevel="0" collapsed="false">
      <c r="F336" s="100"/>
    </row>
    <row r="337" customFormat="false" ht="15.75" hidden="false" customHeight="false" outlineLevel="0" collapsed="false">
      <c r="F337" s="100"/>
    </row>
    <row r="338" customFormat="false" ht="15.75" hidden="false" customHeight="false" outlineLevel="0" collapsed="false">
      <c r="F338" s="100"/>
    </row>
    <row r="339" customFormat="false" ht="15.75" hidden="false" customHeight="false" outlineLevel="0" collapsed="false">
      <c r="F339" s="100"/>
    </row>
    <row r="340" customFormat="false" ht="15.75" hidden="false" customHeight="false" outlineLevel="0" collapsed="false">
      <c r="F340" s="100"/>
    </row>
    <row r="341" customFormat="false" ht="15.75" hidden="false" customHeight="false" outlineLevel="0" collapsed="false">
      <c r="F341" s="100"/>
    </row>
    <row r="342" customFormat="false" ht="15.75" hidden="false" customHeight="false" outlineLevel="0" collapsed="false">
      <c r="F342" s="100"/>
    </row>
    <row r="343" customFormat="false" ht="15.75" hidden="false" customHeight="false" outlineLevel="0" collapsed="false">
      <c r="F343" s="100"/>
    </row>
    <row r="344" customFormat="false" ht="15.75" hidden="false" customHeight="false" outlineLevel="0" collapsed="false">
      <c r="F344" s="100"/>
    </row>
    <row r="345" customFormat="false" ht="15.75" hidden="false" customHeight="false" outlineLevel="0" collapsed="false">
      <c r="F345" s="100"/>
    </row>
    <row r="346" customFormat="false" ht="15.75" hidden="false" customHeight="false" outlineLevel="0" collapsed="false">
      <c r="F346" s="100"/>
    </row>
    <row r="347" customFormat="false" ht="15.75" hidden="false" customHeight="false" outlineLevel="0" collapsed="false">
      <c r="F347" s="100"/>
    </row>
    <row r="348" customFormat="false" ht="15.75" hidden="false" customHeight="false" outlineLevel="0" collapsed="false">
      <c r="F348" s="100"/>
    </row>
    <row r="349" customFormat="false" ht="15.75" hidden="false" customHeight="false" outlineLevel="0" collapsed="false">
      <c r="F349" s="100"/>
    </row>
    <row r="350" customFormat="false" ht="15.75" hidden="false" customHeight="false" outlineLevel="0" collapsed="false">
      <c r="F350" s="100"/>
    </row>
    <row r="351" customFormat="false" ht="15.75" hidden="false" customHeight="false" outlineLevel="0" collapsed="false">
      <c r="F351" s="100"/>
    </row>
    <row r="352" customFormat="false" ht="15.75" hidden="false" customHeight="false" outlineLevel="0" collapsed="false">
      <c r="F352" s="100"/>
    </row>
    <row r="353" customFormat="false" ht="15.75" hidden="false" customHeight="false" outlineLevel="0" collapsed="false">
      <c r="F353" s="100"/>
    </row>
    <row r="354" customFormat="false" ht="15.75" hidden="false" customHeight="false" outlineLevel="0" collapsed="false">
      <c r="F354" s="100"/>
    </row>
    <row r="355" customFormat="false" ht="15.75" hidden="false" customHeight="false" outlineLevel="0" collapsed="false">
      <c r="F355" s="100"/>
    </row>
    <row r="356" customFormat="false" ht="15.75" hidden="false" customHeight="false" outlineLevel="0" collapsed="false">
      <c r="F356" s="100"/>
    </row>
    <row r="357" customFormat="false" ht="15.75" hidden="false" customHeight="false" outlineLevel="0" collapsed="false">
      <c r="F357" s="100"/>
    </row>
    <row r="358" customFormat="false" ht="15.75" hidden="false" customHeight="false" outlineLevel="0" collapsed="false">
      <c r="F358" s="100"/>
    </row>
    <row r="359" customFormat="false" ht="15.75" hidden="false" customHeight="false" outlineLevel="0" collapsed="false">
      <c r="F359" s="100"/>
    </row>
    <row r="360" customFormat="false" ht="15.75" hidden="false" customHeight="false" outlineLevel="0" collapsed="false">
      <c r="F360" s="100"/>
    </row>
    <row r="361" customFormat="false" ht="15.75" hidden="false" customHeight="false" outlineLevel="0" collapsed="false">
      <c r="F361" s="100"/>
    </row>
    <row r="362" customFormat="false" ht="15.75" hidden="false" customHeight="false" outlineLevel="0" collapsed="false">
      <c r="F362" s="100"/>
    </row>
    <row r="363" customFormat="false" ht="15.75" hidden="false" customHeight="false" outlineLevel="0" collapsed="false">
      <c r="F363" s="100"/>
    </row>
    <row r="364" customFormat="false" ht="15.75" hidden="false" customHeight="false" outlineLevel="0" collapsed="false">
      <c r="F364" s="100"/>
    </row>
    <row r="365" customFormat="false" ht="15.75" hidden="false" customHeight="false" outlineLevel="0" collapsed="false">
      <c r="F365" s="100"/>
    </row>
    <row r="366" customFormat="false" ht="15.75" hidden="false" customHeight="false" outlineLevel="0" collapsed="false">
      <c r="F366" s="100"/>
    </row>
    <row r="367" customFormat="false" ht="15.75" hidden="false" customHeight="false" outlineLevel="0" collapsed="false">
      <c r="F367" s="100"/>
    </row>
    <row r="368" customFormat="false" ht="15.75" hidden="false" customHeight="false" outlineLevel="0" collapsed="false">
      <c r="F368" s="100"/>
    </row>
    <row r="369" customFormat="false" ht="15.75" hidden="false" customHeight="false" outlineLevel="0" collapsed="false">
      <c r="F369" s="100"/>
    </row>
    <row r="370" customFormat="false" ht="15.75" hidden="false" customHeight="false" outlineLevel="0" collapsed="false">
      <c r="F370" s="100"/>
    </row>
    <row r="371" customFormat="false" ht="15.75" hidden="false" customHeight="false" outlineLevel="0" collapsed="false">
      <c r="F371" s="100"/>
    </row>
    <row r="372" customFormat="false" ht="15.75" hidden="false" customHeight="false" outlineLevel="0" collapsed="false">
      <c r="F372" s="100"/>
    </row>
    <row r="373" customFormat="false" ht="15.75" hidden="false" customHeight="false" outlineLevel="0" collapsed="false">
      <c r="F373" s="100"/>
    </row>
    <row r="374" customFormat="false" ht="15.75" hidden="false" customHeight="false" outlineLevel="0" collapsed="false">
      <c r="F374" s="100"/>
    </row>
    <row r="375" customFormat="false" ht="15.75" hidden="false" customHeight="false" outlineLevel="0" collapsed="false">
      <c r="F375" s="100"/>
    </row>
    <row r="376" customFormat="false" ht="15.75" hidden="false" customHeight="false" outlineLevel="0" collapsed="false">
      <c r="F376" s="100"/>
    </row>
    <row r="377" customFormat="false" ht="15.75" hidden="false" customHeight="false" outlineLevel="0" collapsed="false">
      <c r="F377" s="100"/>
    </row>
    <row r="378" customFormat="false" ht="15.75" hidden="false" customHeight="false" outlineLevel="0" collapsed="false">
      <c r="F378" s="100"/>
    </row>
    <row r="379" customFormat="false" ht="15.75" hidden="false" customHeight="false" outlineLevel="0" collapsed="false">
      <c r="F379" s="100"/>
    </row>
    <row r="380" customFormat="false" ht="15.75" hidden="false" customHeight="false" outlineLevel="0" collapsed="false">
      <c r="F380" s="100"/>
    </row>
    <row r="381" customFormat="false" ht="15.75" hidden="false" customHeight="false" outlineLevel="0" collapsed="false">
      <c r="F381" s="100"/>
    </row>
    <row r="382" customFormat="false" ht="15.75" hidden="false" customHeight="false" outlineLevel="0" collapsed="false">
      <c r="F382" s="100"/>
    </row>
    <row r="383" customFormat="false" ht="15.75" hidden="false" customHeight="false" outlineLevel="0" collapsed="false">
      <c r="F383" s="100"/>
    </row>
    <row r="384" customFormat="false" ht="15.75" hidden="false" customHeight="false" outlineLevel="0" collapsed="false">
      <c r="F384" s="100"/>
    </row>
    <row r="385" customFormat="false" ht="15.75" hidden="false" customHeight="false" outlineLevel="0" collapsed="false">
      <c r="F385" s="100"/>
    </row>
    <row r="386" customFormat="false" ht="15.75" hidden="false" customHeight="false" outlineLevel="0" collapsed="false">
      <c r="F386" s="100"/>
    </row>
    <row r="387" customFormat="false" ht="15.75" hidden="false" customHeight="false" outlineLevel="0" collapsed="false">
      <c r="F387" s="100"/>
    </row>
    <row r="388" customFormat="false" ht="15.75" hidden="false" customHeight="false" outlineLevel="0" collapsed="false">
      <c r="F388" s="100"/>
    </row>
    <row r="389" customFormat="false" ht="15.75" hidden="false" customHeight="false" outlineLevel="0" collapsed="false">
      <c r="F389" s="100"/>
    </row>
    <row r="390" customFormat="false" ht="15.75" hidden="false" customHeight="false" outlineLevel="0" collapsed="false">
      <c r="F390" s="100"/>
    </row>
    <row r="391" customFormat="false" ht="15.75" hidden="false" customHeight="false" outlineLevel="0" collapsed="false">
      <c r="F391" s="100"/>
    </row>
    <row r="392" customFormat="false" ht="15.75" hidden="false" customHeight="false" outlineLevel="0" collapsed="false">
      <c r="F392" s="100"/>
    </row>
    <row r="393" customFormat="false" ht="15.75" hidden="false" customHeight="false" outlineLevel="0" collapsed="false">
      <c r="F393" s="100"/>
    </row>
    <row r="394" customFormat="false" ht="15.75" hidden="false" customHeight="false" outlineLevel="0" collapsed="false">
      <c r="F394" s="100"/>
    </row>
    <row r="395" customFormat="false" ht="15.75" hidden="false" customHeight="false" outlineLevel="0" collapsed="false">
      <c r="F395" s="100"/>
    </row>
    <row r="396" customFormat="false" ht="15.75" hidden="false" customHeight="false" outlineLevel="0" collapsed="false">
      <c r="F396" s="100"/>
    </row>
    <row r="397" customFormat="false" ht="15.75" hidden="false" customHeight="false" outlineLevel="0" collapsed="false">
      <c r="F397" s="100"/>
    </row>
    <row r="398" customFormat="false" ht="15.75" hidden="false" customHeight="false" outlineLevel="0" collapsed="false">
      <c r="F398" s="100"/>
    </row>
    <row r="399" customFormat="false" ht="15.75" hidden="false" customHeight="false" outlineLevel="0" collapsed="false">
      <c r="F399" s="100"/>
    </row>
    <row r="400" customFormat="false" ht="15.75" hidden="false" customHeight="false" outlineLevel="0" collapsed="false">
      <c r="F400" s="100"/>
    </row>
    <row r="401" customFormat="false" ht="15.75" hidden="false" customHeight="false" outlineLevel="0" collapsed="false">
      <c r="F401" s="100"/>
    </row>
    <row r="402" customFormat="false" ht="15.75" hidden="false" customHeight="false" outlineLevel="0" collapsed="false">
      <c r="F402" s="100"/>
    </row>
    <row r="403" customFormat="false" ht="15.75" hidden="false" customHeight="false" outlineLevel="0" collapsed="false">
      <c r="F403" s="100"/>
    </row>
    <row r="404" customFormat="false" ht="15.75" hidden="false" customHeight="false" outlineLevel="0" collapsed="false">
      <c r="F404" s="100"/>
    </row>
    <row r="405" customFormat="false" ht="15.75" hidden="false" customHeight="false" outlineLevel="0" collapsed="false">
      <c r="F405" s="100"/>
    </row>
    <row r="406" customFormat="false" ht="15.75" hidden="false" customHeight="false" outlineLevel="0" collapsed="false">
      <c r="F406" s="100"/>
    </row>
    <row r="407" customFormat="false" ht="15.75" hidden="false" customHeight="false" outlineLevel="0" collapsed="false">
      <c r="F407" s="100"/>
    </row>
    <row r="408" customFormat="false" ht="15.75" hidden="false" customHeight="false" outlineLevel="0" collapsed="false">
      <c r="F408" s="100"/>
    </row>
    <row r="409" customFormat="false" ht="15.75" hidden="false" customHeight="false" outlineLevel="0" collapsed="false">
      <c r="F409" s="100"/>
    </row>
    <row r="410" customFormat="false" ht="15.75" hidden="false" customHeight="false" outlineLevel="0" collapsed="false">
      <c r="F410" s="100"/>
    </row>
    <row r="411" customFormat="false" ht="15.75" hidden="false" customHeight="false" outlineLevel="0" collapsed="false">
      <c r="F411" s="100"/>
    </row>
    <row r="412" customFormat="false" ht="15.75" hidden="false" customHeight="false" outlineLevel="0" collapsed="false">
      <c r="F412" s="100"/>
    </row>
    <row r="413" customFormat="false" ht="15.75" hidden="false" customHeight="false" outlineLevel="0" collapsed="false">
      <c r="F413" s="100"/>
    </row>
    <row r="414" customFormat="false" ht="15.75" hidden="false" customHeight="false" outlineLevel="0" collapsed="false">
      <c r="F414" s="100"/>
    </row>
    <row r="415" customFormat="false" ht="15.75" hidden="false" customHeight="false" outlineLevel="0" collapsed="false">
      <c r="F415" s="100"/>
    </row>
    <row r="416" customFormat="false" ht="15.75" hidden="false" customHeight="false" outlineLevel="0" collapsed="false">
      <c r="F416" s="100"/>
    </row>
    <row r="417" customFormat="false" ht="15.75" hidden="false" customHeight="false" outlineLevel="0" collapsed="false">
      <c r="F417" s="100"/>
    </row>
    <row r="418" customFormat="false" ht="15.75" hidden="false" customHeight="false" outlineLevel="0" collapsed="false">
      <c r="F418" s="100"/>
    </row>
    <row r="419" customFormat="false" ht="15.75" hidden="false" customHeight="false" outlineLevel="0" collapsed="false">
      <c r="F419" s="100"/>
    </row>
    <row r="420" customFormat="false" ht="15.75" hidden="false" customHeight="false" outlineLevel="0" collapsed="false">
      <c r="F420" s="100"/>
    </row>
    <row r="421" customFormat="false" ht="15.75" hidden="false" customHeight="false" outlineLevel="0" collapsed="false">
      <c r="F421" s="100"/>
    </row>
    <row r="422" customFormat="false" ht="15.75" hidden="false" customHeight="false" outlineLevel="0" collapsed="false">
      <c r="F422" s="100"/>
    </row>
    <row r="423" customFormat="false" ht="15.75" hidden="false" customHeight="false" outlineLevel="0" collapsed="false">
      <c r="F423" s="100"/>
    </row>
    <row r="424" customFormat="false" ht="15.75" hidden="false" customHeight="false" outlineLevel="0" collapsed="false">
      <c r="F424" s="100"/>
    </row>
    <row r="425" customFormat="false" ht="15.75" hidden="false" customHeight="false" outlineLevel="0" collapsed="false">
      <c r="F425" s="100"/>
    </row>
    <row r="426" customFormat="false" ht="15.75" hidden="false" customHeight="false" outlineLevel="0" collapsed="false">
      <c r="F426" s="100"/>
    </row>
    <row r="427" customFormat="false" ht="15.75" hidden="false" customHeight="false" outlineLevel="0" collapsed="false">
      <c r="F427" s="100"/>
    </row>
    <row r="428" customFormat="false" ht="15.75" hidden="false" customHeight="false" outlineLevel="0" collapsed="false">
      <c r="F428" s="100"/>
    </row>
    <row r="429" customFormat="false" ht="15.75" hidden="false" customHeight="false" outlineLevel="0" collapsed="false">
      <c r="F429" s="100"/>
    </row>
    <row r="430" customFormat="false" ht="15.75" hidden="false" customHeight="false" outlineLevel="0" collapsed="false">
      <c r="F430" s="100"/>
    </row>
    <row r="431" customFormat="false" ht="15.75" hidden="false" customHeight="false" outlineLevel="0" collapsed="false">
      <c r="F431" s="100"/>
    </row>
    <row r="432" customFormat="false" ht="15.75" hidden="false" customHeight="false" outlineLevel="0" collapsed="false">
      <c r="F432" s="100"/>
    </row>
    <row r="433" customFormat="false" ht="15.75" hidden="false" customHeight="false" outlineLevel="0" collapsed="false">
      <c r="F433" s="100"/>
    </row>
    <row r="434" customFormat="false" ht="15.75" hidden="false" customHeight="false" outlineLevel="0" collapsed="false">
      <c r="F434" s="100"/>
    </row>
    <row r="435" customFormat="false" ht="15.75" hidden="false" customHeight="false" outlineLevel="0" collapsed="false">
      <c r="F435" s="100"/>
    </row>
    <row r="436" customFormat="false" ht="15.75" hidden="false" customHeight="false" outlineLevel="0" collapsed="false">
      <c r="F436" s="100"/>
    </row>
    <row r="437" customFormat="false" ht="15.75" hidden="false" customHeight="false" outlineLevel="0" collapsed="false">
      <c r="F437" s="100"/>
    </row>
    <row r="438" customFormat="false" ht="15.75" hidden="false" customHeight="false" outlineLevel="0" collapsed="false">
      <c r="F438" s="100"/>
    </row>
    <row r="439" customFormat="false" ht="15.75" hidden="false" customHeight="false" outlineLevel="0" collapsed="false">
      <c r="F439" s="100"/>
    </row>
    <row r="440" customFormat="false" ht="15.75" hidden="false" customHeight="false" outlineLevel="0" collapsed="false">
      <c r="F440" s="100"/>
    </row>
    <row r="441" customFormat="false" ht="15.75" hidden="false" customHeight="false" outlineLevel="0" collapsed="false">
      <c r="F441" s="100"/>
    </row>
    <row r="442" customFormat="false" ht="15.75" hidden="false" customHeight="false" outlineLevel="0" collapsed="false">
      <c r="F442" s="100"/>
    </row>
    <row r="443" customFormat="false" ht="15.75" hidden="false" customHeight="false" outlineLevel="0" collapsed="false">
      <c r="F443" s="100"/>
    </row>
    <row r="444" customFormat="false" ht="15.75" hidden="false" customHeight="false" outlineLevel="0" collapsed="false">
      <c r="F444" s="100"/>
    </row>
    <row r="445" customFormat="false" ht="15.75" hidden="false" customHeight="false" outlineLevel="0" collapsed="false">
      <c r="F445" s="100"/>
    </row>
    <row r="446" customFormat="false" ht="15.75" hidden="false" customHeight="false" outlineLevel="0" collapsed="false">
      <c r="F446" s="100"/>
    </row>
    <row r="447" customFormat="false" ht="15.75" hidden="false" customHeight="false" outlineLevel="0" collapsed="false">
      <c r="F447" s="100"/>
    </row>
    <row r="448" customFormat="false" ht="15.75" hidden="false" customHeight="false" outlineLevel="0" collapsed="false">
      <c r="F448" s="100"/>
    </row>
    <row r="449" customFormat="false" ht="15.75" hidden="false" customHeight="false" outlineLevel="0" collapsed="false">
      <c r="F449" s="100"/>
    </row>
    <row r="450" customFormat="false" ht="15.75" hidden="false" customHeight="false" outlineLevel="0" collapsed="false">
      <c r="F450" s="100"/>
    </row>
    <row r="451" customFormat="false" ht="15.75" hidden="false" customHeight="false" outlineLevel="0" collapsed="false">
      <c r="F451" s="100"/>
    </row>
    <row r="452" customFormat="false" ht="15.75" hidden="false" customHeight="false" outlineLevel="0" collapsed="false">
      <c r="F452" s="100"/>
    </row>
    <row r="453" customFormat="false" ht="15.75" hidden="false" customHeight="false" outlineLevel="0" collapsed="false">
      <c r="F453" s="100"/>
    </row>
    <row r="454" customFormat="false" ht="15.75" hidden="false" customHeight="false" outlineLevel="0" collapsed="false">
      <c r="F454" s="100"/>
    </row>
    <row r="455" customFormat="false" ht="15.75" hidden="false" customHeight="false" outlineLevel="0" collapsed="false">
      <c r="F455" s="100"/>
    </row>
    <row r="456" customFormat="false" ht="15.75" hidden="false" customHeight="false" outlineLevel="0" collapsed="false">
      <c r="F456" s="100"/>
    </row>
    <row r="457" customFormat="false" ht="15.75" hidden="false" customHeight="false" outlineLevel="0" collapsed="false">
      <c r="F457" s="100"/>
    </row>
    <row r="458" customFormat="false" ht="15.75" hidden="false" customHeight="false" outlineLevel="0" collapsed="false">
      <c r="F458" s="100"/>
    </row>
    <row r="459" customFormat="false" ht="15.75" hidden="false" customHeight="false" outlineLevel="0" collapsed="false">
      <c r="F459" s="100"/>
    </row>
    <row r="460" customFormat="false" ht="15.75" hidden="false" customHeight="false" outlineLevel="0" collapsed="false">
      <c r="F460" s="100"/>
    </row>
    <row r="461" customFormat="false" ht="15.75" hidden="false" customHeight="false" outlineLevel="0" collapsed="false">
      <c r="F461" s="100"/>
    </row>
    <row r="462" customFormat="false" ht="15.75" hidden="false" customHeight="false" outlineLevel="0" collapsed="false">
      <c r="F462" s="100"/>
    </row>
    <row r="463" customFormat="false" ht="15.75" hidden="false" customHeight="false" outlineLevel="0" collapsed="false">
      <c r="F463" s="100"/>
    </row>
    <row r="464" customFormat="false" ht="15.75" hidden="false" customHeight="false" outlineLevel="0" collapsed="false">
      <c r="F464" s="100"/>
    </row>
    <row r="465" customFormat="false" ht="15.75" hidden="false" customHeight="false" outlineLevel="0" collapsed="false">
      <c r="F465" s="100"/>
    </row>
    <row r="466" customFormat="false" ht="15.75" hidden="false" customHeight="false" outlineLevel="0" collapsed="false">
      <c r="F466" s="100"/>
    </row>
    <row r="467" customFormat="false" ht="15.75" hidden="false" customHeight="false" outlineLevel="0" collapsed="false">
      <c r="F467" s="100"/>
    </row>
    <row r="468" customFormat="false" ht="15.75" hidden="false" customHeight="false" outlineLevel="0" collapsed="false">
      <c r="F468" s="100"/>
    </row>
    <row r="469" customFormat="false" ht="15.75" hidden="false" customHeight="false" outlineLevel="0" collapsed="false">
      <c r="F469" s="100"/>
    </row>
    <row r="470" customFormat="false" ht="15.75" hidden="false" customHeight="false" outlineLevel="0" collapsed="false">
      <c r="F470" s="100"/>
    </row>
    <row r="471" customFormat="false" ht="15.75" hidden="false" customHeight="false" outlineLevel="0" collapsed="false">
      <c r="F471" s="100"/>
    </row>
    <row r="472" customFormat="false" ht="15.75" hidden="false" customHeight="false" outlineLevel="0" collapsed="false">
      <c r="F472" s="100"/>
    </row>
    <row r="473" customFormat="false" ht="15.75" hidden="false" customHeight="false" outlineLevel="0" collapsed="false">
      <c r="F473" s="100"/>
    </row>
    <row r="474" customFormat="false" ht="15.75" hidden="false" customHeight="false" outlineLevel="0" collapsed="false">
      <c r="F474" s="100"/>
    </row>
    <row r="475" customFormat="false" ht="15.75" hidden="false" customHeight="false" outlineLevel="0" collapsed="false">
      <c r="F475" s="100"/>
    </row>
    <row r="476" customFormat="false" ht="15.75" hidden="false" customHeight="false" outlineLevel="0" collapsed="false">
      <c r="F476" s="100"/>
    </row>
    <row r="477" customFormat="false" ht="15.75" hidden="false" customHeight="false" outlineLevel="0" collapsed="false">
      <c r="F477" s="100"/>
    </row>
    <row r="478" customFormat="false" ht="15.75" hidden="false" customHeight="false" outlineLevel="0" collapsed="false">
      <c r="F478" s="100"/>
    </row>
    <row r="479" customFormat="false" ht="15.75" hidden="false" customHeight="false" outlineLevel="0" collapsed="false">
      <c r="F479" s="100"/>
    </row>
    <row r="480" customFormat="false" ht="15.75" hidden="false" customHeight="false" outlineLevel="0" collapsed="false">
      <c r="F480" s="100"/>
    </row>
    <row r="481" customFormat="false" ht="15.75" hidden="false" customHeight="false" outlineLevel="0" collapsed="false">
      <c r="F481" s="100"/>
    </row>
    <row r="482" customFormat="false" ht="15.75" hidden="false" customHeight="false" outlineLevel="0" collapsed="false">
      <c r="F482" s="100"/>
    </row>
    <row r="483" customFormat="false" ht="15.75" hidden="false" customHeight="false" outlineLevel="0" collapsed="false">
      <c r="F483" s="100"/>
    </row>
    <row r="484" customFormat="false" ht="15.75" hidden="false" customHeight="false" outlineLevel="0" collapsed="false">
      <c r="F484" s="100"/>
    </row>
    <row r="485" customFormat="false" ht="15.75" hidden="false" customHeight="false" outlineLevel="0" collapsed="false">
      <c r="F485" s="100"/>
    </row>
    <row r="486" customFormat="false" ht="15.75" hidden="false" customHeight="false" outlineLevel="0" collapsed="false">
      <c r="F486" s="100"/>
    </row>
    <row r="487" customFormat="false" ht="15.75" hidden="false" customHeight="false" outlineLevel="0" collapsed="false">
      <c r="F487" s="100"/>
    </row>
    <row r="488" customFormat="false" ht="15.75" hidden="false" customHeight="false" outlineLevel="0" collapsed="false">
      <c r="F488" s="100"/>
    </row>
    <row r="489" customFormat="false" ht="15.75" hidden="false" customHeight="false" outlineLevel="0" collapsed="false">
      <c r="F489" s="100"/>
    </row>
    <row r="490" customFormat="false" ht="15.75" hidden="false" customHeight="false" outlineLevel="0" collapsed="false">
      <c r="F490" s="100"/>
    </row>
    <row r="491" customFormat="false" ht="15.75" hidden="false" customHeight="false" outlineLevel="0" collapsed="false">
      <c r="F491" s="100"/>
    </row>
    <row r="492" customFormat="false" ht="15.75" hidden="false" customHeight="false" outlineLevel="0" collapsed="false">
      <c r="F492" s="100"/>
    </row>
    <row r="493" customFormat="false" ht="15.75" hidden="false" customHeight="false" outlineLevel="0" collapsed="false">
      <c r="F493" s="100"/>
    </row>
    <row r="494" customFormat="false" ht="15.75" hidden="false" customHeight="false" outlineLevel="0" collapsed="false">
      <c r="F494" s="100"/>
    </row>
    <row r="495" customFormat="false" ht="15.75" hidden="false" customHeight="false" outlineLevel="0" collapsed="false">
      <c r="F495" s="100"/>
    </row>
    <row r="496" customFormat="false" ht="15.75" hidden="false" customHeight="false" outlineLevel="0" collapsed="false">
      <c r="F496" s="100"/>
    </row>
    <row r="497" customFormat="false" ht="15.75" hidden="false" customHeight="false" outlineLevel="0" collapsed="false">
      <c r="F497" s="100"/>
    </row>
    <row r="498" customFormat="false" ht="15.75" hidden="false" customHeight="false" outlineLevel="0" collapsed="false">
      <c r="F498" s="100"/>
    </row>
    <row r="499" customFormat="false" ht="15.75" hidden="false" customHeight="false" outlineLevel="0" collapsed="false">
      <c r="F499" s="100"/>
    </row>
    <row r="500" customFormat="false" ht="15.75" hidden="false" customHeight="false" outlineLevel="0" collapsed="false">
      <c r="F500" s="100"/>
    </row>
    <row r="501" customFormat="false" ht="15.75" hidden="false" customHeight="false" outlineLevel="0" collapsed="false">
      <c r="F501" s="100"/>
    </row>
    <row r="502" customFormat="false" ht="15.75" hidden="false" customHeight="false" outlineLevel="0" collapsed="false">
      <c r="F502" s="100"/>
    </row>
    <row r="503" customFormat="false" ht="15.75" hidden="false" customHeight="false" outlineLevel="0" collapsed="false">
      <c r="F503" s="100"/>
    </row>
    <row r="504" customFormat="false" ht="15.75" hidden="false" customHeight="false" outlineLevel="0" collapsed="false">
      <c r="F504" s="100"/>
    </row>
    <row r="505" customFormat="false" ht="15.75" hidden="false" customHeight="false" outlineLevel="0" collapsed="false">
      <c r="F505" s="100"/>
    </row>
    <row r="506" customFormat="false" ht="15.75" hidden="false" customHeight="false" outlineLevel="0" collapsed="false">
      <c r="F506" s="100"/>
    </row>
    <row r="507" customFormat="false" ht="15.75" hidden="false" customHeight="false" outlineLevel="0" collapsed="false">
      <c r="F507" s="100"/>
    </row>
    <row r="508" customFormat="false" ht="15.75" hidden="false" customHeight="false" outlineLevel="0" collapsed="false">
      <c r="F508" s="100"/>
    </row>
    <row r="509" customFormat="false" ht="15.75" hidden="false" customHeight="false" outlineLevel="0" collapsed="false">
      <c r="F509" s="100"/>
    </row>
    <row r="510" customFormat="false" ht="15.75" hidden="false" customHeight="false" outlineLevel="0" collapsed="false">
      <c r="F510" s="100"/>
    </row>
    <row r="511" customFormat="false" ht="15.75" hidden="false" customHeight="false" outlineLevel="0" collapsed="false">
      <c r="F511" s="100"/>
    </row>
    <row r="512" customFormat="false" ht="15.75" hidden="false" customHeight="false" outlineLevel="0" collapsed="false">
      <c r="F512" s="100"/>
    </row>
    <row r="513" customFormat="false" ht="15.75" hidden="false" customHeight="false" outlineLevel="0" collapsed="false">
      <c r="F513" s="100"/>
    </row>
    <row r="514" customFormat="false" ht="15.75" hidden="false" customHeight="false" outlineLevel="0" collapsed="false">
      <c r="F514" s="100"/>
    </row>
    <row r="515" customFormat="false" ht="15.75" hidden="false" customHeight="false" outlineLevel="0" collapsed="false">
      <c r="F515" s="100"/>
    </row>
    <row r="516" customFormat="false" ht="15.75" hidden="false" customHeight="false" outlineLevel="0" collapsed="false">
      <c r="F516" s="100"/>
    </row>
    <row r="517" customFormat="false" ht="15.75" hidden="false" customHeight="false" outlineLevel="0" collapsed="false">
      <c r="F517" s="100"/>
    </row>
    <row r="518" customFormat="false" ht="15.75" hidden="false" customHeight="false" outlineLevel="0" collapsed="false">
      <c r="F518" s="100"/>
    </row>
    <row r="519" customFormat="false" ht="15.75" hidden="false" customHeight="false" outlineLevel="0" collapsed="false">
      <c r="F519" s="100"/>
    </row>
    <row r="520" customFormat="false" ht="15.75" hidden="false" customHeight="false" outlineLevel="0" collapsed="false">
      <c r="F520" s="100"/>
    </row>
    <row r="521" customFormat="false" ht="15.75" hidden="false" customHeight="false" outlineLevel="0" collapsed="false">
      <c r="F521" s="100"/>
    </row>
    <row r="522" customFormat="false" ht="15.75" hidden="false" customHeight="false" outlineLevel="0" collapsed="false">
      <c r="F522" s="100"/>
    </row>
    <row r="523" customFormat="false" ht="15.75" hidden="false" customHeight="false" outlineLevel="0" collapsed="false">
      <c r="F523" s="100"/>
    </row>
    <row r="524" customFormat="false" ht="15.75" hidden="false" customHeight="false" outlineLevel="0" collapsed="false">
      <c r="F524" s="100"/>
    </row>
    <row r="525" customFormat="false" ht="15.75" hidden="false" customHeight="false" outlineLevel="0" collapsed="false">
      <c r="F525" s="100"/>
    </row>
    <row r="526" customFormat="false" ht="15.75" hidden="false" customHeight="false" outlineLevel="0" collapsed="false">
      <c r="F526" s="100"/>
    </row>
    <row r="527" customFormat="false" ht="15.75" hidden="false" customHeight="false" outlineLevel="0" collapsed="false">
      <c r="F527" s="100"/>
    </row>
    <row r="528" customFormat="false" ht="15.75" hidden="false" customHeight="false" outlineLevel="0" collapsed="false">
      <c r="F528" s="100"/>
    </row>
    <row r="529" customFormat="false" ht="15.75" hidden="false" customHeight="false" outlineLevel="0" collapsed="false">
      <c r="F529" s="100"/>
    </row>
    <row r="530" customFormat="false" ht="15.75" hidden="false" customHeight="false" outlineLevel="0" collapsed="false">
      <c r="F530" s="100"/>
    </row>
    <row r="531" customFormat="false" ht="15.75" hidden="false" customHeight="false" outlineLevel="0" collapsed="false">
      <c r="F531" s="100"/>
    </row>
    <row r="532" customFormat="false" ht="15.75" hidden="false" customHeight="false" outlineLevel="0" collapsed="false">
      <c r="F532" s="100"/>
    </row>
    <row r="533" customFormat="false" ht="15.75" hidden="false" customHeight="false" outlineLevel="0" collapsed="false">
      <c r="F533" s="100"/>
    </row>
    <row r="534" customFormat="false" ht="15.75" hidden="false" customHeight="false" outlineLevel="0" collapsed="false">
      <c r="F534" s="100"/>
    </row>
    <row r="535" customFormat="false" ht="15.75" hidden="false" customHeight="false" outlineLevel="0" collapsed="false">
      <c r="F535" s="100"/>
    </row>
    <row r="536" customFormat="false" ht="15.75" hidden="false" customHeight="false" outlineLevel="0" collapsed="false">
      <c r="F536" s="100"/>
    </row>
    <row r="537" customFormat="false" ht="15.75" hidden="false" customHeight="false" outlineLevel="0" collapsed="false">
      <c r="F537" s="100"/>
    </row>
    <row r="538" customFormat="false" ht="15.75" hidden="false" customHeight="false" outlineLevel="0" collapsed="false">
      <c r="F538" s="100"/>
    </row>
    <row r="539" customFormat="false" ht="15.75" hidden="false" customHeight="false" outlineLevel="0" collapsed="false">
      <c r="F539" s="100"/>
    </row>
    <row r="540" customFormat="false" ht="15.75" hidden="false" customHeight="false" outlineLevel="0" collapsed="false">
      <c r="F540" s="100"/>
    </row>
    <row r="541" customFormat="false" ht="15.75" hidden="false" customHeight="false" outlineLevel="0" collapsed="false">
      <c r="F541" s="100"/>
    </row>
    <row r="542" customFormat="false" ht="15.75" hidden="false" customHeight="false" outlineLevel="0" collapsed="false">
      <c r="F542" s="100"/>
    </row>
    <row r="543" customFormat="false" ht="15.75" hidden="false" customHeight="false" outlineLevel="0" collapsed="false">
      <c r="F543" s="100"/>
    </row>
    <row r="544" customFormat="false" ht="15.75" hidden="false" customHeight="false" outlineLevel="0" collapsed="false">
      <c r="F544" s="100"/>
    </row>
    <row r="545" customFormat="false" ht="15.75" hidden="false" customHeight="false" outlineLevel="0" collapsed="false">
      <c r="F545" s="100"/>
    </row>
    <row r="546" customFormat="false" ht="15.75" hidden="false" customHeight="false" outlineLevel="0" collapsed="false">
      <c r="F546" s="100"/>
    </row>
    <row r="547" customFormat="false" ht="15.75" hidden="false" customHeight="false" outlineLevel="0" collapsed="false">
      <c r="F547" s="100"/>
    </row>
    <row r="548" customFormat="false" ht="15.75" hidden="false" customHeight="false" outlineLevel="0" collapsed="false">
      <c r="F548" s="100"/>
    </row>
    <row r="549" customFormat="false" ht="15.75" hidden="false" customHeight="false" outlineLevel="0" collapsed="false">
      <c r="F549" s="100"/>
    </row>
    <row r="550" customFormat="false" ht="15.75" hidden="false" customHeight="false" outlineLevel="0" collapsed="false">
      <c r="F550" s="100"/>
    </row>
    <row r="551" customFormat="false" ht="15.75" hidden="false" customHeight="false" outlineLevel="0" collapsed="false">
      <c r="F551" s="100"/>
    </row>
    <row r="552" customFormat="false" ht="15.75" hidden="false" customHeight="false" outlineLevel="0" collapsed="false">
      <c r="F552" s="100"/>
    </row>
    <row r="553" customFormat="false" ht="15.75" hidden="false" customHeight="false" outlineLevel="0" collapsed="false">
      <c r="F553" s="100"/>
    </row>
    <row r="554" customFormat="false" ht="15.75" hidden="false" customHeight="false" outlineLevel="0" collapsed="false">
      <c r="F554" s="100"/>
    </row>
    <row r="555" customFormat="false" ht="15.75" hidden="false" customHeight="false" outlineLevel="0" collapsed="false">
      <c r="F555" s="100"/>
    </row>
    <row r="556" customFormat="false" ht="15.75" hidden="false" customHeight="false" outlineLevel="0" collapsed="false">
      <c r="F556" s="100"/>
    </row>
    <row r="557" customFormat="false" ht="15.75" hidden="false" customHeight="false" outlineLevel="0" collapsed="false">
      <c r="F557" s="100"/>
    </row>
    <row r="558" customFormat="false" ht="15.75" hidden="false" customHeight="false" outlineLevel="0" collapsed="false">
      <c r="F558" s="100"/>
    </row>
    <row r="559" customFormat="false" ht="15.75" hidden="false" customHeight="false" outlineLevel="0" collapsed="false">
      <c r="F559" s="100"/>
    </row>
    <row r="560" customFormat="false" ht="15.75" hidden="false" customHeight="false" outlineLevel="0" collapsed="false">
      <c r="F560" s="100"/>
    </row>
    <row r="561" customFormat="false" ht="15.75" hidden="false" customHeight="false" outlineLevel="0" collapsed="false">
      <c r="F561" s="100"/>
    </row>
    <row r="562" customFormat="false" ht="15.75" hidden="false" customHeight="false" outlineLevel="0" collapsed="false">
      <c r="F562" s="100"/>
    </row>
    <row r="563" customFormat="false" ht="15.75" hidden="false" customHeight="false" outlineLevel="0" collapsed="false">
      <c r="F563" s="100"/>
    </row>
    <row r="564" customFormat="false" ht="15.75" hidden="false" customHeight="false" outlineLevel="0" collapsed="false">
      <c r="F564" s="100"/>
    </row>
    <row r="565" customFormat="false" ht="15.75" hidden="false" customHeight="false" outlineLevel="0" collapsed="false">
      <c r="F565" s="100"/>
    </row>
    <row r="566" customFormat="false" ht="15.75" hidden="false" customHeight="false" outlineLevel="0" collapsed="false">
      <c r="F566" s="100"/>
    </row>
    <row r="567" customFormat="false" ht="15.75" hidden="false" customHeight="false" outlineLevel="0" collapsed="false">
      <c r="F567" s="100"/>
    </row>
    <row r="568" customFormat="false" ht="15.75" hidden="false" customHeight="false" outlineLevel="0" collapsed="false">
      <c r="F568" s="100"/>
    </row>
    <row r="569" customFormat="false" ht="15.75" hidden="false" customHeight="false" outlineLevel="0" collapsed="false">
      <c r="F569" s="100"/>
    </row>
    <row r="570" customFormat="false" ht="15.75" hidden="false" customHeight="false" outlineLevel="0" collapsed="false">
      <c r="F570" s="100"/>
    </row>
    <row r="571" customFormat="false" ht="15.75" hidden="false" customHeight="false" outlineLevel="0" collapsed="false">
      <c r="F571" s="100"/>
    </row>
    <row r="572" customFormat="false" ht="15.75" hidden="false" customHeight="false" outlineLevel="0" collapsed="false">
      <c r="F572" s="100"/>
    </row>
    <row r="573" customFormat="false" ht="15.75" hidden="false" customHeight="false" outlineLevel="0" collapsed="false">
      <c r="F573" s="100"/>
    </row>
    <row r="574" customFormat="false" ht="15.75" hidden="false" customHeight="false" outlineLevel="0" collapsed="false">
      <c r="F574" s="100"/>
    </row>
    <row r="575" customFormat="false" ht="15.75" hidden="false" customHeight="false" outlineLevel="0" collapsed="false">
      <c r="F575" s="100"/>
    </row>
    <row r="576" customFormat="false" ht="15.75" hidden="false" customHeight="false" outlineLevel="0" collapsed="false">
      <c r="F576" s="100"/>
    </row>
    <row r="577" customFormat="false" ht="15.75" hidden="false" customHeight="false" outlineLevel="0" collapsed="false">
      <c r="F577" s="100"/>
    </row>
    <row r="578" customFormat="false" ht="15.75" hidden="false" customHeight="false" outlineLevel="0" collapsed="false">
      <c r="F578" s="100"/>
    </row>
    <row r="579" customFormat="false" ht="15.75" hidden="false" customHeight="false" outlineLevel="0" collapsed="false">
      <c r="F579" s="100"/>
    </row>
    <row r="580" customFormat="false" ht="15.75" hidden="false" customHeight="false" outlineLevel="0" collapsed="false">
      <c r="F580" s="100"/>
    </row>
    <row r="581" customFormat="false" ht="15.75" hidden="false" customHeight="false" outlineLevel="0" collapsed="false">
      <c r="F581" s="100"/>
    </row>
    <row r="582" customFormat="false" ht="15.75" hidden="false" customHeight="false" outlineLevel="0" collapsed="false">
      <c r="F582" s="100"/>
    </row>
    <row r="583" customFormat="false" ht="15.75" hidden="false" customHeight="false" outlineLevel="0" collapsed="false">
      <c r="F583" s="100"/>
    </row>
    <row r="584" customFormat="false" ht="15.75" hidden="false" customHeight="false" outlineLevel="0" collapsed="false">
      <c r="F584" s="100"/>
    </row>
    <row r="585" customFormat="false" ht="15.75" hidden="false" customHeight="false" outlineLevel="0" collapsed="false">
      <c r="F585" s="100"/>
    </row>
    <row r="586" customFormat="false" ht="15.75" hidden="false" customHeight="false" outlineLevel="0" collapsed="false">
      <c r="F586" s="100"/>
    </row>
    <row r="587" customFormat="false" ht="15.75" hidden="false" customHeight="false" outlineLevel="0" collapsed="false">
      <c r="F587" s="100"/>
    </row>
    <row r="588" customFormat="false" ht="15.75" hidden="false" customHeight="false" outlineLevel="0" collapsed="false">
      <c r="F588" s="100"/>
    </row>
    <row r="589" customFormat="false" ht="15.75" hidden="false" customHeight="false" outlineLevel="0" collapsed="false">
      <c r="F589" s="100"/>
    </row>
    <row r="590" customFormat="false" ht="15.75" hidden="false" customHeight="false" outlineLevel="0" collapsed="false">
      <c r="F590" s="100"/>
    </row>
    <row r="591" customFormat="false" ht="15.75" hidden="false" customHeight="false" outlineLevel="0" collapsed="false">
      <c r="F591" s="100"/>
    </row>
    <row r="592" customFormat="false" ht="15.75" hidden="false" customHeight="false" outlineLevel="0" collapsed="false">
      <c r="F592" s="100"/>
    </row>
    <row r="593" customFormat="false" ht="15.75" hidden="false" customHeight="false" outlineLevel="0" collapsed="false">
      <c r="F593" s="100"/>
    </row>
    <row r="594" customFormat="false" ht="15.75" hidden="false" customHeight="false" outlineLevel="0" collapsed="false">
      <c r="F594" s="100"/>
    </row>
    <row r="595" customFormat="false" ht="15.75" hidden="false" customHeight="false" outlineLevel="0" collapsed="false">
      <c r="F595" s="100"/>
    </row>
    <row r="596" customFormat="false" ht="15.75" hidden="false" customHeight="false" outlineLevel="0" collapsed="false">
      <c r="F596" s="100"/>
    </row>
    <row r="597" customFormat="false" ht="15.75" hidden="false" customHeight="false" outlineLevel="0" collapsed="false">
      <c r="F597" s="100"/>
    </row>
    <row r="598" customFormat="false" ht="15.75" hidden="false" customHeight="false" outlineLevel="0" collapsed="false">
      <c r="F598" s="100"/>
    </row>
    <row r="599" customFormat="false" ht="15.75" hidden="false" customHeight="false" outlineLevel="0" collapsed="false">
      <c r="F599" s="100"/>
    </row>
    <row r="600" customFormat="false" ht="15.75" hidden="false" customHeight="false" outlineLevel="0" collapsed="false">
      <c r="F600" s="100"/>
    </row>
    <row r="601" customFormat="false" ht="15.75" hidden="false" customHeight="false" outlineLevel="0" collapsed="false">
      <c r="F601" s="100"/>
    </row>
    <row r="602" customFormat="false" ht="15.75" hidden="false" customHeight="false" outlineLevel="0" collapsed="false">
      <c r="F602" s="100"/>
    </row>
    <row r="603" customFormat="false" ht="15.75" hidden="false" customHeight="false" outlineLevel="0" collapsed="false">
      <c r="F603" s="100"/>
    </row>
    <row r="604" customFormat="false" ht="15.75" hidden="false" customHeight="false" outlineLevel="0" collapsed="false">
      <c r="F604" s="100"/>
    </row>
    <row r="605" customFormat="false" ht="15.75" hidden="false" customHeight="false" outlineLevel="0" collapsed="false">
      <c r="F605" s="100"/>
    </row>
    <row r="606" customFormat="false" ht="15.75" hidden="false" customHeight="false" outlineLevel="0" collapsed="false">
      <c r="F606" s="100"/>
    </row>
    <row r="607" customFormat="false" ht="15.75" hidden="false" customHeight="false" outlineLevel="0" collapsed="false">
      <c r="F607" s="100"/>
    </row>
    <row r="608" customFormat="false" ht="15.75" hidden="false" customHeight="false" outlineLevel="0" collapsed="false">
      <c r="F608" s="100"/>
    </row>
    <row r="609" customFormat="false" ht="15.75" hidden="false" customHeight="false" outlineLevel="0" collapsed="false">
      <c r="F609" s="100"/>
    </row>
    <row r="610" customFormat="false" ht="15.75" hidden="false" customHeight="false" outlineLevel="0" collapsed="false">
      <c r="F610" s="100"/>
    </row>
    <row r="611" customFormat="false" ht="15.75" hidden="false" customHeight="false" outlineLevel="0" collapsed="false">
      <c r="F611" s="100"/>
    </row>
    <row r="612" customFormat="false" ht="15.75" hidden="false" customHeight="false" outlineLevel="0" collapsed="false">
      <c r="F612" s="100"/>
    </row>
    <row r="613" customFormat="false" ht="15.75" hidden="false" customHeight="false" outlineLevel="0" collapsed="false">
      <c r="F613" s="100"/>
    </row>
    <row r="614" customFormat="false" ht="15.75" hidden="false" customHeight="false" outlineLevel="0" collapsed="false">
      <c r="F614" s="100"/>
    </row>
    <row r="615" customFormat="false" ht="15.75" hidden="false" customHeight="false" outlineLevel="0" collapsed="false">
      <c r="F615" s="100"/>
    </row>
    <row r="616" customFormat="false" ht="15.75" hidden="false" customHeight="false" outlineLevel="0" collapsed="false">
      <c r="F616" s="100"/>
    </row>
    <row r="617" customFormat="false" ht="15.75" hidden="false" customHeight="false" outlineLevel="0" collapsed="false">
      <c r="F617" s="100"/>
    </row>
    <row r="618" customFormat="false" ht="15.75" hidden="false" customHeight="false" outlineLevel="0" collapsed="false">
      <c r="F618" s="100"/>
    </row>
    <row r="619" customFormat="false" ht="15.75" hidden="false" customHeight="false" outlineLevel="0" collapsed="false">
      <c r="F619" s="100"/>
    </row>
    <row r="620" customFormat="false" ht="15.75" hidden="false" customHeight="false" outlineLevel="0" collapsed="false">
      <c r="F620" s="100"/>
    </row>
    <row r="621" customFormat="false" ht="15.75" hidden="false" customHeight="false" outlineLevel="0" collapsed="false">
      <c r="F621" s="100"/>
    </row>
    <row r="622" customFormat="false" ht="15.75" hidden="false" customHeight="false" outlineLevel="0" collapsed="false">
      <c r="F622" s="100"/>
    </row>
    <row r="623" customFormat="false" ht="15.75" hidden="false" customHeight="false" outlineLevel="0" collapsed="false">
      <c r="F623" s="100"/>
    </row>
    <row r="624" customFormat="false" ht="15.75" hidden="false" customHeight="false" outlineLevel="0" collapsed="false">
      <c r="F624" s="100"/>
    </row>
    <row r="625" customFormat="false" ht="15.75" hidden="false" customHeight="false" outlineLevel="0" collapsed="false">
      <c r="F625" s="100"/>
    </row>
    <row r="626" customFormat="false" ht="15.75" hidden="false" customHeight="false" outlineLevel="0" collapsed="false">
      <c r="F626" s="100"/>
    </row>
    <row r="627" customFormat="false" ht="15.75" hidden="false" customHeight="false" outlineLevel="0" collapsed="false">
      <c r="F627" s="100"/>
    </row>
    <row r="628" customFormat="false" ht="15.75" hidden="false" customHeight="false" outlineLevel="0" collapsed="false">
      <c r="F628" s="100"/>
    </row>
    <row r="629" customFormat="false" ht="15.75" hidden="false" customHeight="false" outlineLevel="0" collapsed="false">
      <c r="F629" s="100"/>
    </row>
    <row r="630" customFormat="false" ht="15.75" hidden="false" customHeight="false" outlineLevel="0" collapsed="false">
      <c r="F630" s="100"/>
    </row>
    <row r="631" customFormat="false" ht="15.75" hidden="false" customHeight="false" outlineLevel="0" collapsed="false">
      <c r="F631" s="100"/>
    </row>
    <row r="632" customFormat="false" ht="15.75" hidden="false" customHeight="false" outlineLevel="0" collapsed="false">
      <c r="F632" s="100"/>
    </row>
    <row r="633" customFormat="false" ht="15.75" hidden="false" customHeight="false" outlineLevel="0" collapsed="false">
      <c r="F633" s="100"/>
    </row>
    <row r="634" customFormat="false" ht="15.75" hidden="false" customHeight="false" outlineLevel="0" collapsed="false">
      <c r="F634" s="100"/>
    </row>
    <row r="635" customFormat="false" ht="15.75" hidden="false" customHeight="false" outlineLevel="0" collapsed="false">
      <c r="F635" s="100"/>
    </row>
    <row r="636" customFormat="false" ht="15.75" hidden="false" customHeight="false" outlineLevel="0" collapsed="false">
      <c r="F636" s="100"/>
    </row>
    <row r="637" customFormat="false" ht="15.75" hidden="false" customHeight="false" outlineLevel="0" collapsed="false">
      <c r="F637" s="100"/>
    </row>
    <row r="638" customFormat="false" ht="15.75" hidden="false" customHeight="false" outlineLevel="0" collapsed="false">
      <c r="F638" s="100"/>
    </row>
    <row r="639" customFormat="false" ht="15.75" hidden="false" customHeight="false" outlineLevel="0" collapsed="false">
      <c r="F639" s="100"/>
    </row>
    <row r="640" customFormat="false" ht="15.75" hidden="false" customHeight="false" outlineLevel="0" collapsed="false">
      <c r="F640" s="100"/>
    </row>
    <row r="641" customFormat="false" ht="15.75" hidden="false" customHeight="false" outlineLevel="0" collapsed="false">
      <c r="F641" s="100"/>
    </row>
    <row r="642" customFormat="false" ht="15.75" hidden="false" customHeight="false" outlineLevel="0" collapsed="false">
      <c r="F642" s="100"/>
    </row>
    <row r="643" customFormat="false" ht="15.75" hidden="false" customHeight="false" outlineLevel="0" collapsed="false">
      <c r="F643" s="100"/>
    </row>
    <row r="644" customFormat="false" ht="15.75" hidden="false" customHeight="false" outlineLevel="0" collapsed="false">
      <c r="F644" s="100"/>
    </row>
    <row r="645" customFormat="false" ht="15.75" hidden="false" customHeight="false" outlineLevel="0" collapsed="false">
      <c r="F645" s="100"/>
    </row>
    <row r="646" customFormat="false" ht="15.75" hidden="false" customHeight="false" outlineLevel="0" collapsed="false">
      <c r="F646" s="100"/>
    </row>
    <row r="647" customFormat="false" ht="15.75" hidden="false" customHeight="false" outlineLevel="0" collapsed="false">
      <c r="F647" s="100"/>
    </row>
    <row r="648" customFormat="false" ht="15.75" hidden="false" customHeight="false" outlineLevel="0" collapsed="false">
      <c r="F648" s="100"/>
    </row>
    <row r="649" customFormat="false" ht="15.75" hidden="false" customHeight="false" outlineLevel="0" collapsed="false">
      <c r="F649" s="100"/>
    </row>
    <row r="650" customFormat="false" ht="15.75" hidden="false" customHeight="false" outlineLevel="0" collapsed="false">
      <c r="F650" s="100"/>
    </row>
    <row r="651" customFormat="false" ht="15.75" hidden="false" customHeight="false" outlineLevel="0" collapsed="false">
      <c r="F651" s="100"/>
    </row>
    <row r="652" customFormat="false" ht="15.75" hidden="false" customHeight="false" outlineLevel="0" collapsed="false">
      <c r="F652" s="100"/>
    </row>
    <row r="653" customFormat="false" ht="15.75" hidden="false" customHeight="false" outlineLevel="0" collapsed="false">
      <c r="F653" s="100"/>
    </row>
    <row r="654" customFormat="false" ht="15.75" hidden="false" customHeight="false" outlineLevel="0" collapsed="false">
      <c r="F654" s="100"/>
    </row>
    <row r="655" customFormat="false" ht="15.75" hidden="false" customHeight="false" outlineLevel="0" collapsed="false">
      <c r="F655" s="100"/>
    </row>
    <row r="656" customFormat="false" ht="15.75" hidden="false" customHeight="false" outlineLevel="0" collapsed="false">
      <c r="F656" s="100"/>
    </row>
    <row r="657" customFormat="false" ht="15.75" hidden="false" customHeight="false" outlineLevel="0" collapsed="false">
      <c r="F657" s="100"/>
    </row>
    <row r="658" customFormat="false" ht="15.75" hidden="false" customHeight="false" outlineLevel="0" collapsed="false">
      <c r="F658" s="100"/>
    </row>
    <row r="659" customFormat="false" ht="15.75" hidden="false" customHeight="false" outlineLevel="0" collapsed="false">
      <c r="F659" s="100"/>
    </row>
    <row r="660" customFormat="false" ht="15.75" hidden="false" customHeight="false" outlineLevel="0" collapsed="false">
      <c r="F660" s="100"/>
    </row>
    <row r="661" customFormat="false" ht="15.75" hidden="false" customHeight="false" outlineLevel="0" collapsed="false">
      <c r="F661" s="100"/>
    </row>
    <row r="662" customFormat="false" ht="15.75" hidden="false" customHeight="false" outlineLevel="0" collapsed="false">
      <c r="F662" s="100"/>
    </row>
    <row r="663" customFormat="false" ht="15.75" hidden="false" customHeight="false" outlineLevel="0" collapsed="false">
      <c r="F663" s="100"/>
    </row>
    <row r="664" customFormat="false" ht="15.75" hidden="false" customHeight="false" outlineLevel="0" collapsed="false">
      <c r="F664" s="100"/>
    </row>
    <row r="665" customFormat="false" ht="15.75" hidden="false" customHeight="false" outlineLevel="0" collapsed="false">
      <c r="F665" s="100"/>
    </row>
    <row r="666" customFormat="false" ht="15.75" hidden="false" customHeight="false" outlineLevel="0" collapsed="false">
      <c r="F666" s="100"/>
    </row>
    <row r="667" customFormat="false" ht="15.75" hidden="false" customHeight="false" outlineLevel="0" collapsed="false">
      <c r="F667" s="100"/>
    </row>
    <row r="668" customFormat="false" ht="15.75" hidden="false" customHeight="false" outlineLevel="0" collapsed="false">
      <c r="F668" s="100"/>
    </row>
    <row r="669" customFormat="false" ht="15.75" hidden="false" customHeight="false" outlineLevel="0" collapsed="false">
      <c r="F669" s="100"/>
    </row>
    <row r="670" customFormat="false" ht="15.75" hidden="false" customHeight="false" outlineLevel="0" collapsed="false">
      <c r="F670" s="100"/>
    </row>
    <row r="671" customFormat="false" ht="15.75" hidden="false" customHeight="false" outlineLevel="0" collapsed="false">
      <c r="F671" s="100"/>
    </row>
    <row r="672" customFormat="false" ht="15.75" hidden="false" customHeight="false" outlineLevel="0" collapsed="false">
      <c r="F672" s="100"/>
    </row>
    <row r="673" customFormat="false" ht="15.75" hidden="false" customHeight="false" outlineLevel="0" collapsed="false">
      <c r="F673" s="100"/>
    </row>
    <row r="674" customFormat="false" ht="15.75" hidden="false" customHeight="false" outlineLevel="0" collapsed="false">
      <c r="F674" s="100"/>
    </row>
    <row r="675" customFormat="false" ht="15.75" hidden="false" customHeight="false" outlineLevel="0" collapsed="false">
      <c r="F675" s="100"/>
    </row>
    <row r="676" customFormat="false" ht="15.75" hidden="false" customHeight="false" outlineLevel="0" collapsed="false">
      <c r="F676" s="100"/>
    </row>
    <row r="677" customFormat="false" ht="15.75" hidden="false" customHeight="false" outlineLevel="0" collapsed="false">
      <c r="F677" s="100"/>
    </row>
    <row r="678" customFormat="false" ht="15.75" hidden="false" customHeight="false" outlineLevel="0" collapsed="false">
      <c r="F678" s="100"/>
    </row>
    <row r="679" customFormat="false" ht="15.75" hidden="false" customHeight="false" outlineLevel="0" collapsed="false">
      <c r="F679" s="100"/>
    </row>
    <row r="680" customFormat="false" ht="15.75" hidden="false" customHeight="false" outlineLevel="0" collapsed="false">
      <c r="F680" s="100"/>
    </row>
    <row r="681" customFormat="false" ht="15.75" hidden="false" customHeight="false" outlineLevel="0" collapsed="false">
      <c r="F681" s="100"/>
    </row>
    <row r="682" customFormat="false" ht="15.75" hidden="false" customHeight="false" outlineLevel="0" collapsed="false">
      <c r="F682" s="100"/>
    </row>
    <row r="683" customFormat="false" ht="15.75" hidden="false" customHeight="false" outlineLevel="0" collapsed="false">
      <c r="F683" s="100"/>
    </row>
    <row r="684" customFormat="false" ht="15.75" hidden="false" customHeight="false" outlineLevel="0" collapsed="false">
      <c r="F684" s="100"/>
    </row>
    <row r="685" customFormat="false" ht="15.75" hidden="false" customHeight="false" outlineLevel="0" collapsed="false">
      <c r="F685" s="100"/>
    </row>
    <row r="686" customFormat="false" ht="15.75" hidden="false" customHeight="false" outlineLevel="0" collapsed="false">
      <c r="F686" s="100"/>
    </row>
    <row r="687" customFormat="false" ht="15.75" hidden="false" customHeight="false" outlineLevel="0" collapsed="false">
      <c r="F687" s="100"/>
    </row>
    <row r="688" customFormat="false" ht="15.75" hidden="false" customHeight="false" outlineLevel="0" collapsed="false">
      <c r="F688" s="100"/>
    </row>
    <row r="689" customFormat="false" ht="15.75" hidden="false" customHeight="false" outlineLevel="0" collapsed="false">
      <c r="F689" s="100"/>
    </row>
    <row r="690" customFormat="false" ht="15.75" hidden="false" customHeight="false" outlineLevel="0" collapsed="false">
      <c r="F690" s="100"/>
    </row>
    <row r="691" customFormat="false" ht="15.75" hidden="false" customHeight="false" outlineLevel="0" collapsed="false">
      <c r="F691" s="100"/>
    </row>
    <row r="692" customFormat="false" ht="15.75" hidden="false" customHeight="false" outlineLevel="0" collapsed="false">
      <c r="F692" s="100"/>
    </row>
    <row r="693" customFormat="false" ht="15.75" hidden="false" customHeight="false" outlineLevel="0" collapsed="false">
      <c r="F693" s="100"/>
    </row>
    <row r="694" customFormat="false" ht="15.75" hidden="false" customHeight="false" outlineLevel="0" collapsed="false">
      <c r="F694" s="100"/>
    </row>
    <row r="695" customFormat="false" ht="15.75" hidden="false" customHeight="false" outlineLevel="0" collapsed="false">
      <c r="F695" s="100"/>
    </row>
    <row r="696" customFormat="false" ht="15.75" hidden="false" customHeight="false" outlineLevel="0" collapsed="false">
      <c r="F696" s="100"/>
    </row>
    <row r="697" customFormat="false" ht="15.75" hidden="false" customHeight="false" outlineLevel="0" collapsed="false">
      <c r="F697" s="100"/>
    </row>
    <row r="698" customFormat="false" ht="15.75" hidden="false" customHeight="false" outlineLevel="0" collapsed="false">
      <c r="F698" s="100"/>
    </row>
    <row r="699" customFormat="false" ht="15.75" hidden="false" customHeight="false" outlineLevel="0" collapsed="false">
      <c r="F699" s="100"/>
    </row>
    <row r="700" customFormat="false" ht="15.75" hidden="false" customHeight="false" outlineLevel="0" collapsed="false">
      <c r="F700" s="100"/>
    </row>
    <row r="701" customFormat="false" ht="15.75" hidden="false" customHeight="false" outlineLevel="0" collapsed="false">
      <c r="F701" s="100"/>
    </row>
    <row r="702" customFormat="false" ht="15.75" hidden="false" customHeight="false" outlineLevel="0" collapsed="false">
      <c r="F702" s="100"/>
    </row>
    <row r="703" customFormat="false" ht="15.75" hidden="false" customHeight="false" outlineLevel="0" collapsed="false">
      <c r="F703" s="100"/>
    </row>
    <row r="704" customFormat="false" ht="15.75" hidden="false" customHeight="false" outlineLevel="0" collapsed="false">
      <c r="F704" s="100"/>
    </row>
    <row r="705" customFormat="false" ht="15.75" hidden="false" customHeight="false" outlineLevel="0" collapsed="false">
      <c r="F705" s="100"/>
    </row>
    <row r="706" customFormat="false" ht="15.75" hidden="false" customHeight="false" outlineLevel="0" collapsed="false">
      <c r="F706" s="100"/>
    </row>
    <row r="707" customFormat="false" ht="15.75" hidden="false" customHeight="false" outlineLevel="0" collapsed="false">
      <c r="F707" s="100"/>
    </row>
    <row r="708" customFormat="false" ht="15.75" hidden="false" customHeight="false" outlineLevel="0" collapsed="false">
      <c r="F708" s="100"/>
    </row>
    <row r="709" customFormat="false" ht="15.75" hidden="false" customHeight="false" outlineLevel="0" collapsed="false">
      <c r="F709" s="100"/>
    </row>
    <row r="710" customFormat="false" ht="15.75" hidden="false" customHeight="false" outlineLevel="0" collapsed="false">
      <c r="F710" s="100"/>
    </row>
    <row r="711" customFormat="false" ht="15.75" hidden="false" customHeight="false" outlineLevel="0" collapsed="false">
      <c r="F711" s="100"/>
    </row>
    <row r="712" customFormat="false" ht="15.75" hidden="false" customHeight="false" outlineLevel="0" collapsed="false">
      <c r="F712" s="100"/>
    </row>
    <row r="713" customFormat="false" ht="15.75" hidden="false" customHeight="false" outlineLevel="0" collapsed="false">
      <c r="F713" s="100"/>
    </row>
    <row r="714" customFormat="false" ht="15.75" hidden="false" customHeight="false" outlineLevel="0" collapsed="false">
      <c r="F714" s="100"/>
    </row>
    <row r="715" customFormat="false" ht="15.75" hidden="false" customHeight="false" outlineLevel="0" collapsed="false">
      <c r="F715" s="100"/>
    </row>
    <row r="716" customFormat="false" ht="15.75" hidden="false" customHeight="false" outlineLevel="0" collapsed="false">
      <c r="F716" s="100"/>
    </row>
    <row r="717" customFormat="false" ht="15.75" hidden="false" customHeight="false" outlineLevel="0" collapsed="false">
      <c r="F717" s="100"/>
    </row>
    <row r="718" customFormat="false" ht="15.75" hidden="false" customHeight="false" outlineLevel="0" collapsed="false">
      <c r="F718" s="100"/>
    </row>
    <row r="719" customFormat="false" ht="15.75" hidden="false" customHeight="false" outlineLevel="0" collapsed="false">
      <c r="F719" s="100"/>
    </row>
    <row r="720" customFormat="false" ht="15.75" hidden="false" customHeight="false" outlineLevel="0" collapsed="false">
      <c r="F720" s="100"/>
    </row>
    <row r="721" customFormat="false" ht="15.75" hidden="false" customHeight="false" outlineLevel="0" collapsed="false">
      <c r="F721" s="100"/>
    </row>
    <row r="722" customFormat="false" ht="15.75" hidden="false" customHeight="false" outlineLevel="0" collapsed="false">
      <c r="F722" s="100"/>
    </row>
    <row r="723" customFormat="false" ht="15.75" hidden="false" customHeight="false" outlineLevel="0" collapsed="false">
      <c r="F723" s="100"/>
    </row>
    <row r="724" customFormat="false" ht="15.75" hidden="false" customHeight="false" outlineLevel="0" collapsed="false">
      <c r="F724" s="100"/>
    </row>
    <row r="725" customFormat="false" ht="15.75" hidden="false" customHeight="false" outlineLevel="0" collapsed="false">
      <c r="F725" s="100"/>
    </row>
    <row r="726" customFormat="false" ht="15.75" hidden="false" customHeight="false" outlineLevel="0" collapsed="false">
      <c r="F726" s="100"/>
    </row>
    <row r="727" customFormat="false" ht="15.75" hidden="false" customHeight="false" outlineLevel="0" collapsed="false">
      <c r="F727" s="100"/>
    </row>
    <row r="728" customFormat="false" ht="15.75" hidden="false" customHeight="false" outlineLevel="0" collapsed="false">
      <c r="F728" s="100"/>
    </row>
    <row r="729" customFormat="false" ht="15.75" hidden="false" customHeight="false" outlineLevel="0" collapsed="false">
      <c r="F729" s="100"/>
    </row>
    <row r="730" customFormat="false" ht="15.75" hidden="false" customHeight="false" outlineLevel="0" collapsed="false">
      <c r="F730" s="100"/>
    </row>
    <row r="731" customFormat="false" ht="15.75" hidden="false" customHeight="false" outlineLevel="0" collapsed="false">
      <c r="F731" s="100"/>
    </row>
    <row r="732" customFormat="false" ht="15.75" hidden="false" customHeight="false" outlineLevel="0" collapsed="false">
      <c r="F732" s="100"/>
    </row>
    <row r="733" customFormat="false" ht="15.75" hidden="false" customHeight="false" outlineLevel="0" collapsed="false">
      <c r="F733" s="100"/>
    </row>
    <row r="734" customFormat="false" ht="15.75" hidden="false" customHeight="false" outlineLevel="0" collapsed="false">
      <c r="F734" s="100"/>
    </row>
    <row r="735" customFormat="false" ht="15.75" hidden="false" customHeight="false" outlineLevel="0" collapsed="false">
      <c r="F735" s="100"/>
    </row>
    <row r="736" customFormat="false" ht="15.75" hidden="false" customHeight="false" outlineLevel="0" collapsed="false">
      <c r="F736" s="100"/>
    </row>
    <row r="737" customFormat="false" ht="15.75" hidden="false" customHeight="false" outlineLevel="0" collapsed="false">
      <c r="F737" s="100"/>
    </row>
    <row r="738" customFormat="false" ht="15.75" hidden="false" customHeight="false" outlineLevel="0" collapsed="false">
      <c r="F738" s="100"/>
    </row>
    <row r="739" customFormat="false" ht="15.75" hidden="false" customHeight="false" outlineLevel="0" collapsed="false">
      <c r="F739" s="100"/>
    </row>
    <row r="740" customFormat="false" ht="15.75" hidden="false" customHeight="false" outlineLevel="0" collapsed="false">
      <c r="F740" s="100"/>
    </row>
    <row r="741" customFormat="false" ht="15.75" hidden="false" customHeight="false" outlineLevel="0" collapsed="false">
      <c r="F741" s="100"/>
    </row>
    <row r="742" customFormat="false" ht="15.75" hidden="false" customHeight="false" outlineLevel="0" collapsed="false">
      <c r="F742" s="100"/>
    </row>
    <row r="743" customFormat="false" ht="15.75" hidden="false" customHeight="false" outlineLevel="0" collapsed="false">
      <c r="F743" s="100"/>
    </row>
    <row r="744" customFormat="false" ht="15.75" hidden="false" customHeight="false" outlineLevel="0" collapsed="false">
      <c r="F744" s="100"/>
    </row>
    <row r="745" customFormat="false" ht="15.75" hidden="false" customHeight="false" outlineLevel="0" collapsed="false">
      <c r="F745" s="100"/>
    </row>
    <row r="746" customFormat="false" ht="15.75" hidden="false" customHeight="false" outlineLevel="0" collapsed="false">
      <c r="F746" s="100"/>
    </row>
    <row r="747" customFormat="false" ht="15.75" hidden="false" customHeight="false" outlineLevel="0" collapsed="false">
      <c r="F747" s="100"/>
    </row>
    <row r="748" customFormat="false" ht="15.75" hidden="false" customHeight="false" outlineLevel="0" collapsed="false">
      <c r="F748" s="100"/>
    </row>
    <row r="749" customFormat="false" ht="15.75" hidden="false" customHeight="false" outlineLevel="0" collapsed="false">
      <c r="F749" s="100"/>
    </row>
    <row r="750" customFormat="false" ht="15.75" hidden="false" customHeight="false" outlineLevel="0" collapsed="false">
      <c r="F750" s="100"/>
    </row>
    <row r="751" customFormat="false" ht="15.75" hidden="false" customHeight="false" outlineLevel="0" collapsed="false">
      <c r="F751" s="100"/>
    </row>
    <row r="752" customFormat="false" ht="15.75" hidden="false" customHeight="false" outlineLevel="0" collapsed="false">
      <c r="F752" s="100"/>
    </row>
    <row r="753" customFormat="false" ht="15.75" hidden="false" customHeight="false" outlineLevel="0" collapsed="false">
      <c r="F753" s="100"/>
    </row>
    <row r="754" customFormat="false" ht="15.75" hidden="false" customHeight="false" outlineLevel="0" collapsed="false">
      <c r="F754" s="100"/>
    </row>
    <row r="755" customFormat="false" ht="15.75" hidden="false" customHeight="false" outlineLevel="0" collapsed="false">
      <c r="F755" s="100"/>
    </row>
    <row r="756" customFormat="false" ht="15.75" hidden="false" customHeight="false" outlineLevel="0" collapsed="false">
      <c r="F756" s="100"/>
    </row>
    <row r="757" customFormat="false" ht="15.75" hidden="false" customHeight="false" outlineLevel="0" collapsed="false">
      <c r="F757" s="100"/>
    </row>
    <row r="758" customFormat="false" ht="15.75" hidden="false" customHeight="false" outlineLevel="0" collapsed="false">
      <c r="F758" s="100"/>
    </row>
    <row r="759" customFormat="false" ht="15.75" hidden="false" customHeight="false" outlineLevel="0" collapsed="false">
      <c r="F759" s="100"/>
    </row>
    <row r="760" customFormat="false" ht="15.75" hidden="false" customHeight="false" outlineLevel="0" collapsed="false">
      <c r="F760" s="100"/>
    </row>
    <row r="761" customFormat="false" ht="15.75" hidden="false" customHeight="false" outlineLevel="0" collapsed="false">
      <c r="F761" s="100"/>
    </row>
    <row r="762" customFormat="false" ht="15.75" hidden="false" customHeight="false" outlineLevel="0" collapsed="false">
      <c r="F762" s="100"/>
    </row>
    <row r="763" customFormat="false" ht="15.75" hidden="false" customHeight="false" outlineLevel="0" collapsed="false">
      <c r="F763" s="100"/>
    </row>
    <row r="764" customFormat="false" ht="15.75" hidden="false" customHeight="false" outlineLevel="0" collapsed="false">
      <c r="F764" s="100"/>
    </row>
    <row r="765" customFormat="false" ht="15.75" hidden="false" customHeight="false" outlineLevel="0" collapsed="false">
      <c r="F765" s="100"/>
    </row>
    <row r="766" customFormat="false" ht="15.75" hidden="false" customHeight="false" outlineLevel="0" collapsed="false">
      <c r="F766" s="100"/>
    </row>
    <row r="767" customFormat="false" ht="15.75" hidden="false" customHeight="false" outlineLevel="0" collapsed="false">
      <c r="F767" s="100"/>
    </row>
    <row r="768" customFormat="false" ht="15.75" hidden="false" customHeight="false" outlineLevel="0" collapsed="false">
      <c r="F768" s="100"/>
    </row>
    <row r="769" customFormat="false" ht="15.75" hidden="false" customHeight="false" outlineLevel="0" collapsed="false">
      <c r="F769" s="100"/>
    </row>
    <row r="770" customFormat="false" ht="15.75" hidden="false" customHeight="false" outlineLevel="0" collapsed="false">
      <c r="F770" s="100"/>
    </row>
    <row r="771" customFormat="false" ht="15.75" hidden="false" customHeight="false" outlineLevel="0" collapsed="false">
      <c r="F771" s="100"/>
    </row>
    <row r="772" customFormat="false" ht="15.75" hidden="false" customHeight="false" outlineLevel="0" collapsed="false">
      <c r="F772" s="100"/>
    </row>
    <row r="773" customFormat="false" ht="15.75" hidden="false" customHeight="false" outlineLevel="0" collapsed="false">
      <c r="F773" s="100"/>
    </row>
    <row r="774" customFormat="false" ht="15.75" hidden="false" customHeight="false" outlineLevel="0" collapsed="false">
      <c r="F774" s="100"/>
    </row>
    <row r="775" customFormat="false" ht="15.75" hidden="false" customHeight="false" outlineLevel="0" collapsed="false">
      <c r="F775" s="100"/>
    </row>
    <row r="776" customFormat="false" ht="15.75" hidden="false" customHeight="false" outlineLevel="0" collapsed="false">
      <c r="F776" s="100"/>
    </row>
    <row r="777" customFormat="false" ht="15.75" hidden="false" customHeight="false" outlineLevel="0" collapsed="false">
      <c r="F777" s="100"/>
    </row>
    <row r="778" customFormat="false" ht="15.75" hidden="false" customHeight="false" outlineLevel="0" collapsed="false">
      <c r="F778" s="100"/>
    </row>
    <row r="779" customFormat="false" ht="15.75" hidden="false" customHeight="false" outlineLevel="0" collapsed="false">
      <c r="F779" s="100"/>
    </row>
    <row r="780" customFormat="false" ht="15.75" hidden="false" customHeight="false" outlineLevel="0" collapsed="false">
      <c r="F780" s="100"/>
    </row>
    <row r="781" customFormat="false" ht="15.75" hidden="false" customHeight="false" outlineLevel="0" collapsed="false">
      <c r="F781" s="100"/>
    </row>
    <row r="782" customFormat="false" ht="15.75" hidden="false" customHeight="false" outlineLevel="0" collapsed="false">
      <c r="F782" s="100"/>
    </row>
    <row r="783" customFormat="false" ht="15.75" hidden="false" customHeight="false" outlineLevel="0" collapsed="false">
      <c r="F783" s="100"/>
    </row>
    <row r="784" customFormat="false" ht="15.75" hidden="false" customHeight="false" outlineLevel="0" collapsed="false">
      <c r="F784" s="100"/>
    </row>
    <row r="785" customFormat="false" ht="15.75" hidden="false" customHeight="false" outlineLevel="0" collapsed="false">
      <c r="F785" s="100"/>
    </row>
    <row r="786" customFormat="false" ht="15.75" hidden="false" customHeight="false" outlineLevel="0" collapsed="false">
      <c r="F786" s="100"/>
    </row>
    <row r="787" customFormat="false" ht="15.75" hidden="false" customHeight="false" outlineLevel="0" collapsed="false">
      <c r="F787" s="100"/>
    </row>
    <row r="788" customFormat="false" ht="15.75" hidden="false" customHeight="false" outlineLevel="0" collapsed="false">
      <c r="F788" s="100"/>
    </row>
    <row r="789" customFormat="false" ht="15.75" hidden="false" customHeight="false" outlineLevel="0" collapsed="false">
      <c r="F789" s="100"/>
    </row>
    <row r="790" customFormat="false" ht="15.75" hidden="false" customHeight="false" outlineLevel="0" collapsed="false">
      <c r="F790" s="100"/>
    </row>
    <row r="791" customFormat="false" ht="15.75" hidden="false" customHeight="false" outlineLevel="0" collapsed="false">
      <c r="F791" s="100"/>
    </row>
    <row r="792" customFormat="false" ht="15.75" hidden="false" customHeight="false" outlineLevel="0" collapsed="false">
      <c r="F792" s="100"/>
    </row>
    <row r="793" customFormat="false" ht="15.75" hidden="false" customHeight="false" outlineLevel="0" collapsed="false">
      <c r="F793" s="100"/>
    </row>
    <row r="794" customFormat="false" ht="15.75" hidden="false" customHeight="false" outlineLevel="0" collapsed="false">
      <c r="F794" s="100"/>
    </row>
    <row r="795" customFormat="false" ht="15.75" hidden="false" customHeight="false" outlineLevel="0" collapsed="false">
      <c r="F795" s="100"/>
    </row>
    <row r="796" customFormat="false" ht="15.75" hidden="false" customHeight="false" outlineLevel="0" collapsed="false">
      <c r="F796" s="100"/>
    </row>
    <row r="797" customFormat="false" ht="15.75" hidden="false" customHeight="false" outlineLevel="0" collapsed="false">
      <c r="F797" s="100"/>
    </row>
    <row r="798" customFormat="false" ht="15.75" hidden="false" customHeight="false" outlineLevel="0" collapsed="false">
      <c r="F798" s="100"/>
    </row>
    <row r="799" customFormat="false" ht="15.75" hidden="false" customHeight="false" outlineLevel="0" collapsed="false">
      <c r="F799" s="100"/>
    </row>
    <row r="800" customFormat="false" ht="15.75" hidden="false" customHeight="false" outlineLevel="0" collapsed="false">
      <c r="F800" s="100"/>
    </row>
    <row r="801" customFormat="false" ht="15.75" hidden="false" customHeight="false" outlineLevel="0" collapsed="false">
      <c r="F801" s="100"/>
    </row>
    <row r="802" customFormat="false" ht="15.75" hidden="false" customHeight="false" outlineLevel="0" collapsed="false">
      <c r="F802" s="100"/>
    </row>
    <row r="803" customFormat="false" ht="15.75" hidden="false" customHeight="false" outlineLevel="0" collapsed="false">
      <c r="F803" s="100"/>
    </row>
    <row r="804" customFormat="false" ht="15.75" hidden="false" customHeight="false" outlineLevel="0" collapsed="false">
      <c r="F804" s="100"/>
    </row>
    <row r="805" customFormat="false" ht="15.75" hidden="false" customHeight="false" outlineLevel="0" collapsed="false">
      <c r="F805" s="100"/>
    </row>
    <row r="806" customFormat="false" ht="15.75" hidden="false" customHeight="false" outlineLevel="0" collapsed="false">
      <c r="F806" s="100"/>
    </row>
    <row r="807" customFormat="false" ht="15.75" hidden="false" customHeight="false" outlineLevel="0" collapsed="false">
      <c r="F807" s="100"/>
    </row>
    <row r="808" customFormat="false" ht="15.75" hidden="false" customHeight="false" outlineLevel="0" collapsed="false">
      <c r="F808" s="100"/>
    </row>
    <row r="809" customFormat="false" ht="15.75" hidden="false" customHeight="false" outlineLevel="0" collapsed="false">
      <c r="F809" s="100"/>
    </row>
    <row r="810" customFormat="false" ht="15.75" hidden="false" customHeight="false" outlineLevel="0" collapsed="false">
      <c r="F810" s="100"/>
    </row>
    <row r="811" customFormat="false" ht="15.75" hidden="false" customHeight="false" outlineLevel="0" collapsed="false">
      <c r="F811" s="100"/>
    </row>
    <row r="812" customFormat="false" ht="15.75" hidden="false" customHeight="false" outlineLevel="0" collapsed="false">
      <c r="F812" s="100"/>
    </row>
    <row r="813" customFormat="false" ht="15.75" hidden="false" customHeight="false" outlineLevel="0" collapsed="false">
      <c r="F813" s="100"/>
    </row>
    <row r="814" customFormat="false" ht="15.75" hidden="false" customHeight="false" outlineLevel="0" collapsed="false">
      <c r="F814" s="100"/>
    </row>
    <row r="815" customFormat="false" ht="15.75" hidden="false" customHeight="false" outlineLevel="0" collapsed="false">
      <c r="F815" s="100"/>
    </row>
    <row r="816" customFormat="false" ht="15.75" hidden="false" customHeight="false" outlineLevel="0" collapsed="false">
      <c r="F816" s="100"/>
    </row>
    <row r="817" customFormat="false" ht="15.75" hidden="false" customHeight="false" outlineLevel="0" collapsed="false">
      <c r="F817" s="100"/>
    </row>
    <row r="818" customFormat="false" ht="15.75" hidden="false" customHeight="false" outlineLevel="0" collapsed="false">
      <c r="F818" s="100"/>
    </row>
    <row r="819" customFormat="false" ht="15.75" hidden="false" customHeight="false" outlineLevel="0" collapsed="false">
      <c r="F819" s="100"/>
    </row>
    <row r="820" customFormat="false" ht="15.75" hidden="false" customHeight="false" outlineLevel="0" collapsed="false">
      <c r="F820" s="100"/>
    </row>
    <row r="821" customFormat="false" ht="15.75" hidden="false" customHeight="false" outlineLevel="0" collapsed="false">
      <c r="F821" s="100"/>
    </row>
    <row r="822" customFormat="false" ht="15.75" hidden="false" customHeight="false" outlineLevel="0" collapsed="false">
      <c r="F822" s="100"/>
    </row>
    <row r="823" customFormat="false" ht="15.75" hidden="false" customHeight="false" outlineLevel="0" collapsed="false">
      <c r="F823" s="100"/>
    </row>
    <row r="824" customFormat="false" ht="15.75" hidden="false" customHeight="false" outlineLevel="0" collapsed="false">
      <c r="F824" s="100"/>
    </row>
    <row r="825" customFormat="false" ht="15.75" hidden="false" customHeight="false" outlineLevel="0" collapsed="false">
      <c r="F825" s="100"/>
    </row>
    <row r="826" customFormat="false" ht="15.75" hidden="false" customHeight="false" outlineLevel="0" collapsed="false">
      <c r="F826" s="100"/>
    </row>
    <row r="827" customFormat="false" ht="15.75" hidden="false" customHeight="false" outlineLevel="0" collapsed="false">
      <c r="F827" s="100"/>
    </row>
    <row r="828" customFormat="false" ht="15.75" hidden="false" customHeight="false" outlineLevel="0" collapsed="false">
      <c r="F828" s="100"/>
    </row>
    <row r="829" customFormat="false" ht="15.75" hidden="false" customHeight="false" outlineLevel="0" collapsed="false">
      <c r="F829" s="100"/>
    </row>
    <row r="830" customFormat="false" ht="15.75" hidden="false" customHeight="false" outlineLevel="0" collapsed="false">
      <c r="F830" s="100"/>
    </row>
    <row r="831" customFormat="false" ht="15.75" hidden="false" customHeight="false" outlineLevel="0" collapsed="false">
      <c r="F831" s="100"/>
    </row>
    <row r="832" customFormat="false" ht="15.75" hidden="false" customHeight="false" outlineLevel="0" collapsed="false">
      <c r="F832" s="100"/>
    </row>
    <row r="833" customFormat="false" ht="15.75" hidden="false" customHeight="false" outlineLevel="0" collapsed="false">
      <c r="F833" s="100"/>
    </row>
    <row r="834" customFormat="false" ht="15.75" hidden="false" customHeight="false" outlineLevel="0" collapsed="false">
      <c r="F834" s="100"/>
    </row>
    <row r="835" customFormat="false" ht="15.75" hidden="false" customHeight="false" outlineLevel="0" collapsed="false">
      <c r="F835" s="100"/>
    </row>
    <row r="836" customFormat="false" ht="15.75" hidden="false" customHeight="false" outlineLevel="0" collapsed="false">
      <c r="F836" s="100"/>
    </row>
    <row r="837" customFormat="false" ht="15.75" hidden="false" customHeight="false" outlineLevel="0" collapsed="false">
      <c r="F837" s="100"/>
    </row>
    <row r="838" customFormat="false" ht="15.75" hidden="false" customHeight="false" outlineLevel="0" collapsed="false">
      <c r="F838" s="100"/>
    </row>
    <row r="839" customFormat="false" ht="15.75" hidden="false" customHeight="false" outlineLevel="0" collapsed="false">
      <c r="F839" s="100"/>
    </row>
    <row r="840" customFormat="false" ht="15.75" hidden="false" customHeight="false" outlineLevel="0" collapsed="false">
      <c r="F840" s="100"/>
    </row>
    <row r="841" customFormat="false" ht="15.75" hidden="false" customHeight="false" outlineLevel="0" collapsed="false">
      <c r="F841" s="100"/>
    </row>
    <row r="842" customFormat="false" ht="15.75" hidden="false" customHeight="false" outlineLevel="0" collapsed="false">
      <c r="F842" s="100"/>
    </row>
    <row r="843" customFormat="false" ht="15.75" hidden="false" customHeight="false" outlineLevel="0" collapsed="false">
      <c r="F843" s="100"/>
    </row>
    <row r="844" customFormat="false" ht="15.75" hidden="false" customHeight="false" outlineLevel="0" collapsed="false">
      <c r="F844" s="100"/>
    </row>
    <row r="845" customFormat="false" ht="15.75" hidden="false" customHeight="false" outlineLevel="0" collapsed="false">
      <c r="F845" s="100"/>
    </row>
    <row r="846" customFormat="false" ht="15.75" hidden="false" customHeight="false" outlineLevel="0" collapsed="false">
      <c r="F846" s="100"/>
    </row>
    <row r="847" customFormat="false" ht="15.75" hidden="false" customHeight="false" outlineLevel="0" collapsed="false">
      <c r="F847" s="100"/>
    </row>
    <row r="848" customFormat="false" ht="15.75" hidden="false" customHeight="false" outlineLevel="0" collapsed="false">
      <c r="F848" s="100"/>
    </row>
    <row r="849" customFormat="false" ht="15.75" hidden="false" customHeight="false" outlineLevel="0" collapsed="false">
      <c r="F849" s="100"/>
    </row>
    <row r="850" customFormat="false" ht="15.75" hidden="false" customHeight="false" outlineLevel="0" collapsed="false">
      <c r="F850" s="100"/>
    </row>
    <row r="851" customFormat="false" ht="15.75" hidden="false" customHeight="false" outlineLevel="0" collapsed="false">
      <c r="F851" s="100"/>
    </row>
    <row r="852" customFormat="false" ht="15.75" hidden="false" customHeight="false" outlineLevel="0" collapsed="false">
      <c r="F852" s="100"/>
    </row>
    <row r="853" customFormat="false" ht="15.75" hidden="false" customHeight="false" outlineLevel="0" collapsed="false">
      <c r="F853" s="100"/>
    </row>
    <row r="854" customFormat="false" ht="15.75" hidden="false" customHeight="false" outlineLevel="0" collapsed="false">
      <c r="F854" s="100"/>
    </row>
    <row r="855" customFormat="false" ht="15.75" hidden="false" customHeight="false" outlineLevel="0" collapsed="false">
      <c r="F855" s="100"/>
    </row>
    <row r="856" customFormat="false" ht="15.75" hidden="false" customHeight="false" outlineLevel="0" collapsed="false">
      <c r="F856" s="100"/>
    </row>
    <row r="857" customFormat="false" ht="15.75" hidden="false" customHeight="false" outlineLevel="0" collapsed="false">
      <c r="F857" s="100"/>
    </row>
    <row r="858" customFormat="false" ht="15.75" hidden="false" customHeight="false" outlineLevel="0" collapsed="false">
      <c r="F858" s="100"/>
    </row>
    <row r="859" customFormat="false" ht="15.75" hidden="false" customHeight="false" outlineLevel="0" collapsed="false">
      <c r="F859" s="100"/>
    </row>
    <row r="860" customFormat="false" ht="15.75" hidden="false" customHeight="false" outlineLevel="0" collapsed="false">
      <c r="F860" s="100"/>
    </row>
    <row r="861" customFormat="false" ht="15.75" hidden="false" customHeight="false" outlineLevel="0" collapsed="false">
      <c r="F861" s="100"/>
    </row>
    <row r="862" customFormat="false" ht="15.75" hidden="false" customHeight="false" outlineLevel="0" collapsed="false">
      <c r="F862" s="100"/>
    </row>
    <row r="863" customFormat="false" ht="15.75" hidden="false" customHeight="false" outlineLevel="0" collapsed="false">
      <c r="F863" s="100"/>
    </row>
    <row r="864" customFormat="false" ht="15.75" hidden="false" customHeight="false" outlineLevel="0" collapsed="false">
      <c r="F864" s="100"/>
    </row>
    <row r="865" customFormat="false" ht="15.75" hidden="false" customHeight="false" outlineLevel="0" collapsed="false">
      <c r="F865" s="100"/>
    </row>
    <row r="866" customFormat="false" ht="15.75" hidden="false" customHeight="false" outlineLevel="0" collapsed="false">
      <c r="F866" s="100"/>
    </row>
    <row r="867" customFormat="false" ht="15.75" hidden="false" customHeight="false" outlineLevel="0" collapsed="false">
      <c r="F867" s="100"/>
    </row>
    <row r="868" customFormat="false" ht="15.75" hidden="false" customHeight="false" outlineLevel="0" collapsed="false">
      <c r="F868" s="100"/>
    </row>
    <row r="869" customFormat="false" ht="15.75" hidden="false" customHeight="false" outlineLevel="0" collapsed="false">
      <c r="F869" s="100"/>
    </row>
    <row r="870" customFormat="false" ht="15.75" hidden="false" customHeight="false" outlineLevel="0" collapsed="false">
      <c r="F870" s="100"/>
    </row>
    <row r="871" customFormat="false" ht="15.75" hidden="false" customHeight="false" outlineLevel="0" collapsed="false">
      <c r="F871" s="100"/>
    </row>
    <row r="872" customFormat="false" ht="15.75" hidden="false" customHeight="false" outlineLevel="0" collapsed="false">
      <c r="F872" s="100"/>
    </row>
    <row r="873" customFormat="false" ht="15.75" hidden="false" customHeight="false" outlineLevel="0" collapsed="false">
      <c r="F873" s="100"/>
    </row>
    <row r="874" customFormat="false" ht="15.75" hidden="false" customHeight="false" outlineLevel="0" collapsed="false">
      <c r="F874" s="100"/>
    </row>
    <row r="875" customFormat="false" ht="15.75" hidden="false" customHeight="false" outlineLevel="0" collapsed="false">
      <c r="F875" s="100"/>
    </row>
    <row r="876" customFormat="false" ht="15.75" hidden="false" customHeight="false" outlineLevel="0" collapsed="false">
      <c r="F876" s="100"/>
    </row>
    <row r="877" customFormat="false" ht="15.75" hidden="false" customHeight="false" outlineLevel="0" collapsed="false">
      <c r="F877" s="100"/>
    </row>
    <row r="878" customFormat="false" ht="15.75" hidden="false" customHeight="false" outlineLevel="0" collapsed="false">
      <c r="F878" s="100"/>
    </row>
    <row r="879" customFormat="false" ht="15.75" hidden="false" customHeight="false" outlineLevel="0" collapsed="false">
      <c r="F879" s="100"/>
    </row>
    <row r="880" customFormat="false" ht="15.75" hidden="false" customHeight="false" outlineLevel="0" collapsed="false">
      <c r="F880" s="100"/>
    </row>
    <row r="881" customFormat="false" ht="15.75" hidden="false" customHeight="false" outlineLevel="0" collapsed="false">
      <c r="F881" s="100"/>
    </row>
    <row r="882" customFormat="false" ht="15.75" hidden="false" customHeight="false" outlineLevel="0" collapsed="false">
      <c r="F882" s="100"/>
    </row>
    <row r="883" customFormat="false" ht="15.75" hidden="false" customHeight="false" outlineLevel="0" collapsed="false">
      <c r="F883" s="100"/>
    </row>
    <row r="884" customFormat="false" ht="15.75" hidden="false" customHeight="false" outlineLevel="0" collapsed="false">
      <c r="F884" s="100"/>
    </row>
    <row r="885" customFormat="false" ht="15.75" hidden="false" customHeight="false" outlineLevel="0" collapsed="false">
      <c r="F885" s="100"/>
    </row>
    <row r="886" customFormat="false" ht="15.75" hidden="false" customHeight="false" outlineLevel="0" collapsed="false">
      <c r="F886" s="100"/>
    </row>
    <row r="887" customFormat="false" ht="15.75" hidden="false" customHeight="false" outlineLevel="0" collapsed="false">
      <c r="F887" s="100"/>
    </row>
    <row r="888" customFormat="false" ht="15.75" hidden="false" customHeight="false" outlineLevel="0" collapsed="false">
      <c r="F888" s="100"/>
    </row>
    <row r="889" customFormat="false" ht="15.75" hidden="false" customHeight="false" outlineLevel="0" collapsed="false">
      <c r="F889" s="100"/>
    </row>
    <row r="890" customFormat="false" ht="15.75" hidden="false" customHeight="false" outlineLevel="0" collapsed="false">
      <c r="F890" s="100"/>
    </row>
    <row r="891" customFormat="false" ht="15.75" hidden="false" customHeight="false" outlineLevel="0" collapsed="false">
      <c r="F891" s="100"/>
    </row>
    <row r="892" customFormat="false" ht="15.75" hidden="false" customHeight="false" outlineLevel="0" collapsed="false">
      <c r="F892" s="100"/>
    </row>
    <row r="893" customFormat="false" ht="15.75" hidden="false" customHeight="false" outlineLevel="0" collapsed="false">
      <c r="F893" s="100"/>
    </row>
    <row r="894" customFormat="false" ht="15.75" hidden="false" customHeight="false" outlineLevel="0" collapsed="false">
      <c r="F894" s="100"/>
    </row>
    <row r="895" customFormat="false" ht="15.75" hidden="false" customHeight="false" outlineLevel="0" collapsed="false">
      <c r="F895" s="100"/>
    </row>
    <row r="896" customFormat="false" ht="15.75" hidden="false" customHeight="false" outlineLevel="0" collapsed="false">
      <c r="F896" s="100"/>
    </row>
    <row r="897" customFormat="false" ht="15.75" hidden="false" customHeight="false" outlineLevel="0" collapsed="false">
      <c r="F897" s="100"/>
    </row>
    <row r="898" customFormat="false" ht="15.75" hidden="false" customHeight="false" outlineLevel="0" collapsed="false">
      <c r="F898" s="100"/>
    </row>
    <row r="899" customFormat="false" ht="15.75" hidden="false" customHeight="false" outlineLevel="0" collapsed="false">
      <c r="F899" s="100"/>
    </row>
    <row r="900" customFormat="false" ht="15.75" hidden="false" customHeight="false" outlineLevel="0" collapsed="false">
      <c r="F900" s="100"/>
    </row>
    <row r="901" customFormat="false" ht="15.75" hidden="false" customHeight="false" outlineLevel="0" collapsed="false">
      <c r="F901" s="100"/>
    </row>
    <row r="902" customFormat="false" ht="15.75" hidden="false" customHeight="false" outlineLevel="0" collapsed="false">
      <c r="F902" s="100"/>
    </row>
    <row r="903" customFormat="false" ht="15.75" hidden="false" customHeight="false" outlineLevel="0" collapsed="false">
      <c r="F903" s="100"/>
    </row>
    <row r="904" customFormat="false" ht="15.75" hidden="false" customHeight="false" outlineLevel="0" collapsed="false">
      <c r="F904" s="100"/>
    </row>
    <row r="905" customFormat="false" ht="15.75" hidden="false" customHeight="false" outlineLevel="0" collapsed="false">
      <c r="F905" s="100"/>
    </row>
    <row r="906" customFormat="false" ht="15.75" hidden="false" customHeight="false" outlineLevel="0" collapsed="false">
      <c r="F906" s="100"/>
    </row>
    <row r="907" customFormat="false" ht="15.75" hidden="false" customHeight="false" outlineLevel="0" collapsed="false">
      <c r="F907" s="100"/>
    </row>
    <row r="908" customFormat="false" ht="15.75" hidden="false" customHeight="false" outlineLevel="0" collapsed="false">
      <c r="F908" s="100"/>
    </row>
    <row r="909" customFormat="false" ht="15.75" hidden="false" customHeight="false" outlineLevel="0" collapsed="false">
      <c r="F909" s="100"/>
    </row>
    <row r="910" customFormat="false" ht="15.75" hidden="false" customHeight="false" outlineLevel="0" collapsed="false">
      <c r="F910" s="100"/>
    </row>
    <row r="911" customFormat="false" ht="15.75" hidden="false" customHeight="false" outlineLevel="0" collapsed="false">
      <c r="F911" s="100"/>
    </row>
    <row r="912" customFormat="false" ht="15.75" hidden="false" customHeight="false" outlineLevel="0" collapsed="false">
      <c r="F912" s="100"/>
    </row>
    <row r="913" customFormat="false" ht="15.75" hidden="false" customHeight="false" outlineLevel="0" collapsed="false">
      <c r="F913" s="100"/>
    </row>
    <row r="914" customFormat="false" ht="15.75" hidden="false" customHeight="false" outlineLevel="0" collapsed="false">
      <c r="F914" s="100"/>
    </row>
    <row r="915" customFormat="false" ht="15.75" hidden="false" customHeight="false" outlineLevel="0" collapsed="false">
      <c r="F915" s="100"/>
    </row>
    <row r="916" customFormat="false" ht="15.75" hidden="false" customHeight="false" outlineLevel="0" collapsed="false">
      <c r="F916" s="100"/>
    </row>
    <row r="917" customFormat="false" ht="15.75" hidden="false" customHeight="false" outlineLevel="0" collapsed="false">
      <c r="F917" s="100"/>
    </row>
    <row r="918" customFormat="false" ht="15.75" hidden="false" customHeight="false" outlineLevel="0" collapsed="false">
      <c r="F918" s="100"/>
    </row>
    <row r="919" customFormat="false" ht="15.75" hidden="false" customHeight="false" outlineLevel="0" collapsed="false">
      <c r="F919" s="100"/>
    </row>
    <row r="920" customFormat="false" ht="15.75" hidden="false" customHeight="false" outlineLevel="0" collapsed="false">
      <c r="F920" s="100"/>
    </row>
    <row r="921" customFormat="false" ht="15.75" hidden="false" customHeight="false" outlineLevel="0" collapsed="false">
      <c r="F921" s="100"/>
    </row>
    <row r="922" customFormat="false" ht="15.75" hidden="false" customHeight="false" outlineLevel="0" collapsed="false">
      <c r="F922" s="100"/>
    </row>
    <row r="923" customFormat="false" ht="15.75" hidden="false" customHeight="false" outlineLevel="0" collapsed="false">
      <c r="F923" s="100"/>
    </row>
    <row r="924" customFormat="false" ht="15.75" hidden="false" customHeight="false" outlineLevel="0" collapsed="false">
      <c r="F924" s="100"/>
    </row>
    <row r="925" customFormat="false" ht="15.75" hidden="false" customHeight="false" outlineLevel="0" collapsed="false">
      <c r="F925" s="100"/>
    </row>
    <row r="926" customFormat="false" ht="15.75" hidden="false" customHeight="false" outlineLevel="0" collapsed="false">
      <c r="F926" s="100"/>
    </row>
    <row r="927" customFormat="false" ht="15.75" hidden="false" customHeight="false" outlineLevel="0" collapsed="false">
      <c r="F927" s="100"/>
    </row>
    <row r="928" customFormat="false" ht="15.75" hidden="false" customHeight="false" outlineLevel="0" collapsed="false">
      <c r="F928" s="100"/>
    </row>
    <row r="929" customFormat="false" ht="15.75" hidden="false" customHeight="false" outlineLevel="0" collapsed="false">
      <c r="F929" s="100"/>
    </row>
    <row r="930" customFormat="false" ht="15.75" hidden="false" customHeight="false" outlineLevel="0" collapsed="false">
      <c r="F930" s="100"/>
    </row>
    <row r="931" customFormat="false" ht="15.75" hidden="false" customHeight="false" outlineLevel="0" collapsed="false">
      <c r="F931" s="100"/>
    </row>
    <row r="932" customFormat="false" ht="15.75" hidden="false" customHeight="false" outlineLevel="0" collapsed="false">
      <c r="F932" s="100"/>
    </row>
    <row r="933" customFormat="false" ht="15.75" hidden="false" customHeight="false" outlineLevel="0" collapsed="false">
      <c r="F933" s="100"/>
    </row>
    <row r="934" customFormat="false" ht="15.75" hidden="false" customHeight="false" outlineLevel="0" collapsed="false">
      <c r="F934" s="100"/>
    </row>
    <row r="935" customFormat="false" ht="15.75" hidden="false" customHeight="false" outlineLevel="0" collapsed="false">
      <c r="F935" s="100"/>
    </row>
    <row r="936" customFormat="false" ht="15.75" hidden="false" customHeight="false" outlineLevel="0" collapsed="false">
      <c r="F936" s="100"/>
    </row>
    <row r="937" customFormat="false" ht="15.75" hidden="false" customHeight="false" outlineLevel="0" collapsed="false">
      <c r="F937" s="100"/>
    </row>
    <row r="938" customFormat="false" ht="15.75" hidden="false" customHeight="false" outlineLevel="0" collapsed="false">
      <c r="F938" s="100"/>
    </row>
    <row r="939" customFormat="false" ht="15.75" hidden="false" customHeight="false" outlineLevel="0" collapsed="false">
      <c r="F939" s="100"/>
    </row>
    <row r="940" customFormat="false" ht="15.75" hidden="false" customHeight="false" outlineLevel="0" collapsed="false">
      <c r="F940" s="100"/>
    </row>
    <row r="941" customFormat="false" ht="15.75" hidden="false" customHeight="false" outlineLevel="0" collapsed="false">
      <c r="F941" s="100"/>
    </row>
    <row r="942" customFormat="false" ht="15.75" hidden="false" customHeight="false" outlineLevel="0" collapsed="false">
      <c r="F942" s="100"/>
    </row>
    <row r="943" customFormat="false" ht="15.75" hidden="false" customHeight="false" outlineLevel="0" collapsed="false">
      <c r="F943" s="100"/>
    </row>
    <row r="944" customFormat="false" ht="15.75" hidden="false" customHeight="false" outlineLevel="0" collapsed="false">
      <c r="F944" s="100"/>
    </row>
    <row r="945" customFormat="false" ht="15.75" hidden="false" customHeight="false" outlineLevel="0" collapsed="false">
      <c r="F945" s="100"/>
    </row>
    <row r="946" customFormat="false" ht="15.75" hidden="false" customHeight="false" outlineLevel="0" collapsed="false">
      <c r="F946" s="100"/>
    </row>
    <row r="947" customFormat="false" ht="15.75" hidden="false" customHeight="false" outlineLevel="0" collapsed="false">
      <c r="F947" s="100"/>
    </row>
    <row r="948" customFormat="false" ht="15.75" hidden="false" customHeight="false" outlineLevel="0" collapsed="false">
      <c r="F948" s="100"/>
    </row>
    <row r="949" customFormat="false" ht="15.75" hidden="false" customHeight="false" outlineLevel="0" collapsed="false">
      <c r="F949" s="100"/>
    </row>
    <row r="950" customFormat="false" ht="15.75" hidden="false" customHeight="false" outlineLevel="0" collapsed="false">
      <c r="F950" s="100"/>
    </row>
    <row r="951" customFormat="false" ht="15.75" hidden="false" customHeight="false" outlineLevel="0" collapsed="false">
      <c r="F951" s="100"/>
    </row>
    <row r="952" customFormat="false" ht="15.75" hidden="false" customHeight="false" outlineLevel="0" collapsed="false">
      <c r="F952" s="100"/>
    </row>
    <row r="953" customFormat="false" ht="15.75" hidden="false" customHeight="false" outlineLevel="0" collapsed="false">
      <c r="F953" s="100"/>
    </row>
    <row r="954" customFormat="false" ht="15.75" hidden="false" customHeight="false" outlineLevel="0" collapsed="false">
      <c r="F954" s="100"/>
    </row>
    <row r="955" customFormat="false" ht="15.75" hidden="false" customHeight="false" outlineLevel="0" collapsed="false">
      <c r="F955" s="100"/>
    </row>
    <row r="956" customFormat="false" ht="15.75" hidden="false" customHeight="false" outlineLevel="0" collapsed="false">
      <c r="F956" s="100"/>
    </row>
    <row r="957" customFormat="false" ht="15.75" hidden="false" customHeight="false" outlineLevel="0" collapsed="false">
      <c r="F957" s="100"/>
    </row>
    <row r="958" customFormat="false" ht="15.75" hidden="false" customHeight="false" outlineLevel="0" collapsed="false">
      <c r="F958" s="100"/>
    </row>
    <row r="959" customFormat="false" ht="15.75" hidden="false" customHeight="false" outlineLevel="0" collapsed="false">
      <c r="F959" s="100"/>
    </row>
    <row r="960" customFormat="false" ht="15.75" hidden="false" customHeight="false" outlineLevel="0" collapsed="false">
      <c r="F960" s="100"/>
    </row>
    <row r="961" customFormat="false" ht="15.75" hidden="false" customHeight="false" outlineLevel="0" collapsed="false">
      <c r="F961" s="100"/>
    </row>
    <row r="962" customFormat="false" ht="15.75" hidden="false" customHeight="false" outlineLevel="0" collapsed="false">
      <c r="F962" s="100"/>
    </row>
    <row r="963" customFormat="false" ht="15.75" hidden="false" customHeight="false" outlineLevel="0" collapsed="false">
      <c r="F963" s="100"/>
    </row>
    <row r="964" customFormat="false" ht="15.75" hidden="false" customHeight="false" outlineLevel="0" collapsed="false">
      <c r="F964" s="100"/>
    </row>
    <row r="965" customFormat="false" ht="15.75" hidden="false" customHeight="false" outlineLevel="0" collapsed="false">
      <c r="F965" s="100"/>
    </row>
    <row r="966" customFormat="false" ht="15.75" hidden="false" customHeight="false" outlineLevel="0" collapsed="false">
      <c r="F966" s="100"/>
    </row>
    <row r="967" customFormat="false" ht="15.75" hidden="false" customHeight="false" outlineLevel="0" collapsed="false">
      <c r="F967" s="100"/>
    </row>
    <row r="968" customFormat="false" ht="15.75" hidden="false" customHeight="false" outlineLevel="0" collapsed="false">
      <c r="F968" s="100"/>
    </row>
    <row r="969" customFormat="false" ht="15.75" hidden="false" customHeight="false" outlineLevel="0" collapsed="false">
      <c r="F969" s="100"/>
    </row>
    <row r="970" customFormat="false" ht="15.75" hidden="false" customHeight="false" outlineLevel="0" collapsed="false">
      <c r="F970" s="100"/>
    </row>
    <row r="971" customFormat="false" ht="15.75" hidden="false" customHeight="false" outlineLevel="0" collapsed="false">
      <c r="F971" s="100"/>
    </row>
    <row r="972" customFormat="false" ht="15.75" hidden="false" customHeight="false" outlineLevel="0" collapsed="false">
      <c r="F972" s="100"/>
    </row>
    <row r="973" customFormat="false" ht="15.75" hidden="false" customHeight="false" outlineLevel="0" collapsed="false">
      <c r="F973" s="100"/>
    </row>
    <row r="974" customFormat="false" ht="15.75" hidden="false" customHeight="false" outlineLevel="0" collapsed="false">
      <c r="F974" s="100"/>
    </row>
    <row r="975" customFormat="false" ht="15.75" hidden="false" customHeight="false" outlineLevel="0" collapsed="false">
      <c r="F975" s="100"/>
    </row>
    <row r="976" customFormat="false" ht="15.75" hidden="false" customHeight="false" outlineLevel="0" collapsed="false">
      <c r="F976" s="100"/>
    </row>
    <row r="977" customFormat="false" ht="15.75" hidden="false" customHeight="false" outlineLevel="0" collapsed="false">
      <c r="F977" s="100"/>
    </row>
    <row r="978" customFormat="false" ht="15.75" hidden="false" customHeight="false" outlineLevel="0" collapsed="false">
      <c r="F978" s="100"/>
    </row>
    <row r="979" customFormat="false" ht="15.75" hidden="false" customHeight="false" outlineLevel="0" collapsed="false">
      <c r="F979" s="100"/>
    </row>
    <row r="980" customFormat="false" ht="15.75" hidden="false" customHeight="false" outlineLevel="0" collapsed="false">
      <c r="F980" s="100"/>
    </row>
    <row r="981" customFormat="false" ht="15.75" hidden="false" customHeight="false" outlineLevel="0" collapsed="false">
      <c r="F981" s="100"/>
    </row>
    <row r="982" customFormat="false" ht="15.75" hidden="false" customHeight="false" outlineLevel="0" collapsed="false">
      <c r="F982" s="100"/>
    </row>
    <row r="983" customFormat="false" ht="15.75" hidden="false" customHeight="false" outlineLevel="0" collapsed="false">
      <c r="F983" s="100"/>
    </row>
    <row r="984" customFormat="false" ht="15.75" hidden="false" customHeight="false" outlineLevel="0" collapsed="false">
      <c r="F984" s="100"/>
    </row>
    <row r="985" customFormat="false" ht="15.75" hidden="false" customHeight="false" outlineLevel="0" collapsed="false">
      <c r="F985" s="100"/>
    </row>
    <row r="986" customFormat="false" ht="15.75" hidden="false" customHeight="false" outlineLevel="0" collapsed="false">
      <c r="F986" s="100"/>
    </row>
    <row r="987" customFormat="false" ht="15.75" hidden="false" customHeight="false" outlineLevel="0" collapsed="false">
      <c r="F987" s="100"/>
    </row>
    <row r="988" customFormat="false" ht="15.75" hidden="false" customHeight="false" outlineLevel="0" collapsed="false">
      <c r="F988" s="100"/>
    </row>
    <row r="989" customFormat="false" ht="15.75" hidden="false" customHeight="false" outlineLevel="0" collapsed="false">
      <c r="F989" s="100"/>
    </row>
    <row r="990" customFormat="false" ht="15.75" hidden="false" customHeight="false" outlineLevel="0" collapsed="false">
      <c r="F990" s="100"/>
    </row>
    <row r="991" customFormat="false" ht="15.75" hidden="false" customHeight="false" outlineLevel="0" collapsed="false">
      <c r="F991" s="100"/>
    </row>
    <row r="992" customFormat="false" ht="15.75" hidden="false" customHeight="false" outlineLevel="0" collapsed="false">
      <c r="F992" s="100"/>
    </row>
    <row r="993" customFormat="false" ht="15.75" hidden="false" customHeight="false" outlineLevel="0" collapsed="false">
      <c r="F993" s="100"/>
    </row>
    <row r="994" customFormat="false" ht="15.75" hidden="false" customHeight="false" outlineLevel="0" collapsed="false">
      <c r="F994" s="100"/>
    </row>
    <row r="995" customFormat="false" ht="15.75" hidden="false" customHeight="false" outlineLevel="0" collapsed="false">
      <c r="F995" s="100"/>
    </row>
    <row r="996" customFormat="false" ht="15.75" hidden="false" customHeight="false" outlineLevel="0" collapsed="false">
      <c r="F996" s="100"/>
    </row>
    <row r="997" customFormat="false" ht="15.75" hidden="false" customHeight="false" outlineLevel="0" collapsed="false">
      <c r="F997" s="100"/>
    </row>
    <row r="998" customFormat="false" ht="15.75" hidden="false" customHeight="false" outlineLevel="0" collapsed="false">
      <c r="F998" s="100"/>
    </row>
    <row r="999" customFormat="false" ht="15.75" hidden="false" customHeight="false" outlineLevel="0" collapsed="false">
      <c r="F999" s="100"/>
    </row>
    <row r="1000" customFormat="false" ht="15.75" hidden="false" customHeight="false" outlineLevel="0" collapsed="false">
      <c r="F1000" s="100"/>
    </row>
    <row r="1001" customFormat="false" ht="15.75" hidden="false" customHeight="false" outlineLevel="0" collapsed="false">
      <c r="F1001" s="100"/>
    </row>
    <row r="1002" customFormat="false" ht="15.75" hidden="false" customHeight="false" outlineLevel="0" collapsed="false">
      <c r="F1002" s="100"/>
    </row>
    <row r="1003" customFormat="false" ht="15.75" hidden="false" customHeight="false" outlineLevel="0" collapsed="false">
      <c r="F1003" s="100"/>
    </row>
    <row r="1004" customFormat="false" ht="15.75" hidden="false" customHeight="false" outlineLevel="0" collapsed="false">
      <c r="F1004" s="100"/>
    </row>
    <row r="1005" customFormat="false" ht="15.75" hidden="false" customHeight="false" outlineLevel="0" collapsed="false">
      <c r="F1005" s="100"/>
    </row>
    <row r="1006" customFormat="false" ht="15.75" hidden="false" customHeight="false" outlineLevel="0" collapsed="false">
      <c r="F1006" s="100"/>
    </row>
    <row r="1007" customFormat="false" ht="15.75" hidden="false" customHeight="false" outlineLevel="0" collapsed="false">
      <c r="F1007" s="100"/>
    </row>
    <row r="1008" customFormat="false" ht="15.75" hidden="false" customHeight="false" outlineLevel="0" collapsed="false">
      <c r="F1008" s="100"/>
    </row>
    <row r="1009" customFormat="false" ht="15.75" hidden="false" customHeight="false" outlineLevel="0" collapsed="false">
      <c r="F1009" s="100"/>
    </row>
    <row r="1010" customFormat="false" ht="15.75" hidden="false" customHeight="false" outlineLevel="0" collapsed="false">
      <c r="F1010" s="100"/>
    </row>
    <row r="1011" customFormat="false" ht="15.75" hidden="false" customHeight="false" outlineLevel="0" collapsed="false">
      <c r="F1011" s="100"/>
    </row>
    <row r="1012" customFormat="false" ht="15.75" hidden="false" customHeight="false" outlineLevel="0" collapsed="false">
      <c r="F1012" s="100"/>
    </row>
    <row r="1013" customFormat="false" ht="15.75" hidden="false" customHeight="false" outlineLevel="0" collapsed="false">
      <c r="F1013" s="100"/>
    </row>
    <row r="1014" customFormat="false" ht="15.75" hidden="false" customHeight="false" outlineLevel="0" collapsed="false">
      <c r="F1014" s="100"/>
    </row>
    <row r="1015" customFormat="false" ht="15.75" hidden="false" customHeight="false" outlineLevel="0" collapsed="false">
      <c r="F1015" s="100"/>
    </row>
    <row r="1016" customFormat="false" ht="15.75" hidden="false" customHeight="false" outlineLevel="0" collapsed="false">
      <c r="F1016" s="100"/>
    </row>
    <row r="1017" customFormat="false" ht="15.75" hidden="false" customHeight="false" outlineLevel="0" collapsed="false">
      <c r="F1017" s="100"/>
    </row>
    <row r="1018" customFormat="false" ht="15.75" hidden="false" customHeight="false" outlineLevel="0" collapsed="false">
      <c r="F1018" s="100"/>
    </row>
    <row r="1019" customFormat="false" ht="15.75" hidden="false" customHeight="false" outlineLevel="0" collapsed="false">
      <c r="F1019" s="100"/>
    </row>
    <row r="1020" customFormat="false" ht="15.75" hidden="false" customHeight="false" outlineLevel="0" collapsed="false">
      <c r="F1020" s="100"/>
    </row>
    <row r="1021" customFormat="false" ht="15.75" hidden="false" customHeight="false" outlineLevel="0" collapsed="false">
      <c r="F1021" s="100"/>
    </row>
    <row r="1022" customFormat="false" ht="15.75" hidden="false" customHeight="false" outlineLevel="0" collapsed="false">
      <c r="F1022" s="100"/>
    </row>
    <row r="1023" customFormat="false" ht="15.75" hidden="false" customHeight="false" outlineLevel="0" collapsed="false">
      <c r="F1023" s="100"/>
    </row>
    <row r="1024" customFormat="false" ht="15.75" hidden="false" customHeight="false" outlineLevel="0" collapsed="false">
      <c r="F1024" s="100"/>
    </row>
    <row r="1025" customFormat="false" ht="15.75" hidden="false" customHeight="false" outlineLevel="0" collapsed="false">
      <c r="F1025" s="100"/>
    </row>
    <row r="1026" customFormat="false" ht="15.75" hidden="false" customHeight="false" outlineLevel="0" collapsed="false">
      <c r="F1026" s="100"/>
    </row>
    <row r="1027" customFormat="false" ht="15.75" hidden="false" customHeight="false" outlineLevel="0" collapsed="false">
      <c r="F1027" s="100"/>
    </row>
    <row r="1028" customFormat="false" ht="15.75" hidden="false" customHeight="false" outlineLevel="0" collapsed="false">
      <c r="F1028" s="100"/>
    </row>
    <row r="1029" customFormat="false" ht="15.75" hidden="false" customHeight="false" outlineLevel="0" collapsed="false">
      <c r="F1029" s="100"/>
    </row>
    <row r="1030" customFormat="false" ht="15.75" hidden="false" customHeight="false" outlineLevel="0" collapsed="false">
      <c r="F1030" s="100"/>
    </row>
    <row r="1031" customFormat="false" ht="15.75" hidden="false" customHeight="false" outlineLevel="0" collapsed="false">
      <c r="F1031" s="100"/>
    </row>
    <row r="1032" customFormat="false" ht="15.75" hidden="false" customHeight="false" outlineLevel="0" collapsed="false">
      <c r="F1032" s="100"/>
    </row>
    <row r="1033" customFormat="false" ht="15.75" hidden="false" customHeight="false" outlineLevel="0" collapsed="false">
      <c r="F1033" s="100"/>
    </row>
    <row r="1034" customFormat="false" ht="15.75" hidden="false" customHeight="false" outlineLevel="0" collapsed="false">
      <c r="F1034" s="100"/>
    </row>
    <row r="1035" customFormat="false" ht="15.75" hidden="false" customHeight="false" outlineLevel="0" collapsed="false">
      <c r="F1035" s="100"/>
    </row>
    <row r="1036" customFormat="false" ht="15.75" hidden="false" customHeight="false" outlineLevel="0" collapsed="false">
      <c r="F1036" s="100"/>
    </row>
    <row r="1037" customFormat="false" ht="15.75" hidden="false" customHeight="false" outlineLevel="0" collapsed="false">
      <c r="F1037" s="100"/>
    </row>
    <row r="1038" customFormat="false" ht="15.75" hidden="false" customHeight="false" outlineLevel="0" collapsed="false">
      <c r="F1038" s="100"/>
    </row>
    <row r="1039" customFormat="false" ht="15.75" hidden="false" customHeight="false" outlineLevel="0" collapsed="false">
      <c r="F1039" s="100"/>
    </row>
    <row r="1040" customFormat="false" ht="15.75" hidden="false" customHeight="false" outlineLevel="0" collapsed="false">
      <c r="F1040" s="100"/>
    </row>
    <row r="1041" customFormat="false" ht="15.75" hidden="false" customHeight="false" outlineLevel="0" collapsed="false">
      <c r="F1041" s="100"/>
    </row>
    <row r="1042" customFormat="false" ht="15.75" hidden="false" customHeight="false" outlineLevel="0" collapsed="false">
      <c r="F1042" s="100"/>
    </row>
    <row r="1043" customFormat="false" ht="15.75" hidden="false" customHeight="false" outlineLevel="0" collapsed="false">
      <c r="F1043" s="100"/>
    </row>
    <row r="1044" customFormat="false" ht="15.75" hidden="false" customHeight="false" outlineLevel="0" collapsed="false">
      <c r="F1044" s="100"/>
    </row>
    <row r="1045" customFormat="false" ht="15.75" hidden="false" customHeight="false" outlineLevel="0" collapsed="false">
      <c r="F1045" s="100"/>
    </row>
    <row r="1046" customFormat="false" ht="15.75" hidden="false" customHeight="false" outlineLevel="0" collapsed="false">
      <c r="F1046" s="100"/>
    </row>
    <row r="1047" customFormat="false" ht="15.75" hidden="false" customHeight="false" outlineLevel="0" collapsed="false">
      <c r="F1047" s="100"/>
    </row>
    <row r="1048" customFormat="false" ht="15.75" hidden="false" customHeight="false" outlineLevel="0" collapsed="false">
      <c r="F1048" s="100"/>
    </row>
    <row r="1049" customFormat="false" ht="15.75" hidden="false" customHeight="false" outlineLevel="0" collapsed="false">
      <c r="F1049" s="100"/>
    </row>
    <row r="1050" customFormat="false" ht="15.75" hidden="false" customHeight="false" outlineLevel="0" collapsed="false">
      <c r="F1050" s="100"/>
    </row>
    <row r="1051" customFormat="false" ht="15.75" hidden="false" customHeight="false" outlineLevel="0" collapsed="false">
      <c r="F1051" s="100"/>
    </row>
    <row r="1052" customFormat="false" ht="15.75" hidden="false" customHeight="false" outlineLevel="0" collapsed="false">
      <c r="F1052" s="100"/>
    </row>
    <row r="1053" customFormat="false" ht="15.75" hidden="false" customHeight="false" outlineLevel="0" collapsed="false">
      <c r="F1053" s="100"/>
    </row>
    <row r="1054" customFormat="false" ht="15.75" hidden="false" customHeight="false" outlineLevel="0" collapsed="false">
      <c r="F1054" s="100"/>
    </row>
    <row r="1055" customFormat="false" ht="15.75" hidden="false" customHeight="false" outlineLevel="0" collapsed="false">
      <c r="F1055" s="100"/>
    </row>
    <row r="1056" customFormat="false" ht="15.75" hidden="false" customHeight="false" outlineLevel="0" collapsed="false">
      <c r="F1056" s="100"/>
    </row>
    <row r="1057" customFormat="false" ht="15.75" hidden="false" customHeight="false" outlineLevel="0" collapsed="false">
      <c r="F1057" s="100"/>
    </row>
    <row r="1058" customFormat="false" ht="15.75" hidden="false" customHeight="false" outlineLevel="0" collapsed="false">
      <c r="F1058" s="100"/>
    </row>
    <row r="1059" customFormat="false" ht="15.75" hidden="false" customHeight="false" outlineLevel="0" collapsed="false">
      <c r="F1059" s="100"/>
    </row>
    <row r="1060" customFormat="false" ht="15.75" hidden="false" customHeight="false" outlineLevel="0" collapsed="false">
      <c r="F1060" s="100"/>
    </row>
    <row r="1061" customFormat="false" ht="15.75" hidden="false" customHeight="false" outlineLevel="0" collapsed="false">
      <c r="F1061" s="100"/>
    </row>
  </sheetData>
  <mergeCells count="1">
    <mergeCell ref="DD3:DF3"/>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9" activeCellId="0" sqref="B29"/>
    </sheetView>
  </sheetViews>
  <sheetFormatPr defaultColWidth="8.90234375" defaultRowHeight="15.75"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E10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3" activeCellId="0" sqref="E3"/>
    </sheetView>
  </sheetViews>
  <sheetFormatPr defaultColWidth="8.90234375" defaultRowHeight="15.75" customHeight="true" zeroHeight="false" outlineLevelRow="0" outlineLevelCol="0"/>
  <cols>
    <col collapsed="false" customWidth="true" hidden="false" outlineLevel="0" max="1" min="1" style="0" width="14.99"/>
    <col collapsed="false" customWidth="true" hidden="false" outlineLevel="0" max="3" min="3" style="0" width="26.74"/>
    <col collapsed="false" customWidth="true" hidden="false" outlineLevel="0" max="4" min="4" style="0" width="10.49"/>
    <col collapsed="false" customWidth="true" hidden="false" outlineLevel="0" max="5" min="5" style="0" width="13.62"/>
    <col collapsed="false" customWidth="true" hidden="false" outlineLevel="0" max="6" min="6" style="0" width="12.12"/>
  </cols>
  <sheetData>
    <row r="2" customFormat="false" ht="15.75" hidden="false" customHeight="false" outlineLevel="0" collapsed="false">
      <c r="A2" s="37" t="s">
        <v>105</v>
      </c>
      <c r="B2" s="37"/>
      <c r="C2" s="37" t="s">
        <v>106</v>
      </c>
      <c r="E2" s="37" t="s">
        <v>107</v>
      </c>
    </row>
    <row r="3" customFormat="false" ht="15.75" hidden="false" customHeight="false" outlineLevel="0" collapsed="false">
      <c r="A3" s="101" t="n">
        <f aca="false">Pool_Cash_Flows!U6</f>
        <v>119846073.950071</v>
      </c>
      <c r="B3" s="101"/>
      <c r="C3" s="101" t="n">
        <v>826521655.795189</v>
      </c>
      <c r="D3" s="101"/>
      <c r="E3" s="102" t="n">
        <v>830875156.48</v>
      </c>
    </row>
    <row r="4" customFormat="false" ht="15.75" hidden="false" customHeight="false" outlineLevel="0" collapsed="false">
      <c r="A4" s="101" t="n">
        <f aca="false">Pool_Cash_Flows!U7</f>
        <v>123549892.179666</v>
      </c>
      <c r="B4" s="101"/>
      <c r="C4" s="101" t="n">
        <v>852848470.307711</v>
      </c>
      <c r="D4" s="101"/>
      <c r="E4" s="101"/>
    </row>
    <row r="5" customFormat="false" ht="15.75" hidden="false" customHeight="false" outlineLevel="0" collapsed="false">
      <c r="A5" s="101" t="n">
        <f aca="false">Pool_Cash_Flows!U8</f>
        <v>123936245.334441</v>
      </c>
      <c r="B5" s="101"/>
      <c r="C5" s="101" t="n">
        <v>855774433.800436</v>
      </c>
      <c r="D5" s="101"/>
      <c r="E5" s="101"/>
    </row>
    <row r="6" customFormat="false" ht="15.75" hidden="false" customHeight="false" outlineLevel="0" collapsed="false">
      <c r="A6" s="101" t="n">
        <f aca="false">Pool_Cash_Flows!U9</f>
        <v>122085121.964595</v>
      </c>
      <c r="B6" s="101"/>
      <c r="C6" s="101" t="n">
        <v>828250296.639883</v>
      </c>
      <c r="D6" s="101"/>
      <c r="E6" s="101"/>
    </row>
    <row r="7" customFormat="false" ht="15.75" hidden="false" customHeight="false" outlineLevel="0" collapsed="false">
      <c r="A7" s="101" t="n">
        <f aca="false">Pool_Cash_Flows!U10</f>
        <v>120070230.098128</v>
      </c>
      <c r="B7" s="101"/>
      <c r="C7" s="101" t="n">
        <v>829125515.122339</v>
      </c>
      <c r="D7" s="101"/>
      <c r="E7" s="101"/>
    </row>
    <row r="8" customFormat="false" ht="15.75" hidden="false" customHeight="false" outlineLevel="0" collapsed="false">
      <c r="A8" s="101" t="n">
        <f aca="false">Pool_Cash_Flows!U11</f>
        <v>118100591.199356</v>
      </c>
      <c r="B8" s="101"/>
      <c r="C8" s="101" t="n">
        <v>839162707.07159</v>
      </c>
      <c r="D8" s="101"/>
      <c r="E8" s="101"/>
    </row>
    <row r="9" customFormat="false" ht="15.75" hidden="false" customHeight="false" outlineLevel="0" collapsed="false">
      <c r="A9" s="101" t="n">
        <f aca="false">Pool_Cash_Flows!U12</f>
        <v>116176020.813154</v>
      </c>
      <c r="B9" s="101"/>
      <c r="C9" s="101" t="n">
        <v>841847454.025675</v>
      </c>
      <c r="D9" s="101"/>
      <c r="E9" s="101"/>
    </row>
    <row r="10" customFormat="false" ht="15.75" hidden="false" customHeight="false" outlineLevel="0" collapsed="false">
      <c r="A10" s="101" t="n">
        <f aca="false">Pool_Cash_Flows!U13</f>
        <v>114296314.406103</v>
      </c>
      <c r="B10" s="101"/>
      <c r="C10" s="101" t="n">
        <v>835630615.109302</v>
      </c>
      <c r="D10" s="101"/>
      <c r="E10" s="101"/>
    </row>
    <row r="11" customFormat="false" ht="15.75" hidden="false" customHeight="false" outlineLevel="0" collapsed="false">
      <c r="A11" s="101" t="n">
        <f aca="false">Pool_Cash_Flows!U14</f>
        <v>112461306.776438</v>
      </c>
      <c r="B11" s="101"/>
      <c r="C11" s="101" t="n">
        <v>833784827.92433</v>
      </c>
      <c r="D11" s="101"/>
      <c r="E11" s="101"/>
    </row>
    <row r="12" customFormat="false" ht="15.75" hidden="false" customHeight="false" outlineLevel="0" collapsed="false">
      <c r="A12" s="101" t="n">
        <f aca="false">Pool_Cash_Flows!U15</f>
        <v>110670873.485239</v>
      </c>
      <c r="B12" s="101"/>
      <c r="C12" s="101" t="n">
        <v>837349185.471281</v>
      </c>
      <c r="D12" s="101"/>
      <c r="E12" s="101"/>
    </row>
    <row r="13" customFormat="false" ht="15.75" hidden="false" customHeight="false" outlineLevel="0" collapsed="false">
      <c r="A13" s="101" t="n">
        <f aca="false">Pool_Cash_Flows!U16</f>
        <v>108924932.389416</v>
      </c>
      <c r="B13" s="101"/>
      <c r="C13" s="101" t="n">
        <v>828609474.360711</v>
      </c>
      <c r="D13" s="101"/>
      <c r="E13" s="101"/>
    </row>
    <row r="14" customFormat="false" ht="15.75" hidden="false" customHeight="false" outlineLevel="0" collapsed="false">
      <c r="A14" s="101" t="n">
        <f aca="false">Pool_Cash_Flows!U17</f>
        <v>107223445.282279</v>
      </c>
      <c r="B14" s="101"/>
      <c r="C14" s="101" t="n">
        <v>839178006.564144</v>
      </c>
      <c r="D14" s="101"/>
      <c r="E14" s="101"/>
    </row>
    <row r="15" customFormat="false" ht="15.75" hidden="false" customHeight="false" outlineLevel="0" collapsed="false">
      <c r="A15" s="101" t="n">
        <f aca="false">Pool_Cash_Flows!U18</f>
        <v>105566419.647828</v>
      </c>
      <c r="B15" s="101"/>
      <c r="C15" s="101" t="n">
        <v>831871784.631829</v>
      </c>
      <c r="D15" s="101"/>
      <c r="E15" s="101"/>
    </row>
    <row r="16" customFormat="false" ht="15.75" hidden="false" customHeight="false" outlineLevel="0" collapsed="false">
      <c r="A16" s="101" t="n">
        <f aca="false">Pool_Cash_Flows!U19</f>
        <v>103953910.535281</v>
      </c>
      <c r="B16" s="101"/>
      <c r="C16" s="101" t="n">
        <v>848943888.610918</v>
      </c>
      <c r="D16" s="101"/>
      <c r="E16" s="101"/>
    </row>
    <row r="17" customFormat="false" ht="15.75" hidden="false" customHeight="false" outlineLevel="0" collapsed="false">
      <c r="A17" s="101" t="n">
        <f aca="false">Pool_Cash_Flows!U20</f>
        <v>102386022.56073</v>
      </c>
      <c r="B17" s="101"/>
      <c r="C17" s="101" t="n">
        <v>822302611.112387</v>
      </c>
      <c r="D17" s="101"/>
      <c r="E17" s="101"/>
    </row>
    <row r="18" customFormat="false" ht="15.75" hidden="false" customHeight="false" outlineLevel="0" collapsed="false">
      <c r="A18" s="101" t="n">
        <f aca="false">Pool_Cash_Flows!U21</f>
        <v>100862912.043268</v>
      </c>
      <c r="B18" s="101"/>
      <c r="C18" s="101" t="n">
        <v>816586808.714166</v>
      </c>
      <c r="D18" s="101"/>
      <c r="E18" s="101"/>
    </row>
    <row r="19" customFormat="false" ht="15.75" hidden="false" customHeight="false" outlineLevel="0" collapsed="false">
      <c r="A19" s="101" t="n">
        <f aca="false">Pool_Cash_Flows!U22</f>
        <v>99384789.2833257</v>
      </c>
      <c r="B19" s="101"/>
      <c r="C19" s="101" t="n">
        <v>840627153.940654</v>
      </c>
      <c r="D19" s="101"/>
      <c r="E19" s="101"/>
    </row>
    <row r="20" customFormat="false" ht="15.75" hidden="false" customHeight="false" outlineLevel="0" collapsed="false">
      <c r="A20" s="101" t="n">
        <f aca="false">Pool_Cash_Flows!U23</f>
        <v>97951920.9914708</v>
      </c>
      <c r="B20" s="101"/>
      <c r="C20" s="101" t="n">
        <v>836658985.336368</v>
      </c>
      <c r="D20" s="101"/>
      <c r="E20" s="101"/>
    </row>
    <row r="21" customFormat="false" ht="15.75" hidden="false" customHeight="false" outlineLevel="0" collapsed="false">
      <c r="A21" s="101" t="n">
        <f aca="false">Pool_Cash_Flows!U24</f>
        <v>96564632.8763859</v>
      </c>
      <c r="B21" s="101"/>
      <c r="C21" s="101" t="n">
        <v>826292539.846927</v>
      </c>
      <c r="D21" s="101"/>
      <c r="E21" s="101"/>
    </row>
    <row r="22" customFormat="false" ht="15.75" hidden="false" customHeight="false" outlineLevel="0" collapsed="false">
      <c r="A22" s="101" t="n">
        <f aca="false">Pool_Cash_Flows!U25</f>
        <v>95223312.4012823</v>
      </c>
      <c r="B22" s="101"/>
      <c r="C22" s="101" t="n">
        <v>829252727.72945</v>
      </c>
      <c r="D22" s="101"/>
      <c r="E22" s="101"/>
    </row>
    <row r="23" customFormat="false" ht="15.75" hidden="false" customHeight="false" outlineLevel="0" collapsed="false">
      <c r="A23" s="101" t="n">
        <f aca="false">Pool_Cash_Flows!U26</f>
        <v>93928411.7185609</v>
      </c>
      <c r="B23" s="101"/>
      <c r="C23" s="101" t="n">
        <v>814146315.749557</v>
      </c>
      <c r="D23" s="101"/>
      <c r="E23" s="101"/>
    </row>
    <row r="24" customFormat="false" ht="15.75" hidden="false" customHeight="false" outlineLevel="0" collapsed="false">
      <c r="A24" s="101" t="n">
        <f aca="false">Pool_Cash_Flows!U27</f>
        <v>92680450.7931206</v>
      </c>
      <c r="B24" s="101"/>
      <c r="C24" s="101" t="n">
        <v>845949960.597903</v>
      </c>
      <c r="D24" s="101"/>
      <c r="E24" s="101"/>
    </row>
    <row r="25" customFormat="false" ht="15.75" hidden="false" customHeight="false" outlineLevel="0" collapsed="false">
      <c r="A25" s="101" t="n">
        <f aca="false">Pool_Cash_Flows!U28</f>
        <v>91480020.7253414</v>
      </c>
      <c r="B25" s="101"/>
      <c r="C25" s="101" t="n">
        <v>853840680.581162</v>
      </c>
      <c r="D25" s="101"/>
      <c r="E25" s="101"/>
    </row>
    <row r="26" customFormat="false" ht="15.75" hidden="false" customHeight="false" outlineLevel="0" collapsed="false">
      <c r="A26" s="101" t="n">
        <f aca="false">Pool_Cash_Flows!U29</f>
        <v>90327787.2854305</v>
      </c>
      <c r="B26" s="101"/>
      <c r="C26" s="101" t="n">
        <v>812573263.552504</v>
      </c>
      <c r="D26" s="101"/>
      <c r="E26" s="101"/>
    </row>
    <row r="27" customFormat="false" ht="15.75" hidden="false" customHeight="false" outlineLevel="0" collapsed="false">
      <c r="A27" s="101" t="n">
        <f aca="false">Pool_Cash_Flows!U30</f>
        <v>89224494.6715241</v>
      </c>
      <c r="B27" s="101"/>
      <c r="C27" s="101" t="n">
        <v>824998715.579577</v>
      </c>
      <c r="D27" s="101"/>
      <c r="E27" s="101"/>
    </row>
    <row r="28" customFormat="false" ht="15.75" hidden="false" customHeight="false" outlineLevel="0" collapsed="false">
      <c r="A28" s="101" t="n">
        <f aca="false">Pool_Cash_Flows!U31</f>
        <v>88170969.5046793</v>
      </c>
      <c r="B28" s="101"/>
      <c r="C28" s="101" t="n">
        <v>818810239.751844</v>
      </c>
      <c r="D28" s="101"/>
      <c r="E28" s="101"/>
    </row>
    <row r="29" customFormat="false" ht="15.75" hidden="false" customHeight="false" outlineLevel="0" collapsed="false">
      <c r="A29" s="101" t="n">
        <f aca="false">Pool_Cash_Flows!U32</f>
        <v>87168125.07468</v>
      </c>
      <c r="B29" s="101"/>
      <c r="C29" s="101" t="n">
        <v>816059473.434978</v>
      </c>
      <c r="D29" s="101"/>
      <c r="E29" s="101"/>
    </row>
    <row r="30" customFormat="false" ht="15.75" hidden="false" customHeight="false" outlineLevel="0" collapsed="false">
      <c r="A30" s="101" t="n">
        <f aca="false">Pool_Cash_Flows!U33</f>
        <v>86216965.8514182</v>
      </c>
      <c r="B30" s="101"/>
      <c r="C30" s="101" t="n">
        <v>826434869.140515</v>
      </c>
      <c r="D30" s="101"/>
      <c r="E30" s="101"/>
    </row>
    <row r="31" customFormat="false" ht="15.75" hidden="false" customHeight="false" outlineLevel="0" collapsed="false">
      <c r="A31" s="101" t="n">
        <f aca="false">Pool_Cash_Flows!U34</f>
        <v>85318592.2774918</v>
      </c>
      <c r="B31" s="101"/>
      <c r="C31" s="101" t="n">
        <v>839816920.630762</v>
      </c>
      <c r="D31" s="101"/>
      <c r="E31" s="101"/>
    </row>
    <row r="32" customFormat="false" ht="15.75" hidden="false" customHeight="false" outlineLevel="0" collapsed="false">
      <c r="A32" s="101" t="n">
        <f aca="false">Pool_Cash_Flows!U35</f>
        <v>84474205.8586043</v>
      </c>
      <c r="B32" s="101"/>
      <c r="C32" s="101" t="n">
        <v>830053456.05306</v>
      </c>
      <c r="D32" s="101"/>
      <c r="E32" s="101"/>
    </row>
    <row r="33" customFormat="false" ht="15.75" hidden="false" customHeight="false" outlineLevel="0" collapsed="false">
      <c r="C33" s="0" t="n">
        <v>832705142.852659</v>
      </c>
    </row>
    <row r="34" customFormat="false" ht="15.75" hidden="false" customHeight="false" outlineLevel="0" collapsed="false">
      <c r="A34" s="101"/>
      <c r="C34" s="0" t="n">
        <v>819308242.658588</v>
      </c>
    </row>
    <row r="35" customFormat="false" ht="15.75" hidden="false" customHeight="false" outlineLevel="0" collapsed="false">
      <c r="C35" s="0" t="n">
        <v>835266922.981416</v>
      </c>
    </row>
    <row r="36" customFormat="false" ht="15.75" hidden="false" customHeight="false" outlineLevel="0" collapsed="false">
      <c r="C36" s="0" t="n">
        <v>835300246.450048</v>
      </c>
    </row>
    <row r="37" customFormat="false" ht="15.75" hidden="false" customHeight="false" outlineLevel="0" collapsed="false">
      <c r="C37" s="0" t="n">
        <v>832573268.438439</v>
      </c>
    </row>
    <row r="38" customFormat="false" ht="15.75" hidden="false" customHeight="false" outlineLevel="0" collapsed="false">
      <c r="C38" s="0" t="n">
        <v>806498283.852759</v>
      </c>
    </row>
    <row r="39" customFormat="false" ht="15.75" hidden="false" customHeight="false" outlineLevel="0" collapsed="false">
      <c r="C39" s="0" t="n">
        <v>825650451.313453</v>
      </c>
    </row>
    <row r="40" customFormat="false" ht="15.75" hidden="false" customHeight="false" outlineLevel="0" collapsed="false">
      <c r="C40" s="0" t="n">
        <v>833960598.430982</v>
      </c>
    </row>
    <row r="41" customFormat="false" ht="15.75" hidden="false" customHeight="false" outlineLevel="0" collapsed="false">
      <c r="C41" s="0" t="n">
        <v>838608739.920694</v>
      </c>
    </row>
    <row r="42" customFormat="false" ht="15.75" hidden="false" customHeight="false" outlineLevel="0" collapsed="false">
      <c r="C42" s="0" t="n">
        <v>813977450.796652</v>
      </c>
    </row>
    <row r="43" customFormat="false" ht="15.75" hidden="false" customHeight="false" outlineLevel="0" collapsed="false">
      <c r="C43" s="0" t="n">
        <v>817691475.227214</v>
      </c>
    </row>
    <row r="44" customFormat="false" ht="15.75" hidden="false" customHeight="false" outlineLevel="0" collapsed="false">
      <c r="C44" s="0" t="n">
        <v>805967741.949767</v>
      </c>
    </row>
    <row r="45" customFormat="false" ht="15.75" hidden="false" customHeight="false" outlineLevel="0" collapsed="false">
      <c r="C45" s="0" t="n">
        <v>807056153.403888</v>
      </c>
    </row>
    <row r="46" customFormat="false" ht="15.75" hidden="false" customHeight="false" outlineLevel="0" collapsed="false">
      <c r="C46" s="0" t="n">
        <v>845821811.19979</v>
      </c>
    </row>
    <row r="47" customFormat="false" ht="15.75" hidden="false" customHeight="false" outlineLevel="0" collapsed="false">
      <c r="C47" s="0" t="n">
        <v>823602116.779644</v>
      </c>
    </row>
    <row r="48" customFormat="false" ht="15.75" hidden="false" customHeight="false" outlineLevel="0" collapsed="false">
      <c r="C48" s="0" t="n">
        <v>845391834.791243</v>
      </c>
    </row>
    <row r="49" customFormat="false" ht="15.75" hidden="false" customHeight="false" outlineLevel="0" collapsed="false">
      <c r="C49" s="0" t="n">
        <v>830466735.437825</v>
      </c>
    </row>
    <row r="50" customFormat="false" ht="15.75" hidden="false" customHeight="false" outlineLevel="0" collapsed="false">
      <c r="C50" s="0" t="n">
        <v>830148311.301663</v>
      </c>
    </row>
    <row r="51" customFormat="false" ht="15.75" hidden="false" customHeight="false" outlineLevel="0" collapsed="false">
      <c r="C51" s="0" t="n">
        <v>845089153.922977</v>
      </c>
    </row>
    <row r="52" customFormat="false" ht="15.75" hidden="false" customHeight="false" outlineLevel="0" collapsed="false">
      <c r="C52" s="0" t="n">
        <v>836007220.001695</v>
      </c>
    </row>
    <row r="53" customFormat="false" ht="15.75" hidden="false" customHeight="false" outlineLevel="0" collapsed="false">
      <c r="C53" s="0" t="n">
        <v>826335267.13904</v>
      </c>
    </row>
    <row r="54" customFormat="false" ht="15.75" hidden="false" customHeight="false" outlineLevel="0" collapsed="false">
      <c r="C54" s="0" t="n">
        <v>815687034.016375</v>
      </c>
    </row>
    <row r="55" customFormat="false" ht="15.75" hidden="false" customHeight="false" outlineLevel="0" collapsed="false">
      <c r="C55" s="0" t="n">
        <v>829874653.880579</v>
      </c>
    </row>
    <row r="56" customFormat="false" ht="15.75" hidden="false" customHeight="false" outlineLevel="0" collapsed="false">
      <c r="C56" s="0" t="n">
        <v>816989800.319957</v>
      </c>
    </row>
    <row r="57" customFormat="false" ht="15.75" hidden="false" customHeight="false" outlineLevel="0" collapsed="false">
      <c r="C57" s="0" t="n">
        <v>829309928.203337</v>
      </c>
    </row>
    <row r="58" customFormat="false" ht="15.75" hidden="false" customHeight="false" outlineLevel="0" collapsed="false">
      <c r="C58" s="0" t="n">
        <v>844836126.299031</v>
      </c>
    </row>
    <row r="59" customFormat="false" ht="15.75" hidden="false" customHeight="false" outlineLevel="0" collapsed="false">
      <c r="C59" s="0" t="n">
        <v>838967215.420532</v>
      </c>
    </row>
    <row r="60" customFormat="false" ht="15.75" hidden="false" customHeight="false" outlineLevel="0" collapsed="false">
      <c r="C60" s="0" t="n">
        <v>841073149.175652</v>
      </c>
    </row>
    <row r="61" customFormat="false" ht="15.75" hidden="false" customHeight="false" outlineLevel="0" collapsed="false">
      <c r="C61" s="0" t="n">
        <v>811752594.685257</v>
      </c>
    </row>
    <row r="62" customFormat="false" ht="15.75" hidden="false" customHeight="false" outlineLevel="0" collapsed="false">
      <c r="C62" s="0" t="n">
        <v>825455059.706403</v>
      </c>
    </row>
    <row r="63" customFormat="false" ht="15.75" hidden="false" customHeight="false" outlineLevel="0" collapsed="false">
      <c r="C63" s="0" t="n">
        <v>848495392.270034</v>
      </c>
    </row>
    <row r="64" customFormat="false" ht="15.75" hidden="false" customHeight="false" outlineLevel="0" collapsed="false">
      <c r="C64" s="0" t="n">
        <v>824375883.747732</v>
      </c>
    </row>
    <row r="65" customFormat="false" ht="15.75" hidden="false" customHeight="false" outlineLevel="0" collapsed="false">
      <c r="C65" s="0" t="n">
        <v>832202756.304313</v>
      </c>
    </row>
    <row r="66" customFormat="false" ht="15.75" hidden="false" customHeight="false" outlineLevel="0" collapsed="false">
      <c r="C66" s="0" t="n">
        <v>821725845.732939</v>
      </c>
    </row>
    <row r="67" customFormat="false" ht="15.75" hidden="false" customHeight="false" outlineLevel="0" collapsed="false">
      <c r="C67" s="0" t="n">
        <v>830404738.458001</v>
      </c>
    </row>
    <row r="68" customFormat="false" ht="15.75" hidden="false" customHeight="false" outlineLevel="0" collapsed="false">
      <c r="C68" s="0" t="n">
        <v>826793067.324953</v>
      </c>
    </row>
    <row r="69" customFormat="false" ht="15.75" hidden="false" customHeight="false" outlineLevel="0" collapsed="false">
      <c r="C69" s="0" t="n">
        <v>828348137.38541</v>
      </c>
    </row>
    <row r="70" customFormat="false" ht="15.75" hidden="false" customHeight="false" outlineLevel="0" collapsed="false">
      <c r="C70" s="0" t="n">
        <v>826140972.056157</v>
      </c>
    </row>
    <row r="71" customFormat="false" ht="15.75" hidden="false" customHeight="false" outlineLevel="0" collapsed="false">
      <c r="C71" s="0" t="n">
        <v>833575365.639385</v>
      </c>
    </row>
    <row r="72" customFormat="false" ht="15.75" hidden="false" customHeight="false" outlineLevel="0" collapsed="false">
      <c r="C72" s="0" t="n">
        <v>843645538.590233</v>
      </c>
    </row>
    <row r="73" customFormat="false" ht="15.75" hidden="false" customHeight="false" outlineLevel="0" collapsed="false">
      <c r="C73" s="0" t="n">
        <v>825105593.582117</v>
      </c>
    </row>
    <row r="74" customFormat="false" ht="15.75" hidden="false" customHeight="false" outlineLevel="0" collapsed="false">
      <c r="C74" s="0" t="n">
        <v>842656397.560288</v>
      </c>
    </row>
    <row r="75" customFormat="false" ht="15.75" hidden="false" customHeight="false" outlineLevel="0" collapsed="false">
      <c r="C75" s="0" t="n">
        <v>843201046.458112</v>
      </c>
    </row>
    <row r="76" customFormat="false" ht="15.75" hidden="false" customHeight="false" outlineLevel="0" collapsed="false">
      <c r="C76" s="0" t="n">
        <v>842460375.142012</v>
      </c>
    </row>
    <row r="77" customFormat="false" ht="15.75" hidden="false" customHeight="false" outlineLevel="0" collapsed="false">
      <c r="C77" s="0" t="n">
        <v>849243200.243103</v>
      </c>
    </row>
    <row r="78" customFormat="false" ht="15.75" hidden="false" customHeight="false" outlineLevel="0" collapsed="false">
      <c r="C78" s="0" t="n">
        <v>832971967.931106</v>
      </c>
    </row>
    <row r="79" customFormat="false" ht="15.75" hidden="false" customHeight="false" outlineLevel="0" collapsed="false">
      <c r="C79" s="0" t="n">
        <v>834905153.792211</v>
      </c>
    </row>
    <row r="80" customFormat="false" ht="15.75" hidden="false" customHeight="false" outlineLevel="0" collapsed="false">
      <c r="C80" s="0" t="n">
        <v>829004588.092097</v>
      </c>
    </row>
    <row r="81" customFormat="false" ht="15.75" hidden="false" customHeight="false" outlineLevel="0" collapsed="false">
      <c r="C81" s="0" t="n">
        <v>837404435.733276</v>
      </c>
    </row>
    <row r="82" customFormat="false" ht="15.75" hidden="false" customHeight="false" outlineLevel="0" collapsed="false">
      <c r="C82" s="0" t="n">
        <v>825085947.21486</v>
      </c>
    </row>
    <row r="83" customFormat="false" ht="15.75" hidden="false" customHeight="false" outlineLevel="0" collapsed="false">
      <c r="C83" s="0" t="n">
        <v>833596215.302985</v>
      </c>
    </row>
    <row r="84" customFormat="false" ht="15.75" hidden="false" customHeight="false" outlineLevel="0" collapsed="false">
      <c r="C84" s="0" t="n">
        <v>827350900.009693</v>
      </c>
    </row>
    <row r="85" customFormat="false" ht="15.75" hidden="false" customHeight="false" outlineLevel="0" collapsed="false">
      <c r="C85" s="0" t="n">
        <v>849857508.376638</v>
      </c>
    </row>
    <row r="86" customFormat="false" ht="15.75" hidden="false" customHeight="false" outlineLevel="0" collapsed="false">
      <c r="C86" s="0" t="n">
        <v>809227437.730161</v>
      </c>
    </row>
    <row r="87" customFormat="false" ht="15.75" hidden="false" customHeight="false" outlineLevel="0" collapsed="false">
      <c r="C87" s="0" t="n">
        <v>836052981.836607</v>
      </c>
    </row>
    <row r="88" customFormat="false" ht="15.75" hidden="false" customHeight="false" outlineLevel="0" collapsed="false">
      <c r="C88" s="0" t="n">
        <v>836566684.222508</v>
      </c>
    </row>
    <row r="89" customFormat="false" ht="15.75" hidden="false" customHeight="false" outlineLevel="0" collapsed="false">
      <c r="C89" s="0" t="n">
        <v>835899349.354938</v>
      </c>
    </row>
    <row r="90" customFormat="false" ht="15.75" hidden="false" customHeight="false" outlineLevel="0" collapsed="false">
      <c r="C90" s="0" t="n">
        <v>820226071.039322</v>
      </c>
    </row>
    <row r="91" customFormat="false" ht="15.75" hidden="false" customHeight="false" outlineLevel="0" collapsed="false">
      <c r="C91" s="0" t="n">
        <v>808337559.682381</v>
      </c>
    </row>
    <row r="92" customFormat="false" ht="15.75" hidden="false" customHeight="false" outlineLevel="0" collapsed="false">
      <c r="C92" s="0" t="n">
        <v>837134955.909538</v>
      </c>
    </row>
    <row r="93" customFormat="false" ht="15.75" hidden="false" customHeight="false" outlineLevel="0" collapsed="false">
      <c r="C93" s="0" t="n">
        <v>833383396.347959</v>
      </c>
    </row>
    <row r="94" customFormat="false" ht="15.75" hidden="false" customHeight="false" outlineLevel="0" collapsed="false">
      <c r="C94" s="0" t="n">
        <v>842958418.430008</v>
      </c>
    </row>
    <row r="95" customFormat="false" ht="15.75" hidden="false" customHeight="false" outlineLevel="0" collapsed="false">
      <c r="C95" s="0" t="n">
        <v>826207031.643379</v>
      </c>
    </row>
    <row r="96" customFormat="false" ht="15.75" hidden="false" customHeight="false" outlineLevel="0" collapsed="false">
      <c r="C96" s="0" t="n">
        <v>830018613.212248</v>
      </c>
    </row>
    <row r="97" customFormat="false" ht="15.75" hidden="false" customHeight="false" outlineLevel="0" collapsed="false">
      <c r="C97" s="0" t="n">
        <v>838884829.909128</v>
      </c>
    </row>
    <row r="98" customFormat="false" ht="15.75" hidden="false" customHeight="false" outlineLevel="0" collapsed="false">
      <c r="C98" s="0" t="n">
        <v>825510228.253275</v>
      </c>
    </row>
    <row r="99" customFormat="false" ht="15.75" hidden="false" customHeight="false" outlineLevel="0" collapsed="false">
      <c r="C99" s="0" t="n">
        <v>829139576.379954</v>
      </c>
    </row>
    <row r="100" customFormat="false" ht="15.75" hidden="false" customHeight="false" outlineLevel="0" collapsed="false">
      <c r="C100" s="0" t="n">
        <v>847328649.096976</v>
      </c>
    </row>
    <row r="101" customFormat="false" ht="15.75" hidden="false" customHeight="false" outlineLevel="0" collapsed="false">
      <c r="C101" s="0" t="n">
        <v>825364192.902422</v>
      </c>
    </row>
    <row r="102" customFormat="false" ht="15.75" hidden="false" customHeight="false" outlineLevel="0" collapsed="false">
      <c r="C102" s="0" t="n">
        <v>792056772.833986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13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3" activeCellId="0" sqref="A3"/>
    </sheetView>
  </sheetViews>
  <sheetFormatPr defaultColWidth="8.90234375" defaultRowHeight="15.75" customHeight="true" zeroHeight="false" outlineLevelRow="0" outlineLevelCol="0"/>
  <cols>
    <col collapsed="false" customWidth="true" hidden="false" outlineLevel="0" max="1" min="1" style="0" width="22.49"/>
  </cols>
  <sheetData>
    <row r="1" customFormat="false" ht="15.75" hidden="false" customHeight="false" outlineLevel="0" collapsed="false">
      <c r="B1" s="37" t="s">
        <v>108</v>
      </c>
    </row>
    <row r="2" customFormat="false" ht="15.75" hidden="false" customHeight="false" outlineLevel="0" collapsed="false">
      <c r="A2" s="37" t="s">
        <v>109</v>
      </c>
    </row>
    <row r="3" customFormat="false" ht="15.75" hidden="false" customHeight="false" outlineLevel="0" collapsed="false">
      <c r="A3" s="103" t="n">
        <f aca="false">Data!A14</f>
        <v>100</v>
      </c>
    </row>
    <row r="40" customFormat="false" ht="15.75" hidden="false" customHeight="false" outlineLevel="0" collapsed="false">
      <c r="B40" s="0" t="n">
        <f aca="true">RAND()</f>
        <v>0.832185580712987</v>
      </c>
      <c r="C40" s="0" t="n">
        <f aca="true">RAND()</f>
        <v>0.852067871473127</v>
      </c>
      <c r="D40" s="0" t="n">
        <f aca="true">RAND()</f>
        <v>0.20560969347805</v>
      </c>
      <c r="E40" s="0" t="n">
        <f aca="true">RAND()</f>
        <v>0.292869589856908</v>
      </c>
      <c r="F40" s="0" t="n">
        <f aca="true">RAND()</f>
        <v>0.453451748465318</v>
      </c>
      <c r="G40" s="0" t="n">
        <f aca="true">RAND()</f>
        <v>0.0767423166710253</v>
      </c>
      <c r="H40" s="0" t="n">
        <f aca="true">RAND()</f>
        <v>0.114445231086588</v>
      </c>
      <c r="I40" s="0" t="n">
        <f aca="true">RAND()</f>
        <v>0.80432763566656</v>
      </c>
      <c r="J40" s="0" t="n">
        <f aca="true">RAND()</f>
        <v>0.983464405069338</v>
      </c>
      <c r="K40" s="0" t="n">
        <f aca="true">RAND()</f>
        <v>0.995860199447896</v>
      </c>
      <c r="L40" s="0" t="n">
        <f aca="true">RAND()</f>
        <v>0.870356935458076</v>
      </c>
      <c r="M40" s="0" t="n">
        <f aca="true">RAND()</f>
        <v>0.237168916260687</v>
      </c>
      <c r="N40" s="0" t="n">
        <f aca="true">RAND()</f>
        <v>0.754425207855702</v>
      </c>
      <c r="O40" s="0" t="n">
        <f aca="true">RAND()</f>
        <v>0.836556901556725</v>
      </c>
      <c r="P40" s="0" t="n">
        <f aca="true">RAND()</f>
        <v>0.300070459769938</v>
      </c>
      <c r="Q40" s="0" t="n">
        <f aca="true">RAND()</f>
        <v>0.802237909380977</v>
      </c>
      <c r="R40" s="0" t="n">
        <f aca="true">RAND()</f>
        <v>0.767849015062833</v>
      </c>
      <c r="S40" s="0" t="n">
        <f aca="true">RAND()</f>
        <v>0.0607918152595561</v>
      </c>
      <c r="T40" s="0" t="n">
        <f aca="true">RAND()</f>
        <v>0.194936323059581</v>
      </c>
      <c r="U40" s="0" t="n">
        <f aca="true">RAND()</f>
        <v>0.0880799562970645</v>
      </c>
      <c r="V40" s="0" t="n">
        <f aca="true">RAND()</f>
        <v>0.904724667011278</v>
      </c>
      <c r="W40" s="0" t="n">
        <f aca="true">RAND()</f>
        <v>0.271611728085784</v>
      </c>
      <c r="X40" s="0" t="n">
        <f aca="true">RAND()</f>
        <v>0.85574775259735</v>
      </c>
      <c r="Y40" s="0" t="n">
        <f aca="true">RAND()</f>
        <v>0.58011345169593</v>
      </c>
      <c r="Z40" s="0" t="n">
        <f aca="true">RAND()</f>
        <v>0.957075422867454</v>
      </c>
      <c r="AA40" s="0" t="n">
        <f aca="true">RAND()</f>
        <v>0.892322632053547</v>
      </c>
      <c r="AB40" s="0" t="n">
        <f aca="true">RAND()</f>
        <v>0.686912687779493</v>
      </c>
      <c r="AC40" s="0" t="n">
        <f aca="true">RAND()</f>
        <v>0.370548712389602</v>
      </c>
      <c r="AD40" s="0" t="n">
        <f aca="true">RAND()</f>
        <v>0.491932863681786</v>
      </c>
      <c r="AE40" s="0" t="n">
        <f aca="true">RAND()</f>
        <v>0.673881098284389</v>
      </c>
    </row>
    <row r="41" customFormat="false" ht="15.75" hidden="false" customHeight="false" outlineLevel="0" collapsed="false">
      <c r="B41" s="0" t="n">
        <f aca="true">RAND()</f>
        <v>0.143855367135838</v>
      </c>
      <c r="C41" s="0" t="n">
        <f aca="true">RAND()</f>
        <v>0.479384227632807</v>
      </c>
      <c r="D41" s="0" t="n">
        <f aca="true">RAND()</f>
        <v>0.159391513395974</v>
      </c>
      <c r="E41" s="0" t="n">
        <f aca="true">RAND()</f>
        <v>0.904536661865724</v>
      </c>
      <c r="F41" s="0" t="n">
        <f aca="true">RAND()</f>
        <v>0.357372855547154</v>
      </c>
      <c r="G41" s="0" t="n">
        <f aca="true">RAND()</f>
        <v>0.843858682773026</v>
      </c>
      <c r="H41" s="0" t="n">
        <f aca="true">RAND()</f>
        <v>0.908021745135535</v>
      </c>
      <c r="I41" s="0" t="n">
        <f aca="true">RAND()</f>
        <v>0.642763976801586</v>
      </c>
      <c r="J41" s="0" t="n">
        <f aca="true">RAND()</f>
        <v>0.377219315461077</v>
      </c>
      <c r="K41" s="0" t="n">
        <f aca="true">RAND()</f>
        <v>0.600277960685592</v>
      </c>
      <c r="L41" s="0" t="n">
        <f aca="true">RAND()</f>
        <v>0.583656751944728</v>
      </c>
      <c r="M41" s="0" t="n">
        <f aca="true">RAND()</f>
        <v>0.240756839589318</v>
      </c>
      <c r="N41" s="0" t="n">
        <f aca="true">RAND()</f>
        <v>0.31385951495269</v>
      </c>
      <c r="O41" s="0" t="n">
        <f aca="true">RAND()</f>
        <v>0.578225917590179</v>
      </c>
      <c r="P41" s="0" t="n">
        <f aca="true">RAND()</f>
        <v>0.193862727169618</v>
      </c>
      <c r="Q41" s="0" t="n">
        <f aca="true">RAND()</f>
        <v>0.401464487347945</v>
      </c>
      <c r="R41" s="0" t="n">
        <f aca="true">RAND()</f>
        <v>0.521219956788555</v>
      </c>
      <c r="S41" s="0" t="n">
        <f aca="true">RAND()</f>
        <v>0.657266847058446</v>
      </c>
      <c r="T41" s="0" t="n">
        <f aca="true">RAND()</f>
        <v>0.627856344762516</v>
      </c>
      <c r="U41" s="0" t="n">
        <f aca="true">RAND()</f>
        <v>0.391539528073409</v>
      </c>
      <c r="V41" s="0" t="n">
        <f aca="true">RAND()</f>
        <v>0.878330234809078</v>
      </c>
      <c r="W41" s="0" t="n">
        <f aca="true">RAND()</f>
        <v>0.557067047937933</v>
      </c>
      <c r="X41" s="0" t="n">
        <f aca="true">RAND()</f>
        <v>0.870846804470428</v>
      </c>
      <c r="Y41" s="0" t="n">
        <f aca="true">RAND()</f>
        <v>0.418788845863867</v>
      </c>
      <c r="Z41" s="0" t="n">
        <f aca="true">RAND()</f>
        <v>0.0213579721314161</v>
      </c>
      <c r="AA41" s="0" t="n">
        <f aca="true">RAND()</f>
        <v>0.161379107327342</v>
      </c>
      <c r="AB41" s="0" t="n">
        <f aca="true">RAND()</f>
        <v>0.406749381319911</v>
      </c>
      <c r="AC41" s="0" t="n">
        <f aca="true">RAND()</f>
        <v>0.709463434831147</v>
      </c>
      <c r="AD41" s="0" t="n">
        <f aca="true">RAND()</f>
        <v>0.601469129995487</v>
      </c>
      <c r="AE41" s="0" t="n">
        <f aca="true">RAND()</f>
        <v>0.888515453322864</v>
      </c>
    </row>
    <row r="42" customFormat="false" ht="15.75" hidden="false" customHeight="false" outlineLevel="0" collapsed="false">
      <c r="B42" s="0" t="n">
        <f aca="true">RAND()</f>
        <v>0.582302594348954</v>
      </c>
      <c r="C42" s="0" t="n">
        <f aca="true">RAND()</f>
        <v>0.504242468165918</v>
      </c>
      <c r="D42" s="0" t="n">
        <f aca="true">RAND()</f>
        <v>0.337367843083577</v>
      </c>
      <c r="E42" s="0" t="n">
        <f aca="true">RAND()</f>
        <v>0.378878337030857</v>
      </c>
      <c r="F42" s="0" t="n">
        <f aca="true">RAND()</f>
        <v>0.944098619355303</v>
      </c>
      <c r="G42" s="0" t="n">
        <f aca="true">RAND()</f>
        <v>0.26401934634859</v>
      </c>
      <c r="H42" s="0" t="n">
        <f aca="true">RAND()</f>
        <v>0.187034374805121</v>
      </c>
      <c r="I42" s="0" t="n">
        <f aca="true">RAND()</f>
        <v>0.664849500229004</v>
      </c>
      <c r="J42" s="0" t="n">
        <f aca="true">RAND()</f>
        <v>0.340332102972679</v>
      </c>
      <c r="K42" s="0" t="n">
        <f aca="true">RAND()</f>
        <v>0.280996222700607</v>
      </c>
      <c r="L42" s="0" t="n">
        <f aca="true">RAND()</f>
        <v>0.235937164370681</v>
      </c>
      <c r="M42" s="0" t="n">
        <f aca="true">RAND()</f>
        <v>0.245488397472979</v>
      </c>
      <c r="N42" s="0" t="n">
        <f aca="true">RAND()</f>
        <v>0.977568040919789</v>
      </c>
      <c r="O42" s="0" t="n">
        <f aca="true">RAND()</f>
        <v>0.784260202319737</v>
      </c>
      <c r="P42" s="0" t="n">
        <f aca="true">RAND()</f>
        <v>0.678581100814363</v>
      </c>
      <c r="Q42" s="0" t="n">
        <f aca="true">RAND()</f>
        <v>0.529111674306044</v>
      </c>
      <c r="R42" s="0" t="n">
        <f aca="true">RAND()</f>
        <v>0.870349604244563</v>
      </c>
      <c r="S42" s="0" t="n">
        <f aca="true">RAND()</f>
        <v>0.173323048240444</v>
      </c>
      <c r="T42" s="0" t="n">
        <f aca="true">RAND()</f>
        <v>0.936060068613294</v>
      </c>
      <c r="U42" s="0" t="n">
        <f aca="true">RAND()</f>
        <v>0.876801416916465</v>
      </c>
      <c r="V42" s="0" t="n">
        <f aca="true">RAND()</f>
        <v>0.0379304501773114</v>
      </c>
      <c r="W42" s="0" t="n">
        <f aca="true">RAND()</f>
        <v>0.33594838799026</v>
      </c>
      <c r="X42" s="0" t="n">
        <f aca="true">RAND()</f>
        <v>0.597586859101855</v>
      </c>
      <c r="Y42" s="0" t="n">
        <f aca="true">RAND()</f>
        <v>0.917663607509764</v>
      </c>
      <c r="Z42" s="0" t="n">
        <f aca="true">RAND()</f>
        <v>0.798759230914616</v>
      </c>
      <c r="AA42" s="0" t="n">
        <f aca="true">RAND()</f>
        <v>0.949989239475757</v>
      </c>
      <c r="AB42" s="0" t="n">
        <f aca="true">RAND()</f>
        <v>0.422457789011701</v>
      </c>
      <c r="AC42" s="0" t="n">
        <f aca="true">RAND()</f>
        <v>0.33014239654255</v>
      </c>
      <c r="AD42" s="0" t="n">
        <f aca="true">RAND()</f>
        <v>0.552467750668435</v>
      </c>
      <c r="AE42" s="0" t="n">
        <f aca="true">RAND()</f>
        <v>0.708603060735516</v>
      </c>
    </row>
    <row r="43" customFormat="false" ht="15.75" hidden="false" customHeight="false" outlineLevel="0" collapsed="false">
      <c r="B43" s="0" t="n">
        <f aca="true">RAND()</f>
        <v>0.541780636787897</v>
      </c>
      <c r="C43" s="0" t="n">
        <f aca="true">RAND()</f>
        <v>0.149681212361096</v>
      </c>
      <c r="D43" s="0" t="n">
        <f aca="true">RAND()</f>
        <v>0.322662763462181</v>
      </c>
      <c r="E43" s="0" t="n">
        <f aca="true">RAND()</f>
        <v>0.642022740663262</v>
      </c>
      <c r="F43" s="0" t="n">
        <f aca="true">RAND()</f>
        <v>0.286759592992864</v>
      </c>
      <c r="G43" s="0" t="n">
        <f aca="true">RAND()</f>
        <v>0.0993213566973112</v>
      </c>
      <c r="H43" s="0" t="n">
        <f aca="true">RAND()</f>
        <v>0.4827170626548</v>
      </c>
      <c r="I43" s="0" t="n">
        <f aca="true">RAND()</f>
        <v>0.58301404414628</v>
      </c>
      <c r="J43" s="0" t="n">
        <f aca="true">RAND()</f>
        <v>0.253511669864051</v>
      </c>
      <c r="K43" s="0" t="n">
        <f aca="true">RAND()</f>
        <v>0.10819220686756</v>
      </c>
      <c r="L43" s="0" t="n">
        <f aca="true">RAND()</f>
        <v>0.274095216998568</v>
      </c>
      <c r="M43" s="0" t="n">
        <f aca="true">RAND()</f>
        <v>0.297223954965491</v>
      </c>
      <c r="N43" s="0" t="n">
        <f aca="true">RAND()</f>
        <v>0.339056175420398</v>
      </c>
      <c r="O43" s="0" t="n">
        <f aca="true">RAND()</f>
        <v>0.720311270996538</v>
      </c>
      <c r="P43" s="0" t="n">
        <f aca="true">RAND()</f>
        <v>0.0785823792263632</v>
      </c>
      <c r="Q43" s="0" t="n">
        <f aca="true">RAND()</f>
        <v>0.643473687757742</v>
      </c>
      <c r="R43" s="0" t="n">
        <f aca="true">RAND()</f>
        <v>0.866846508058779</v>
      </c>
      <c r="S43" s="0" t="n">
        <f aca="true">RAND()</f>
        <v>0.202685984596297</v>
      </c>
      <c r="T43" s="0" t="n">
        <f aca="true">RAND()</f>
        <v>0.792331364812261</v>
      </c>
      <c r="U43" s="0" t="n">
        <f aca="true">RAND()</f>
        <v>0.987697262054461</v>
      </c>
      <c r="V43" s="0" t="n">
        <f aca="true">RAND()</f>
        <v>0.114638749231193</v>
      </c>
      <c r="W43" s="0" t="n">
        <f aca="true">RAND()</f>
        <v>0.413907423969439</v>
      </c>
      <c r="X43" s="0" t="n">
        <f aca="true">RAND()</f>
        <v>0.909431013785157</v>
      </c>
      <c r="Y43" s="0" t="n">
        <f aca="true">RAND()</f>
        <v>0.382731746355818</v>
      </c>
      <c r="Z43" s="0" t="n">
        <f aca="true">RAND()</f>
        <v>0.529373382857428</v>
      </c>
      <c r="AA43" s="0" t="n">
        <f aca="true">RAND()</f>
        <v>0.939204321037433</v>
      </c>
      <c r="AB43" s="0" t="n">
        <f aca="true">RAND()</f>
        <v>0.959951226088327</v>
      </c>
      <c r="AC43" s="0" t="n">
        <f aca="true">RAND()</f>
        <v>0.673490992276334</v>
      </c>
      <c r="AD43" s="0" t="n">
        <f aca="true">RAND()</f>
        <v>0.0906374280073845</v>
      </c>
      <c r="AE43" s="0" t="n">
        <f aca="true">RAND()</f>
        <v>0.843714019657311</v>
      </c>
    </row>
    <row r="44" customFormat="false" ht="15.75" hidden="false" customHeight="false" outlineLevel="0" collapsed="false">
      <c r="B44" s="0" t="n">
        <f aca="true">RAND()</f>
        <v>0.767790331661557</v>
      </c>
      <c r="C44" s="0" t="n">
        <f aca="true">RAND()</f>
        <v>0.278197780776996</v>
      </c>
      <c r="D44" s="0" t="n">
        <f aca="true">RAND()</f>
        <v>0.698708017501676</v>
      </c>
      <c r="E44" s="0" t="n">
        <f aca="true">RAND()</f>
        <v>0.0706628799863165</v>
      </c>
      <c r="F44" s="0" t="n">
        <f aca="true">RAND()</f>
        <v>0.896759881189245</v>
      </c>
      <c r="G44" s="0" t="n">
        <f aca="true">RAND()</f>
        <v>0.49174602972274</v>
      </c>
      <c r="H44" s="0" t="n">
        <f aca="true">RAND()</f>
        <v>0.669288622394686</v>
      </c>
      <c r="I44" s="0" t="n">
        <f aca="true">RAND()</f>
        <v>0.220801040667745</v>
      </c>
      <c r="J44" s="0" t="n">
        <f aca="true">RAND()</f>
        <v>0.132372993715469</v>
      </c>
      <c r="K44" s="0" t="n">
        <f aca="true">RAND()</f>
        <v>0.695684157111795</v>
      </c>
      <c r="L44" s="0" t="n">
        <f aca="true">RAND()</f>
        <v>0.0793527435894263</v>
      </c>
      <c r="M44" s="0" t="n">
        <f aca="true">RAND()</f>
        <v>0.230061355585681</v>
      </c>
      <c r="N44" s="0" t="n">
        <f aca="true">RAND()</f>
        <v>0.549383648050773</v>
      </c>
      <c r="O44" s="0" t="n">
        <f aca="true">RAND()</f>
        <v>0.776566351739712</v>
      </c>
      <c r="P44" s="0" t="n">
        <f aca="true">RAND()</f>
        <v>0.0750656703593801</v>
      </c>
      <c r="Q44" s="0" t="n">
        <f aca="true">RAND()</f>
        <v>0.609080822294946</v>
      </c>
      <c r="R44" s="0" t="n">
        <f aca="true">RAND()</f>
        <v>0.592103066748306</v>
      </c>
      <c r="S44" s="0" t="n">
        <f aca="true">RAND()</f>
        <v>0.522273716630403</v>
      </c>
      <c r="T44" s="0" t="n">
        <f aca="true">RAND()</f>
        <v>0.897633055763551</v>
      </c>
      <c r="U44" s="0" t="n">
        <f aca="true">RAND()</f>
        <v>0.819035908526123</v>
      </c>
      <c r="V44" s="0" t="n">
        <f aca="true">RAND()</f>
        <v>0.793983915057119</v>
      </c>
      <c r="W44" s="0" t="n">
        <f aca="true">RAND()</f>
        <v>0.0690126716731613</v>
      </c>
      <c r="X44" s="0" t="n">
        <f aca="true">RAND()</f>
        <v>0.110502312069008</v>
      </c>
      <c r="Y44" s="0" t="n">
        <f aca="true">RAND()</f>
        <v>0.294941810279261</v>
      </c>
      <c r="Z44" s="0" t="n">
        <f aca="true">RAND()</f>
        <v>0.156462190085382</v>
      </c>
      <c r="AA44" s="0" t="n">
        <f aca="true">RAND()</f>
        <v>0.253467872683943</v>
      </c>
      <c r="AB44" s="0" t="n">
        <f aca="true">RAND()</f>
        <v>0.410182273109837</v>
      </c>
      <c r="AC44" s="0" t="n">
        <f aca="true">RAND()</f>
        <v>0.911884384491026</v>
      </c>
      <c r="AD44" s="0" t="n">
        <f aca="true">RAND()</f>
        <v>0.274508836669624</v>
      </c>
      <c r="AE44" s="0" t="n">
        <f aca="true">RAND()</f>
        <v>0.614448600259214</v>
      </c>
    </row>
    <row r="45" customFormat="false" ht="15.75" hidden="false" customHeight="false" outlineLevel="0" collapsed="false">
      <c r="B45" s="0" t="n">
        <f aca="true">RAND()</f>
        <v>0.97987172733467</v>
      </c>
      <c r="C45" s="0" t="n">
        <f aca="true">RAND()</f>
        <v>0.733522045350478</v>
      </c>
      <c r="D45" s="0" t="n">
        <f aca="true">RAND()</f>
        <v>0.248079431589098</v>
      </c>
      <c r="E45" s="0" t="n">
        <f aca="true">RAND()</f>
        <v>0.912869986420434</v>
      </c>
      <c r="F45" s="0" t="n">
        <f aca="true">RAND()</f>
        <v>0.0384563672868173</v>
      </c>
      <c r="G45" s="0" t="n">
        <f aca="true">RAND()</f>
        <v>0.991091645609728</v>
      </c>
      <c r="H45" s="0" t="n">
        <f aca="true">RAND()</f>
        <v>0.664865659787753</v>
      </c>
      <c r="I45" s="0" t="n">
        <f aca="true">RAND()</f>
        <v>0.448457193639903</v>
      </c>
      <c r="J45" s="0" t="n">
        <f aca="true">RAND()</f>
        <v>0.771841862488148</v>
      </c>
      <c r="K45" s="0" t="n">
        <f aca="true">RAND()</f>
        <v>0.533873984345731</v>
      </c>
      <c r="L45" s="0" t="n">
        <f aca="true">RAND()</f>
        <v>0.724965682480888</v>
      </c>
      <c r="M45" s="0" t="n">
        <f aca="true">RAND()</f>
        <v>0.18828212743873</v>
      </c>
      <c r="N45" s="0" t="n">
        <f aca="true">RAND()</f>
        <v>0.584291231543055</v>
      </c>
      <c r="O45" s="0" t="n">
        <f aca="true">RAND()</f>
        <v>0.876118509687335</v>
      </c>
      <c r="P45" s="0" t="n">
        <f aca="true">RAND()</f>
        <v>0.28967458434062</v>
      </c>
      <c r="Q45" s="0" t="n">
        <f aca="true">RAND()</f>
        <v>0.513603502073136</v>
      </c>
      <c r="R45" s="0" t="n">
        <f aca="true">RAND()</f>
        <v>0.459454625400925</v>
      </c>
      <c r="S45" s="0" t="n">
        <f aca="true">RAND()</f>
        <v>0.492523483387642</v>
      </c>
      <c r="T45" s="0" t="n">
        <f aca="true">RAND()</f>
        <v>0.750506976152768</v>
      </c>
      <c r="U45" s="0" t="n">
        <f aca="true">RAND()</f>
        <v>0.164843647407756</v>
      </c>
      <c r="V45" s="0" t="n">
        <f aca="true">RAND()</f>
        <v>0.438786946505383</v>
      </c>
      <c r="W45" s="0" t="n">
        <f aca="true">RAND()</f>
        <v>0.312327896223954</v>
      </c>
      <c r="X45" s="0" t="n">
        <f aca="true">RAND()</f>
        <v>0.695526138357686</v>
      </c>
      <c r="Y45" s="0" t="n">
        <f aca="true">RAND()</f>
        <v>0.946851501503952</v>
      </c>
      <c r="Z45" s="0" t="n">
        <f aca="true">RAND()</f>
        <v>0.565372464070007</v>
      </c>
      <c r="AA45" s="0" t="n">
        <f aca="true">RAND()</f>
        <v>0.373348832155453</v>
      </c>
      <c r="AB45" s="0" t="n">
        <f aca="true">RAND()</f>
        <v>0.803892241758247</v>
      </c>
      <c r="AC45" s="0" t="n">
        <f aca="true">RAND()</f>
        <v>0.431001959620707</v>
      </c>
      <c r="AD45" s="0" t="n">
        <f aca="true">RAND()</f>
        <v>0.71379665124524</v>
      </c>
      <c r="AE45" s="0" t="n">
        <f aca="true">RAND()</f>
        <v>0.927131430376308</v>
      </c>
    </row>
    <row r="46" customFormat="false" ht="15.75" hidden="false" customHeight="false" outlineLevel="0" collapsed="false">
      <c r="B46" s="0" t="n">
        <f aca="true">RAND()</f>
        <v>0.583449822161762</v>
      </c>
      <c r="C46" s="0" t="n">
        <f aca="true">RAND()</f>
        <v>0.257554704208201</v>
      </c>
      <c r="D46" s="0" t="n">
        <f aca="true">RAND()</f>
        <v>0.546435792254929</v>
      </c>
      <c r="E46" s="0" t="n">
        <f aca="true">RAND()</f>
        <v>0.8980676385571</v>
      </c>
      <c r="F46" s="0" t="n">
        <f aca="true">RAND()</f>
        <v>0.884292291943284</v>
      </c>
      <c r="G46" s="0" t="n">
        <f aca="true">RAND()</f>
        <v>0.639647494022424</v>
      </c>
      <c r="H46" s="0" t="n">
        <f aca="true">RAND()</f>
        <v>0.930360365172352</v>
      </c>
      <c r="I46" s="0" t="n">
        <f aca="true">RAND()</f>
        <v>0.243355000537175</v>
      </c>
      <c r="J46" s="0" t="n">
        <f aca="true">RAND()</f>
        <v>0.115796196131627</v>
      </c>
      <c r="K46" s="0" t="n">
        <f aca="true">RAND()</f>
        <v>0.909238970666249</v>
      </c>
      <c r="L46" s="0" t="n">
        <f aca="true">RAND()</f>
        <v>0.077923741272689</v>
      </c>
      <c r="M46" s="0" t="n">
        <f aca="true">RAND()</f>
        <v>0.839712997974577</v>
      </c>
      <c r="N46" s="0" t="n">
        <f aca="true">RAND()</f>
        <v>0.972608356889641</v>
      </c>
      <c r="O46" s="0" t="n">
        <f aca="true">RAND()</f>
        <v>0.920327952476542</v>
      </c>
      <c r="P46" s="0" t="n">
        <f aca="true">RAND()</f>
        <v>0.504922576989073</v>
      </c>
      <c r="Q46" s="0" t="n">
        <f aca="true">RAND()</f>
        <v>0.292508933541274</v>
      </c>
      <c r="R46" s="0" t="n">
        <f aca="true">RAND()</f>
        <v>0.898979526029217</v>
      </c>
      <c r="S46" s="0" t="n">
        <f aca="true">RAND()</f>
        <v>0.83616434219267</v>
      </c>
      <c r="T46" s="0" t="n">
        <f aca="true">RAND()</f>
        <v>0.498197081340432</v>
      </c>
      <c r="U46" s="0" t="n">
        <f aca="true">RAND()</f>
        <v>0.52346303270282</v>
      </c>
      <c r="V46" s="0" t="n">
        <f aca="true">RAND()</f>
        <v>0.383350053923095</v>
      </c>
      <c r="W46" s="0" t="n">
        <f aca="true">RAND()</f>
        <v>0.733312609334755</v>
      </c>
      <c r="X46" s="0" t="n">
        <f aca="true">RAND()</f>
        <v>0.585719398675789</v>
      </c>
      <c r="Y46" s="0" t="n">
        <f aca="true">RAND()</f>
        <v>0.403532809292196</v>
      </c>
      <c r="Z46" s="0" t="n">
        <f aca="true">RAND()</f>
        <v>0.823696346496537</v>
      </c>
      <c r="AA46" s="0" t="n">
        <f aca="true">RAND()</f>
        <v>0.0243440292932165</v>
      </c>
      <c r="AB46" s="0" t="n">
        <f aca="true">RAND()</f>
        <v>0.0843660363341865</v>
      </c>
      <c r="AC46" s="0" t="n">
        <f aca="true">RAND()</f>
        <v>0.924225903414208</v>
      </c>
      <c r="AD46" s="0" t="n">
        <f aca="true">RAND()</f>
        <v>0.994889040437592</v>
      </c>
      <c r="AE46" s="0" t="n">
        <f aca="true">RAND()</f>
        <v>0.275505549513277</v>
      </c>
    </row>
    <row r="47" customFormat="false" ht="15.75" hidden="false" customHeight="false" outlineLevel="0" collapsed="false">
      <c r="B47" s="0" t="n">
        <f aca="true">RAND()</f>
        <v>0.918435622840769</v>
      </c>
      <c r="C47" s="0" t="n">
        <f aca="true">RAND()</f>
        <v>0.192651696985505</v>
      </c>
      <c r="D47" s="0" t="n">
        <f aca="true">RAND()</f>
        <v>0.0224297599857175</v>
      </c>
      <c r="E47" s="0" t="n">
        <f aca="true">RAND()</f>
        <v>0.435594924869609</v>
      </c>
      <c r="F47" s="0" t="n">
        <f aca="true">RAND()</f>
        <v>0.163693592680687</v>
      </c>
      <c r="G47" s="0" t="n">
        <f aca="true">RAND()</f>
        <v>0.978959445495342</v>
      </c>
      <c r="H47" s="0" t="n">
        <f aca="true">RAND()</f>
        <v>0.13403836804222</v>
      </c>
      <c r="I47" s="0" t="n">
        <f aca="true">RAND()</f>
        <v>0.844708859210948</v>
      </c>
      <c r="J47" s="0" t="n">
        <f aca="true">RAND()</f>
        <v>0.758035077761914</v>
      </c>
      <c r="K47" s="0" t="n">
        <f aca="true">RAND()</f>
        <v>0.424144076748907</v>
      </c>
      <c r="L47" s="0" t="n">
        <f aca="true">RAND()</f>
        <v>0.431895214077368</v>
      </c>
      <c r="M47" s="0" t="n">
        <f aca="true">RAND()</f>
        <v>0.0776169981860623</v>
      </c>
      <c r="N47" s="0" t="n">
        <f aca="true">RAND()</f>
        <v>0.999309414909836</v>
      </c>
      <c r="O47" s="0" t="n">
        <f aca="true">RAND()</f>
        <v>0.279021550622708</v>
      </c>
      <c r="P47" s="0" t="n">
        <f aca="true">RAND()</f>
        <v>0.775927832840594</v>
      </c>
      <c r="Q47" s="0" t="n">
        <f aca="true">RAND()</f>
        <v>0.903188442766958</v>
      </c>
      <c r="R47" s="0" t="n">
        <f aca="true">RAND()</f>
        <v>0.517440846544141</v>
      </c>
      <c r="S47" s="0" t="n">
        <f aca="true">RAND()</f>
        <v>0.0167949176422243</v>
      </c>
      <c r="T47" s="0" t="n">
        <f aca="true">RAND()</f>
        <v>0.786998330535473</v>
      </c>
      <c r="U47" s="0" t="n">
        <f aca="true">RAND()</f>
        <v>0.0141208768935797</v>
      </c>
      <c r="V47" s="0" t="n">
        <f aca="true">RAND()</f>
        <v>0.878831341099201</v>
      </c>
      <c r="W47" s="0" t="n">
        <f aca="true">RAND()</f>
        <v>0.838891829371547</v>
      </c>
      <c r="X47" s="0" t="n">
        <f aca="true">RAND()</f>
        <v>0.552572914159396</v>
      </c>
      <c r="Y47" s="0" t="n">
        <f aca="true">RAND()</f>
        <v>0.755878467814475</v>
      </c>
      <c r="Z47" s="0" t="n">
        <f aca="true">RAND()</f>
        <v>0.76557696858337</v>
      </c>
      <c r="AA47" s="0" t="n">
        <f aca="true">RAND()</f>
        <v>0.815397240160414</v>
      </c>
      <c r="AB47" s="0" t="n">
        <f aca="true">RAND()</f>
        <v>0.999303743072759</v>
      </c>
      <c r="AC47" s="0" t="n">
        <f aca="true">RAND()</f>
        <v>0.384399467636978</v>
      </c>
      <c r="AD47" s="0" t="n">
        <f aca="true">RAND()</f>
        <v>0.153880347723109</v>
      </c>
      <c r="AE47" s="0" t="n">
        <f aca="true">RAND()</f>
        <v>0.627263114327927</v>
      </c>
    </row>
    <row r="48" customFormat="false" ht="15.75" hidden="false" customHeight="false" outlineLevel="0" collapsed="false">
      <c r="B48" s="0" t="n">
        <f aca="true">RAND()</f>
        <v>0.107986499139882</v>
      </c>
      <c r="C48" s="0" t="n">
        <f aca="true">RAND()</f>
        <v>0.292301415693641</v>
      </c>
      <c r="D48" s="0" t="n">
        <f aca="true">RAND()</f>
        <v>0.808870398448841</v>
      </c>
      <c r="E48" s="0" t="n">
        <f aca="true">RAND()</f>
        <v>0.167395181325711</v>
      </c>
      <c r="F48" s="0" t="n">
        <f aca="true">RAND()</f>
        <v>0.946368549195579</v>
      </c>
      <c r="G48" s="0" t="n">
        <f aca="true">RAND()</f>
        <v>0.162857881945473</v>
      </c>
      <c r="H48" s="0" t="n">
        <f aca="true">RAND()</f>
        <v>0.307308162674143</v>
      </c>
      <c r="I48" s="0" t="n">
        <f aca="true">RAND()</f>
        <v>0.762554691509076</v>
      </c>
      <c r="J48" s="0" t="n">
        <f aca="true">RAND()</f>
        <v>0.479838952098102</v>
      </c>
      <c r="K48" s="0" t="n">
        <f aca="true">RAND()</f>
        <v>0.342915719858032</v>
      </c>
      <c r="L48" s="0" t="n">
        <f aca="true">RAND()</f>
        <v>0.0151721480421103</v>
      </c>
      <c r="M48" s="0" t="n">
        <f aca="true">RAND()</f>
        <v>0.431396211500969</v>
      </c>
      <c r="N48" s="0" t="n">
        <f aca="true">RAND()</f>
        <v>0.254825156773597</v>
      </c>
      <c r="O48" s="0" t="n">
        <f aca="true">RAND()</f>
        <v>0.0613432974964872</v>
      </c>
      <c r="P48" s="0" t="n">
        <f aca="true">RAND()</f>
        <v>0.651484283351982</v>
      </c>
      <c r="Q48" s="0" t="n">
        <f aca="true">RAND()</f>
        <v>0.523348883296083</v>
      </c>
      <c r="R48" s="0" t="n">
        <f aca="true">RAND()</f>
        <v>0.0121139360208478</v>
      </c>
      <c r="S48" s="0" t="n">
        <f aca="true">RAND()</f>
        <v>0.067220652387892</v>
      </c>
      <c r="T48" s="0" t="n">
        <f aca="true">RAND()</f>
        <v>0.427346306527938</v>
      </c>
      <c r="U48" s="0" t="n">
        <f aca="true">RAND()</f>
        <v>0.839042232780469</v>
      </c>
      <c r="V48" s="0" t="n">
        <f aca="true">RAND()</f>
        <v>0.618142467916648</v>
      </c>
      <c r="W48" s="0" t="n">
        <f aca="true">RAND()</f>
        <v>0.236434543506457</v>
      </c>
      <c r="X48" s="0" t="n">
        <f aca="true">RAND()</f>
        <v>0.829664820616684</v>
      </c>
      <c r="Y48" s="0" t="n">
        <f aca="true">RAND()</f>
        <v>0.657445815315613</v>
      </c>
      <c r="Z48" s="0" t="n">
        <f aca="true">RAND()</f>
        <v>0.606747618861963</v>
      </c>
      <c r="AA48" s="0" t="n">
        <f aca="true">RAND()</f>
        <v>0.506975889766511</v>
      </c>
      <c r="AB48" s="0" t="n">
        <f aca="true">RAND()</f>
        <v>0.472081771938179</v>
      </c>
      <c r="AC48" s="0" t="n">
        <f aca="true">RAND()</f>
        <v>0.0313726611558804</v>
      </c>
      <c r="AD48" s="0" t="n">
        <f aca="true">RAND()</f>
        <v>0.791218043238059</v>
      </c>
      <c r="AE48" s="0" t="n">
        <f aca="true">RAND()</f>
        <v>0.579985516264431</v>
      </c>
    </row>
    <row r="49" customFormat="false" ht="15.75" hidden="false" customHeight="false" outlineLevel="0" collapsed="false">
      <c r="B49" s="0" t="n">
        <f aca="true">RAND()</f>
        <v>0.255905133232684</v>
      </c>
      <c r="C49" s="0" t="n">
        <f aca="true">RAND()</f>
        <v>0.778171141832908</v>
      </c>
      <c r="D49" s="0" t="n">
        <f aca="true">RAND()</f>
        <v>0.443768675302831</v>
      </c>
      <c r="E49" s="0" t="n">
        <f aca="true">RAND()</f>
        <v>0.666637158525333</v>
      </c>
      <c r="F49" s="0" t="n">
        <f aca="true">RAND()</f>
        <v>0.0424226288295502</v>
      </c>
      <c r="G49" s="0" t="n">
        <f aca="true">RAND()</f>
        <v>0.442084689719763</v>
      </c>
      <c r="H49" s="0" t="n">
        <f aca="true">RAND()</f>
        <v>0.0905469621646516</v>
      </c>
      <c r="I49" s="0" t="n">
        <f aca="true">RAND()</f>
        <v>0.291877170615102</v>
      </c>
      <c r="J49" s="0" t="n">
        <f aca="true">RAND()</f>
        <v>0.0247601023290518</v>
      </c>
      <c r="K49" s="0" t="n">
        <f aca="true">RAND()</f>
        <v>0.645255642497136</v>
      </c>
      <c r="L49" s="0" t="n">
        <f aca="true">RAND()</f>
        <v>0.0110354732839724</v>
      </c>
      <c r="M49" s="0" t="n">
        <f aca="true">RAND()</f>
        <v>0.423539348907487</v>
      </c>
      <c r="N49" s="0" t="n">
        <f aca="true">RAND()</f>
        <v>0.370520856124185</v>
      </c>
      <c r="O49" s="0" t="n">
        <f aca="true">RAND()</f>
        <v>0.27247417190327</v>
      </c>
      <c r="P49" s="0" t="n">
        <f aca="true">RAND()</f>
        <v>0.687911037672843</v>
      </c>
      <c r="Q49" s="0" t="n">
        <f aca="true">RAND()</f>
        <v>0.33334309873699</v>
      </c>
      <c r="R49" s="0" t="n">
        <f aca="true">RAND()</f>
        <v>0.305362420984017</v>
      </c>
      <c r="S49" s="0" t="n">
        <f aca="true">RAND()</f>
        <v>0.0116543141333921</v>
      </c>
      <c r="T49" s="0" t="n">
        <f aca="true">RAND()</f>
        <v>0.892389803031168</v>
      </c>
      <c r="U49" s="0" t="n">
        <f aca="true">RAND()</f>
        <v>0.844672225916031</v>
      </c>
      <c r="V49" s="0" t="n">
        <f aca="true">RAND()</f>
        <v>0.538369216344626</v>
      </c>
      <c r="W49" s="0" t="n">
        <f aca="true">RAND()</f>
        <v>0.0808840537993506</v>
      </c>
      <c r="X49" s="0" t="n">
        <f aca="true">RAND()</f>
        <v>0.871041604522016</v>
      </c>
      <c r="Y49" s="0" t="n">
        <f aca="true">RAND()</f>
        <v>0.211700684310887</v>
      </c>
      <c r="Z49" s="0" t="n">
        <f aca="true">RAND()</f>
        <v>0.114054356976997</v>
      </c>
      <c r="AA49" s="0" t="n">
        <f aca="true">RAND()</f>
        <v>0.348640710605969</v>
      </c>
      <c r="AB49" s="0" t="n">
        <f aca="true">RAND()</f>
        <v>0.138551858844876</v>
      </c>
      <c r="AC49" s="0" t="n">
        <f aca="true">RAND()</f>
        <v>0.107202473852907</v>
      </c>
      <c r="AD49" s="0" t="n">
        <f aca="true">RAND()</f>
        <v>0.445226477772734</v>
      </c>
      <c r="AE49" s="0" t="n">
        <f aca="true">RAND()</f>
        <v>0.797497742685162</v>
      </c>
    </row>
    <row r="50" customFormat="false" ht="15.75" hidden="false" customHeight="false" outlineLevel="0" collapsed="false">
      <c r="B50" s="0" t="n">
        <f aca="true">RAND()</f>
        <v>0.552699289997921</v>
      </c>
      <c r="C50" s="0" t="n">
        <f aca="true">RAND()</f>
        <v>0.647987559606867</v>
      </c>
      <c r="D50" s="0" t="n">
        <f aca="true">RAND()</f>
        <v>0.729994187829849</v>
      </c>
      <c r="E50" s="0" t="n">
        <f aca="true">RAND()</f>
        <v>0.827589047925705</v>
      </c>
      <c r="F50" s="0" t="n">
        <f aca="true">RAND()</f>
        <v>0.121045629787197</v>
      </c>
      <c r="G50" s="0" t="n">
        <f aca="true">RAND()</f>
        <v>0.505448233949724</v>
      </c>
      <c r="H50" s="0" t="n">
        <f aca="true">RAND()</f>
        <v>0.373095709057492</v>
      </c>
      <c r="I50" s="0" t="n">
        <f aca="true">RAND()</f>
        <v>0.974134154605269</v>
      </c>
      <c r="J50" s="0" t="n">
        <f aca="true">RAND()</f>
        <v>0.53215052878156</v>
      </c>
      <c r="K50" s="0" t="n">
        <f aca="true">RAND()</f>
        <v>0.735965254982218</v>
      </c>
      <c r="L50" s="0" t="n">
        <f aca="true">RAND()</f>
        <v>0.0451842895070096</v>
      </c>
      <c r="M50" s="0" t="n">
        <f aca="true">RAND()</f>
        <v>0.604231753240749</v>
      </c>
      <c r="N50" s="0" t="n">
        <f aca="true">RAND()</f>
        <v>0.443842021303524</v>
      </c>
      <c r="O50" s="0" t="n">
        <f aca="true">RAND()</f>
        <v>0.0356829672070968</v>
      </c>
      <c r="P50" s="0" t="n">
        <f aca="true">RAND()</f>
        <v>0.998090368055664</v>
      </c>
      <c r="Q50" s="0" t="n">
        <f aca="true">RAND()</f>
        <v>0.730227690106911</v>
      </c>
      <c r="R50" s="0" t="n">
        <f aca="true">RAND()</f>
        <v>0.95771195871188</v>
      </c>
      <c r="S50" s="0" t="n">
        <f aca="true">RAND()</f>
        <v>0.96592140377573</v>
      </c>
      <c r="T50" s="0" t="n">
        <f aca="true">RAND()</f>
        <v>0.626089219602644</v>
      </c>
      <c r="U50" s="0" t="n">
        <f aca="true">RAND()</f>
        <v>0.15869721830471</v>
      </c>
      <c r="V50" s="0" t="n">
        <f aca="true">RAND()</f>
        <v>0.157566660716696</v>
      </c>
      <c r="W50" s="0" t="n">
        <f aca="true">RAND()</f>
        <v>0.235267704624025</v>
      </c>
      <c r="X50" s="0" t="n">
        <f aca="true">RAND()</f>
        <v>0.939726726324662</v>
      </c>
      <c r="Y50" s="0" t="n">
        <f aca="true">RAND()</f>
        <v>0.107767234766575</v>
      </c>
      <c r="Z50" s="0" t="n">
        <f aca="true">RAND()</f>
        <v>0.731056694775181</v>
      </c>
      <c r="AA50" s="0" t="n">
        <f aca="true">RAND()</f>
        <v>0.302510466886173</v>
      </c>
      <c r="AB50" s="0" t="n">
        <f aca="true">RAND()</f>
        <v>0.589176081517034</v>
      </c>
      <c r="AC50" s="0" t="n">
        <f aca="true">RAND()</f>
        <v>0.553653577800584</v>
      </c>
      <c r="AD50" s="0" t="n">
        <f aca="true">RAND()</f>
        <v>0.842933920657033</v>
      </c>
      <c r="AE50" s="0" t="n">
        <f aca="true">RAND()</f>
        <v>0.378558458728676</v>
      </c>
    </row>
    <row r="51" customFormat="false" ht="15.75" hidden="false" customHeight="false" outlineLevel="0" collapsed="false">
      <c r="B51" s="0" t="n">
        <f aca="true">RAND()</f>
        <v>0.752073520122289</v>
      </c>
      <c r="C51" s="0" t="n">
        <f aca="true">RAND()</f>
        <v>0.539425168898936</v>
      </c>
      <c r="D51" s="0" t="n">
        <f aca="true">RAND()</f>
        <v>0.731448148903543</v>
      </c>
      <c r="E51" s="0" t="n">
        <f aca="true">RAND()</f>
        <v>0.468634406133894</v>
      </c>
      <c r="F51" s="0" t="n">
        <f aca="true">RAND()</f>
        <v>0.188229876211926</v>
      </c>
      <c r="G51" s="0" t="n">
        <f aca="true">RAND()</f>
        <v>0.817418119622097</v>
      </c>
      <c r="H51" s="0" t="n">
        <f aca="true">RAND()</f>
        <v>0.741328587040704</v>
      </c>
      <c r="I51" s="0" t="n">
        <f aca="true">RAND()</f>
        <v>0.339791741789925</v>
      </c>
      <c r="J51" s="0" t="n">
        <f aca="true">RAND()</f>
        <v>0.827172913581616</v>
      </c>
      <c r="K51" s="0" t="n">
        <f aca="true">RAND()</f>
        <v>0.181075837505308</v>
      </c>
      <c r="L51" s="0" t="n">
        <f aca="true">RAND()</f>
        <v>0.201256422473236</v>
      </c>
      <c r="M51" s="0" t="n">
        <f aca="true">RAND()</f>
        <v>0.242163951436548</v>
      </c>
      <c r="N51" s="0" t="n">
        <f aca="true">RAND()</f>
        <v>0.69893340325072</v>
      </c>
      <c r="O51" s="0" t="n">
        <f aca="true">RAND()</f>
        <v>0.796769639040721</v>
      </c>
      <c r="P51" s="0" t="n">
        <f aca="true">RAND()</f>
        <v>0.463055225448763</v>
      </c>
      <c r="Q51" s="0" t="n">
        <f aca="true">RAND()</f>
        <v>0.59776360743989</v>
      </c>
      <c r="R51" s="0" t="n">
        <f aca="true">RAND()</f>
        <v>0.487156269956682</v>
      </c>
      <c r="S51" s="0" t="n">
        <f aca="true">RAND()</f>
        <v>0.976183541552364</v>
      </c>
      <c r="T51" s="0" t="n">
        <f aca="true">RAND()</f>
        <v>0.958643647099716</v>
      </c>
      <c r="U51" s="0" t="n">
        <f aca="true">RAND()</f>
        <v>0.0423422693412244</v>
      </c>
      <c r="V51" s="0" t="n">
        <f aca="true">RAND()</f>
        <v>0.599888212568777</v>
      </c>
      <c r="W51" s="0" t="n">
        <f aca="true">RAND()</f>
        <v>0.851538594675705</v>
      </c>
      <c r="X51" s="0" t="n">
        <f aca="true">RAND()</f>
        <v>0.397693623075129</v>
      </c>
      <c r="Y51" s="0" t="n">
        <f aca="true">RAND()</f>
        <v>0.978759828297718</v>
      </c>
      <c r="Z51" s="0" t="n">
        <f aca="true">RAND()</f>
        <v>0.630944435862599</v>
      </c>
      <c r="AA51" s="0" t="n">
        <f aca="true">RAND()</f>
        <v>0.126796249682704</v>
      </c>
      <c r="AB51" s="0" t="n">
        <f aca="true">RAND()</f>
        <v>0.30665420838213</v>
      </c>
      <c r="AC51" s="0" t="n">
        <f aca="true">RAND()</f>
        <v>0.636117637365753</v>
      </c>
      <c r="AD51" s="0" t="n">
        <f aca="true">RAND()</f>
        <v>0.86230422998492</v>
      </c>
      <c r="AE51" s="0" t="n">
        <f aca="true">RAND()</f>
        <v>0.6601648657973</v>
      </c>
    </row>
    <row r="52" customFormat="false" ht="15.75" hidden="false" customHeight="false" outlineLevel="0" collapsed="false">
      <c r="B52" s="0" t="n">
        <f aca="true">RAND()</f>
        <v>0.570415727287918</v>
      </c>
      <c r="C52" s="0" t="n">
        <f aca="true">RAND()</f>
        <v>0.859682024168943</v>
      </c>
      <c r="D52" s="0" t="n">
        <f aca="true">RAND()</f>
        <v>0.909974826189534</v>
      </c>
      <c r="E52" s="0" t="n">
        <f aca="true">RAND()</f>
        <v>0.95542654363496</v>
      </c>
      <c r="F52" s="0" t="n">
        <f aca="true">RAND()</f>
        <v>0.85704050546775</v>
      </c>
      <c r="G52" s="0" t="n">
        <f aca="true">RAND()</f>
        <v>0.0308563614520066</v>
      </c>
      <c r="H52" s="0" t="n">
        <f aca="true">RAND()</f>
        <v>0.283745661267766</v>
      </c>
      <c r="I52" s="0" t="n">
        <f aca="true">RAND()</f>
        <v>0.215805637505442</v>
      </c>
      <c r="J52" s="0" t="n">
        <f aca="true">RAND()</f>
        <v>0.559375734789432</v>
      </c>
      <c r="K52" s="0" t="n">
        <f aca="true">RAND()</f>
        <v>0.27706065276215</v>
      </c>
      <c r="L52" s="0" t="n">
        <f aca="true">RAND()</f>
        <v>0.066642889643434</v>
      </c>
      <c r="M52" s="0" t="n">
        <f aca="true">RAND()</f>
        <v>0.449787740594126</v>
      </c>
      <c r="N52" s="0" t="n">
        <f aca="true">RAND()</f>
        <v>0.149364023139418</v>
      </c>
      <c r="O52" s="0" t="n">
        <f aca="true">RAND()</f>
        <v>0.175494027369002</v>
      </c>
      <c r="P52" s="0" t="n">
        <f aca="true">RAND()</f>
        <v>0.679644717164894</v>
      </c>
      <c r="Q52" s="0" t="n">
        <f aca="true">RAND()</f>
        <v>0.164342554142915</v>
      </c>
      <c r="R52" s="0" t="n">
        <f aca="true">RAND()</f>
        <v>0.493275108303385</v>
      </c>
      <c r="S52" s="0" t="n">
        <f aca="true">RAND()</f>
        <v>0.543551145148912</v>
      </c>
      <c r="T52" s="0" t="n">
        <f aca="true">RAND()</f>
        <v>0.773602951233338</v>
      </c>
      <c r="U52" s="0" t="n">
        <f aca="true">RAND()</f>
        <v>0.847886326300266</v>
      </c>
      <c r="V52" s="0" t="n">
        <f aca="true">RAND()</f>
        <v>0.50298737282868</v>
      </c>
      <c r="W52" s="0" t="n">
        <f aca="true">RAND()</f>
        <v>0.655176329431704</v>
      </c>
      <c r="X52" s="0" t="n">
        <f aca="true">RAND()</f>
        <v>0.0793725390907529</v>
      </c>
      <c r="Y52" s="0" t="n">
        <f aca="true">RAND()</f>
        <v>0.521849146840665</v>
      </c>
      <c r="Z52" s="0" t="n">
        <f aca="true">RAND()</f>
        <v>0.889519824217037</v>
      </c>
      <c r="AA52" s="0" t="n">
        <f aca="true">RAND()</f>
        <v>0.676906314085189</v>
      </c>
      <c r="AB52" s="0" t="n">
        <f aca="true">RAND()</f>
        <v>0.695404956689698</v>
      </c>
      <c r="AC52" s="0" t="n">
        <f aca="true">RAND()</f>
        <v>0.357961976313485</v>
      </c>
      <c r="AD52" s="0" t="n">
        <f aca="true">RAND()</f>
        <v>0.608000601651698</v>
      </c>
      <c r="AE52" s="0" t="n">
        <f aca="true">RAND()</f>
        <v>0.861152799154428</v>
      </c>
    </row>
    <row r="53" customFormat="false" ht="15.75" hidden="false" customHeight="false" outlineLevel="0" collapsed="false">
      <c r="B53" s="0" t="n">
        <f aca="true">RAND()</f>
        <v>0.633859642481375</v>
      </c>
      <c r="C53" s="0" t="n">
        <f aca="true">RAND()</f>
        <v>0.359718399674697</v>
      </c>
      <c r="D53" s="0" t="n">
        <f aca="true">RAND()</f>
        <v>0.500394602752326</v>
      </c>
      <c r="E53" s="0" t="n">
        <f aca="true">RAND()</f>
        <v>0.819567178280938</v>
      </c>
      <c r="F53" s="0" t="n">
        <f aca="true">RAND()</f>
        <v>0.962722644479974</v>
      </c>
      <c r="G53" s="0" t="n">
        <f aca="true">RAND()</f>
        <v>0.413850685885337</v>
      </c>
      <c r="H53" s="0" t="n">
        <f aca="true">RAND()</f>
        <v>0.227620748213367</v>
      </c>
      <c r="I53" s="0" t="n">
        <f aca="true">RAND()</f>
        <v>0.33018874004008</v>
      </c>
      <c r="J53" s="0" t="n">
        <f aca="true">RAND()</f>
        <v>0.278144750211044</v>
      </c>
      <c r="K53" s="0" t="n">
        <f aca="true">RAND()</f>
        <v>0.878360088258307</v>
      </c>
      <c r="L53" s="0" t="n">
        <f aca="true">RAND()</f>
        <v>0.231031818584147</v>
      </c>
      <c r="M53" s="0" t="n">
        <f aca="true">RAND()</f>
        <v>0.374270938265885</v>
      </c>
      <c r="N53" s="0" t="n">
        <f aca="true">RAND()</f>
        <v>0.442907260895351</v>
      </c>
      <c r="O53" s="0" t="n">
        <f aca="true">RAND()</f>
        <v>0.00197205434794143</v>
      </c>
      <c r="P53" s="0" t="n">
        <f aca="true">RAND()</f>
        <v>0.209738108067338</v>
      </c>
      <c r="Q53" s="0" t="n">
        <f aca="true">RAND()</f>
        <v>0.725659136024323</v>
      </c>
      <c r="R53" s="0" t="n">
        <f aca="true">RAND()</f>
        <v>0.689237091867761</v>
      </c>
      <c r="S53" s="0" t="n">
        <f aca="true">RAND()</f>
        <v>0.370477688093236</v>
      </c>
      <c r="T53" s="0" t="n">
        <f aca="true">RAND()</f>
        <v>0.899154541493607</v>
      </c>
      <c r="U53" s="0" t="n">
        <f aca="true">RAND()</f>
        <v>0.696122451604125</v>
      </c>
      <c r="V53" s="0" t="n">
        <f aca="true">RAND()</f>
        <v>0.963374159108164</v>
      </c>
      <c r="W53" s="0" t="n">
        <f aca="true">RAND()</f>
        <v>0.904864147627941</v>
      </c>
      <c r="X53" s="0" t="n">
        <f aca="true">RAND()</f>
        <v>0.795854455820402</v>
      </c>
      <c r="Y53" s="0" t="n">
        <f aca="true">RAND()</f>
        <v>0.565357026654609</v>
      </c>
      <c r="Z53" s="0" t="n">
        <f aca="true">RAND()</f>
        <v>0.44491046346804</v>
      </c>
      <c r="AA53" s="0" t="n">
        <f aca="true">RAND()</f>
        <v>0.185035478157766</v>
      </c>
      <c r="AB53" s="0" t="n">
        <f aca="true">RAND()</f>
        <v>0.58678264470694</v>
      </c>
      <c r="AC53" s="0" t="n">
        <f aca="true">RAND()</f>
        <v>0.711439170654083</v>
      </c>
      <c r="AD53" s="0" t="n">
        <f aca="true">RAND()</f>
        <v>0.677546392195801</v>
      </c>
      <c r="AE53" s="0" t="n">
        <f aca="true">RAND()</f>
        <v>0.858373285052172</v>
      </c>
    </row>
    <row r="54" customFormat="false" ht="15.75" hidden="false" customHeight="false" outlineLevel="0" collapsed="false">
      <c r="B54" s="0" t="n">
        <f aca="true">RAND()</f>
        <v>0.210718639057927</v>
      </c>
      <c r="C54" s="0" t="n">
        <f aca="true">RAND()</f>
        <v>0.188261302432923</v>
      </c>
      <c r="D54" s="0" t="n">
        <f aca="true">RAND()</f>
        <v>0.929871546101116</v>
      </c>
      <c r="E54" s="0" t="n">
        <f aca="true">RAND()</f>
        <v>0.606252327716495</v>
      </c>
      <c r="F54" s="0" t="n">
        <f aca="true">RAND()</f>
        <v>0.458704418228805</v>
      </c>
      <c r="G54" s="0" t="n">
        <f aca="true">RAND()</f>
        <v>0.0890073498071814</v>
      </c>
      <c r="H54" s="0" t="n">
        <f aca="true">RAND()</f>
        <v>0.20980164567778</v>
      </c>
      <c r="I54" s="0" t="n">
        <f aca="true">RAND()</f>
        <v>0.894539526572383</v>
      </c>
      <c r="J54" s="0" t="n">
        <f aca="true">RAND()</f>
        <v>0.207222655457904</v>
      </c>
      <c r="K54" s="0" t="n">
        <f aca="true">RAND()</f>
        <v>0.510928922529891</v>
      </c>
      <c r="L54" s="0" t="n">
        <f aca="true">RAND()</f>
        <v>0.696245464404128</v>
      </c>
      <c r="M54" s="0" t="n">
        <f aca="true">RAND()</f>
        <v>0.178013669063669</v>
      </c>
      <c r="N54" s="0" t="n">
        <f aca="true">RAND()</f>
        <v>0.830219383837175</v>
      </c>
      <c r="O54" s="0" t="n">
        <f aca="true">RAND()</f>
        <v>0.942884287157606</v>
      </c>
      <c r="P54" s="0" t="n">
        <f aca="true">RAND()</f>
        <v>0.15485403756885</v>
      </c>
      <c r="Q54" s="0" t="n">
        <f aca="true">RAND()</f>
        <v>0.33868871428313</v>
      </c>
      <c r="R54" s="0" t="n">
        <f aca="true">RAND()</f>
        <v>0.954420301302671</v>
      </c>
      <c r="S54" s="0" t="n">
        <f aca="true">RAND()</f>
        <v>0.808502026668689</v>
      </c>
      <c r="T54" s="0" t="n">
        <f aca="true">RAND()</f>
        <v>0.601988108892303</v>
      </c>
      <c r="U54" s="0" t="n">
        <f aca="true">RAND()</f>
        <v>0.903631684700603</v>
      </c>
      <c r="V54" s="0" t="n">
        <f aca="true">RAND()</f>
        <v>0.987051434823419</v>
      </c>
      <c r="W54" s="0" t="n">
        <f aca="true">RAND()</f>
        <v>0.99574100056057</v>
      </c>
      <c r="X54" s="0" t="n">
        <f aca="true">RAND()</f>
        <v>0.956485500965498</v>
      </c>
      <c r="Y54" s="0" t="n">
        <f aca="true">RAND()</f>
        <v>0.631380495854356</v>
      </c>
      <c r="Z54" s="0" t="n">
        <f aca="true">RAND()</f>
        <v>0.193151273863512</v>
      </c>
      <c r="AA54" s="0" t="n">
        <f aca="true">RAND()</f>
        <v>0.403803934303921</v>
      </c>
      <c r="AB54" s="0" t="n">
        <f aca="true">RAND()</f>
        <v>0.311704890902952</v>
      </c>
      <c r="AC54" s="0" t="n">
        <f aca="true">RAND()</f>
        <v>0.351422829715373</v>
      </c>
      <c r="AD54" s="0" t="n">
        <f aca="true">RAND()</f>
        <v>0.92546659519292</v>
      </c>
      <c r="AE54" s="0" t="n">
        <f aca="true">RAND()</f>
        <v>0.552920312334156</v>
      </c>
    </row>
    <row r="55" customFormat="false" ht="15.75" hidden="false" customHeight="false" outlineLevel="0" collapsed="false">
      <c r="B55" s="0" t="n">
        <f aca="true">RAND()</f>
        <v>0.548063247557668</v>
      </c>
      <c r="C55" s="0" t="n">
        <f aca="true">RAND()</f>
        <v>0.838841738536619</v>
      </c>
      <c r="D55" s="0" t="n">
        <f aca="true">RAND()</f>
        <v>0.863490134939885</v>
      </c>
      <c r="E55" s="0" t="n">
        <f aca="true">RAND()</f>
        <v>0.892585938105871</v>
      </c>
      <c r="F55" s="0" t="n">
        <f aca="true">RAND()</f>
        <v>0.75499630624987</v>
      </c>
      <c r="G55" s="0" t="n">
        <f aca="true">RAND()</f>
        <v>0.746718434762448</v>
      </c>
      <c r="H55" s="0" t="n">
        <f aca="true">RAND()</f>
        <v>0.93633355358529</v>
      </c>
      <c r="I55" s="0" t="n">
        <f aca="true">RAND()</f>
        <v>0.00297320388412985</v>
      </c>
      <c r="J55" s="0" t="n">
        <f aca="true">RAND()</f>
        <v>0.987180430318114</v>
      </c>
      <c r="K55" s="0" t="n">
        <f aca="true">RAND()</f>
        <v>0.72026593548747</v>
      </c>
      <c r="L55" s="0" t="n">
        <f aca="true">RAND()</f>
        <v>0.848196920489552</v>
      </c>
      <c r="M55" s="0" t="n">
        <f aca="true">RAND()</f>
        <v>0.651924937421801</v>
      </c>
      <c r="N55" s="0" t="n">
        <f aca="true">RAND()</f>
        <v>0.716844168763432</v>
      </c>
      <c r="O55" s="0" t="n">
        <f aca="true">RAND()</f>
        <v>0.821289661345889</v>
      </c>
      <c r="P55" s="0" t="n">
        <f aca="true">RAND()</f>
        <v>0.728053344254391</v>
      </c>
      <c r="Q55" s="0" t="n">
        <f aca="true">RAND()</f>
        <v>0.132371761854907</v>
      </c>
      <c r="R55" s="0" t="n">
        <f aca="true">RAND()</f>
        <v>0.927928682258346</v>
      </c>
      <c r="S55" s="0" t="n">
        <f aca="true">RAND()</f>
        <v>0.861812307580306</v>
      </c>
      <c r="T55" s="0" t="n">
        <f aca="true">RAND()</f>
        <v>0.992560138668754</v>
      </c>
      <c r="U55" s="0" t="n">
        <f aca="true">RAND()</f>
        <v>0.680155380116169</v>
      </c>
      <c r="V55" s="0" t="n">
        <f aca="true">RAND()</f>
        <v>0.998312725747913</v>
      </c>
      <c r="W55" s="0" t="n">
        <f aca="true">RAND()</f>
        <v>0.43002996770811</v>
      </c>
      <c r="X55" s="0" t="n">
        <f aca="true">RAND()</f>
        <v>0.25243919461764</v>
      </c>
      <c r="Y55" s="0" t="n">
        <f aca="true">RAND()</f>
        <v>0.248680172401948</v>
      </c>
      <c r="Z55" s="0" t="n">
        <f aca="true">RAND()</f>
        <v>0.0229833314004309</v>
      </c>
      <c r="AA55" s="0" t="n">
        <f aca="true">RAND()</f>
        <v>0.613427267923719</v>
      </c>
      <c r="AB55" s="0" t="n">
        <f aca="true">RAND()</f>
        <v>0.797130713291183</v>
      </c>
      <c r="AC55" s="0" t="n">
        <f aca="true">RAND()</f>
        <v>0.871652838619397</v>
      </c>
      <c r="AD55" s="0" t="n">
        <f aca="true">RAND()</f>
        <v>0.83374516262877</v>
      </c>
      <c r="AE55" s="0" t="n">
        <f aca="true">RAND()</f>
        <v>0.563610071191658</v>
      </c>
    </row>
    <row r="56" customFormat="false" ht="15.75" hidden="false" customHeight="false" outlineLevel="0" collapsed="false">
      <c r="B56" s="0" t="n">
        <f aca="true">RAND()</f>
        <v>0.562921136535562</v>
      </c>
      <c r="C56" s="0" t="n">
        <f aca="true">RAND()</f>
        <v>0.229928312387597</v>
      </c>
      <c r="D56" s="0" t="n">
        <f aca="true">RAND()</f>
        <v>0.111716673710767</v>
      </c>
      <c r="E56" s="0" t="n">
        <f aca="true">RAND()</f>
        <v>0.16800565424844</v>
      </c>
      <c r="F56" s="0" t="n">
        <f aca="true">RAND()</f>
        <v>0.0818947882683012</v>
      </c>
      <c r="G56" s="0" t="n">
        <f aca="true">RAND()</f>
        <v>0.170801509807143</v>
      </c>
      <c r="H56" s="0" t="n">
        <f aca="true">RAND()</f>
        <v>0.612916522400308</v>
      </c>
      <c r="I56" s="0" t="n">
        <f aca="true">RAND()</f>
        <v>0.393170411470559</v>
      </c>
      <c r="J56" s="0" t="n">
        <f aca="true">RAND()</f>
        <v>0.0871982130859203</v>
      </c>
      <c r="K56" s="0" t="n">
        <f aca="true">RAND()</f>
        <v>0.996013211316853</v>
      </c>
      <c r="L56" s="0" t="n">
        <f aca="true">RAND()</f>
        <v>0.12435510143624</v>
      </c>
      <c r="M56" s="0" t="n">
        <f aca="true">RAND()</f>
        <v>0.0073345590952319</v>
      </c>
      <c r="N56" s="0" t="n">
        <f aca="true">RAND()</f>
        <v>0.956850483957001</v>
      </c>
      <c r="O56" s="0" t="n">
        <f aca="true">RAND()</f>
        <v>0.75146921077897</v>
      </c>
      <c r="P56" s="0" t="n">
        <f aca="true">RAND()</f>
        <v>0.998550114874809</v>
      </c>
      <c r="Q56" s="0" t="n">
        <f aca="true">RAND()</f>
        <v>0.968141741909088</v>
      </c>
      <c r="R56" s="0" t="n">
        <f aca="true">RAND()</f>
        <v>0.264454715386172</v>
      </c>
      <c r="S56" s="0" t="n">
        <f aca="true">RAND()</f>
        <v>0.773857756071771</v>
      </c>
      <c r="T56" s="0" t="n">
        <f aca="true">RAND()</f>
        <v>0.775681347679354</v>
      </c>
      <c r="U56" s="0" t="n">
        <f aca="true">RAND()</f>
        <v>0.638400255514172</v>
      </c>
      <c r="V56" s="0" t="n">
        <f aca="true">RAND()</f>
        <v>0.795016536691922</v>
      </c>
      <c r="W56" s="0" t="n">
        <f aca="true">RAND()</f>
        <v>0.676321732787868</v>
      </c>
      <c r="X56" s="0" t="n">
        <f aca="true">RAND()</f>
        <v>0.28734579861352</v>
      </c>
      <c r="Y56" s="0" t="n">
        <f aca="true">RAND()</f>
        <v>0.723005238744272</v>
      </c>
      <c r="Z56" s="0" t="n">
        <f aca="true">RAND()</f>
        <v>0.687547439434658</v>
      </c>
      <c r="AA56" s="0" t="n">
        <f aca="true">RAND()</f>
        <v>0.0194310897568093</v>
      </c>
      <c r="AB56" s="0" t="n">
        <f aca="true">RAND()</f>
        <v>0.819965757261835</v>
      </c>
      <c r="AC56" s="0" t="n">
        <f aca="true">RAND()</f>
        <v>0.026547815773735</v>
      </c>
      <c r="AD56" s="0" t="n">
        <f aca="true">RAND()</f>
        <v>0.26195094544878</v>
      </c>
      <c r="AE56" s="0" t="n">
        <f aca="true">RAND()</f>
        <v>0.875452318444372</v>
      </c>
    </row>
    <row r="57" customFormat="false" ht="15.75" hidden="false" customHeight="false" outlineLevel="0" collapsed="false">
      <c r="B57" s="0" t="n">
        <f aca="true">RAND()</f>
        <v>0.920756892593252</v>
      </c>
      <c r="C57" s="0" t="n">
        <f aca="true">RAND()</f>
        <v>0.118579329751882</v>
      </c>
      <c r="D57" s="0" t="n">
        <f aca="true">RAND()</f>
        <v>0.889119791942436</v>
      </c>
      <c r="E57" s="0" t="n">
        <f aca="true">RAND()</f>
        <v>0.825285706598444</v>
      </c>
      <c r="F57" s="0" t="n">
        <f aca="true">RAND()</f>
        <v>0.369614516843471</v>
      </c>
      <c r="G57" s="0" t="n">
        <f aca="true">RAND()</f>
        <v>0.579452012812217</v>
      </c>
      <c r="H57" s="0" t="n">
        <f aca="true">RAND()</f>
        <v>0.340799452905663</v>
      </c>
      <c r="I57" s="0" t="n">
        <f aca="true">RAND()</f>
        <v>0.956257639346373</v>
      </c>
      <c r="J57" s="0" t="n">
        <f aca="true">RAND()</f>
        <v>0.196395253207567</v>
      </c>
      <c r="K57" s="0" t="n">
        <f aca="true">RAND()</f>
        <v>0.0295439515008426</v>
      </c>
      <c r="L57" s="0" t="n">
        <f aca="true">RAND()</f>
        <v>0.182243961748084</v>
      </c>
      <c r="M57" s="0" t="n">
        <f aca="true">RAND()</f>
        <v>0.301795151938816</v>
      </c>
      <c r="N57" s="0" t="n">
        <f aca="true">RAND()</f>
        <v>0.410926001385111</v>
      </c>
      <c r="O57" s="0" t="n">
        <f aca="true">RAND()</f>
        <v>0.623909457619458</v>
      </c>
      <c r="P57" s="0" t="n">
        <f aca="true">RAND()</f>
        <v>0.565237589817269</v>
      </c>
      <c r="Q57" s="0" t="n">
        <f aca="true">RAND()</f>
        <v>0.538933245782914</v>
      </c>
      <c r="R57" s="0" t="n">
        <f aca="true">RAND()</f>
        <v>0.391302121623758</v>
      </c>
      <c r="S57" s="0" t="n">
        <f aca="true">RAND()</f>
        <v>0.761545020639356</v>
      </c>
      <c r="T57" s="0" t="n">
        <f aca="true">RAND()</f>
        <v>0.803816278928783</v>
      </c>
      <c r="U57" s="0" t="n">
        <f aca="true">RAND()</f>
        <v>0.104456669178272</v>
      </c>
      <c r="V57" s="0" t="n">
        <f aca="true">RAND()</f>
        <v>0.154504922844581</v>
      </c>
      <c r="W57" s="0" t="n">
        <f aca="true">RAND()</f>
        <v>0.022040262942006</v>
      </c>
      <c r="X57" s="0" t="n">
        <f aca="true">RAND()</f>
        <v>0.311367461305076</v>
      </c>
      <c r="Y57" s="0" t="n">
        <f aca="true">RAND()</f>
        <v>0.954432677571455</v>
      </c>
      <c r="Z57" s="0" t="n">
        <f aca="true">RAND()</f>
        <v>0.802269209658872</v>
      </c>
      <c r="AA57" s="0" t="n">
        <f aca="true">RAND()</f>
        <v>0.699068911398576</v>
      </c>
      <c r="AB57" s="0" t="n">
        <f aca="true">RAND()</f>
        <v>0.155465314272844</v>
      </c>
      <c r="AC57" s="0" t="n">
        <f aca="true">RAND()</f>
        <v>0.56565167099551</v>
      </c>
      <c r="AD57" s="0" t="n">
        <f aca="true">RAND()</f>
        <v>0.948808725299545</v>
      </c>
      <c r="AE57" s="0" t="n">
        <f aca="true">RAND()</f>
        <v>0.334676833149627</v>
      </c>
    </row>
    <row r="58" customFormat="false" ht="15.75" hidden="false" customHeight="false" outlineLevel="0" collapsed="false">
      <c r="B58" s="0" t="n">
        <f aca="true">RAND()</f>
        <v>0.876608904658268</v>
      </c>
      <c r="C58" s="0" t="n">
        <f aca="true">RAND()</f>
        <v>0.346799641898991</v>
      </c>
      <c r="D58" s="0" t="n">
        <f aca="true">RAND()</f>
        <v>0.341308321787195</v>
      </c>
      <c r="E58" s="0" t="n">
        <f aca="true">RAND()</f>
        <v>0.576182505527365</v>
      </c>
      <c r="F58" s="0" t="n">
        <f aca="true">RAND()</f>
        <v>0.433220243817652</v>
      </c>
      <c r="G58" s="0" t="n">
        <f aca="true">RAND()</f>
        <v>0.767674626038778</v>
      </c>
      <c r="H58" s="0" t="n">
        <f aca="true">RAND()</f>
        <v>0.517216480130964</v>
      </c>
      <c r="I58" s="0" t="n">
        <f aca="true">RAND()</f>
        <v>0.672871124962662</v>
      </c>
      <c r="J58" s="0" t="n">
        <f aca="true">RAND()</f>
        <v>0.260492305953763</v>
      </c>
      <c r="K58" s="0" t="n">
        <f aca="true">RAND()</f>
        <v>0.825083372422965</v>
      </c>
      <c r="L58" s="0" t="n">
        <f aca="true">RAND()</f>
        <v>0.82771559330194</v>
      </c>
      <c r="M58" s="0" t="n">
        <f aca="true">RAND()</f>
        <v>0.193309046715952</v>
      </c>
      <c r="N58" s="0" t="n">
        <f aca="true">RAND()</f>
        <v>0.835306487121484</v>
      </c>
      <c r="O58" s="0" t="n">
        <f aca="true">RAND()</f>
        <v>0.255839452933924</v>
      </c>
      <c r="P58" s="0" t="n">
        <f aca="true">RAND()</f>
        <v>0.259207651957053</v>
      </c>
      <c r="Q58" s="0" t="n">
        <f aca="true">RAND()</f>
        <v>0.984026187049564</v>
      </c>
      <c r="R58" s="0" t="n">
        <f aca="true">RAND()</f>
        <v>0.922147692478419</v>
      </c>
      <c r="S58" s="0" t="n">
        <f aca="true">RAND()</f>
        <v>0.902098179410334</v>
      </c>
      <c r="T58" s="0" t="n">
        <f aca="true">RAND()</f>
        <v>0.00765215410068346</v>
      </c>
      <c r="U58" s="0" t="n">
        <f aca="true">RAND()</f>
        <v>0.661368072101192</v>
      </c>
      <c r="V58" s="0" t="n">
        <f aca="true">RAND()</f>
        <v>0.543851567312089</v>
      </c>
      <c r="W58" s="0" t="n">
        <f aca="true">RAND()</f>
        <v>0.0167682415922799</v>
      </c>
      <c r="X58" s="0" t="n">
        <f aca="true">RAND()</f>
        <v>0.387349587551318</v>
      </c>
      <c r="Y58" s="0" t="n">
        <f aca="true">RAND()</f>
        <v>0.181074936692409</v>
      </c>
      <c r="Z58" s="0" t="n">
        <f aca="true">RAND()</f>
        <v>0.544536389775672</v>
      </c>
      <c r="AA58" s="0" t="n">
        <f aca="true">RAND()</f>
        <v>0.467745845814182</v>
      </c>
      <c r="AB58" s="0" t="n">
        <f aca="true">RAND()</f>
        <v>0.533150762808434</v>
      </c>
      <c r="AC58" s="0" t="n">
        <f aca="true">RAND()</f>
        <v>0.329324620796695</v>
      </c>
      <c r="AD58" s="0" t="n">
        <f aca="true">RAND()</f>
        <v>0.703610646916356</v>
      </c>
      <c r="AE58" s="0" t="n">
        <f aca="true">RAND()</f>
        <v>0.655042176334234</v>
      </c>
    </row>
    <row r="59" customFormat="false" ht="15.75" hidden="false" customHeight="false" outlineLevel="0" collapsed="false">
      <c r="B59" s="0" t="n">
        <f aca="true">RAND()</f>
        <v>0.81021286517812</v>
      </c>
      <c r="C59" s="0" t="n">
        <f aca="true">RAND()</f>
        <v>0.649184831928962</v>
      </c>
      <c r="D59" s="0" t="n">
        <f aca="true">RAND()</f>
        <v>0.826046013884962</v>
      </c>
      <c r="E59" s="0" t="n">
        <f aca="true">RAND()</f>
        <v>0.38061617137331</v>
      </c>
      <c r="F59" s="0" t="n">
        <f aca="true">RAND()</f>
        <v>0.725996473813679</v>
      </c>
      <c r="G59" s="0" t="n">
        <f aca="true">RAND()</f>
        <v>0.0334846508290793</v>
      </c>
      <c r="H59" s="0" t="n">
        <f aca="true">RAND()</f>
        <v>0.132128664268005</v>
      </c>
      <c r="I59" s="0" t="n">
        <f aca="true">RAND()</f>
        <v>0.944121779388186</v>
      </c>
      <c r="J59" s="0" t="n">
        <f aca="true">RAND()</f>
        <v>0.93778782226356</v>
      </c>
      <c r="K59" s="0" t="n">
        <f aca="true">RAND()</f>
        <v>0.405057305330944</v>
      </c>
      <c r="L59" s="0" t="n">
        <f aca="true">RAND()</f>
        <v>0.764400755307358</v>
      </c>
      <c r="M59" s="0" t="n">
        <f aca="true">RAND()</f>
        <v>0.403964922686984</v>
      </c>
      <c r="N59" s="0" t="n">
        <f aca="true">RAND()</f>
        <v>0.216559725911485</v>
      </c>
      <c r="O59" s="0" t="n">
        <f aca="true">RAND()</f>
        <v>0.748997745140307</v>
      </c>
      <c r="P59" s="0" t="n">
        <f aca="true">RAND()</f>
        <v>0.626026807609345</v>
      </c>
      <c r="Q59" s="0" t="n">
        <f aca="true">RAND()</f>
        <v>0.0624287896048452</v>
      </c>
      <c r="R59" s="0" t="n">
        <f aca="true">RAND()</f>
        <v>0.933220625899992</v>
      </c>
      <c r="S59" s="0" t="n">
        <f aca="true">RAND()</f>
        <v>0.479564442993095</v>
      </c>
      <c r="T59" s="0" t="n">
        <f aca="true">RAND()</f>
        <v>0.182611838943964</v>
      </c>
      <c r="U59" s="0" t="n">
        <f aca="true">RAND()</f>
        <v>0.940399918845175</v>
      </c>
      <c r="V59" s="0" t="n">
        <f aca="true">RAND()</f>
        <v>0.162724813379527</v>
      </c>
      <c r="W59" s="0" t="n">
        <f aca="true">RAND()</f>
        <v>0.629153002155932</v>
      </c>
      <c r="X59" s="0" t="n">
        <f aca="true">RAND()</f>
        <v>0.337734110350508</v>
      </c>
      <c r="Y59" s="0" t="n">
        <f aca="true">RAND()</f>
        <v>0.834284213283809</v>
      </c>
      <c r="Z59" s="0" t="n">
        <f aca="true">RAND()</f>
        <v>0.283769452340462</v>
      </c>
      <c r="AA59" s="0" t="n">
        <f aca="true">RAND()</f>
        <v>0.337414854438279</v>
      </c>
      <c r="AB59" s="0" t="n">
        <f aca="true">RAND()</f>
        <v>0.0725051330728089</v>
      </c>
      <c r="AC59" s="0" t="n">
        <f aca="true">RAND()</f>
        <v>0.666514293853633</v>
      </c>
      <c r="AD59" s="0" t="n">
        <f aca="true">RAND()</f>
        <v>0.476328759093011</v>
      </c>
      <c r="AE59" s="0" t="n">
        <f aca="true">RAND()</f>
        <v>0.645764840457463</v>
      </c>
    </row>
    <row r="60" customFormat="false" ht="15.75" hidden="false" customHeight="false" outlineLevel="0" collapsed="false">
      <c r="B60" s="0" t="n">
        <f aca="true">RAND()</f>
        <v>0.201158276416826</v>
      </c>
      <c r="C60" s="0" t="n">
        <f aca="true">RAND()</f>
        <v>0.982289190817547</v>
      </c>
      <c r="D60" s="0" t="n">
        <f aca="true">RAND()</f>
        <v>0.809982919503285</v>
      </c>
      <c r="E60" s="0" t="n">
        <f aca="true">RAND()</f>
        <v>0.386149261589064</v>
      </c>
      <c r="F60" s="0" t="n">
        <f aca="true">RAND()</f>
        <v>0.046053362798221</v>
      </c>
      <c r="G60" s="0" t="n">
        <f aca="true">RAND()</f>
        <v>0.487058942627973</v>
      </c>
      <c r="H60" s="0" t="n">
        <f aca="true">RAND()</f>
        <v>0.534092984523697</v>
      </c>
      <c r="I60" s="0" t="n">
        <f aca="true">RAND()</f>
        <v>0.189027188122538</v>
      </c>
      <c r="J60" s="0" t="n">
        <f aca="true">RAND()</f>
        <v>0.0254128334829825</v>
      </c>
      <c r="K60" s="0" t="n">
        <f aca="true">RAND()</f>
        <v>0.223568803737624</v>
      </c>
      <c r="L60" s="0" t="n">
        <f aca="true">RAND()</f>
        <v>0.0145940471712604</v>
      </c>
      <c r="M60" s="0" t="n">
        <f aca="true">RAND()</f>
        <v>0.745895152988738</v>
      </c>
      <c r="N60" s="0" t="n">
        <f aca="true">RAND()</f>
        <v>0.76418143955851</v>
      </c>
      <c r="O60" s="0" t="n">
        <f aca="true">RAND()</f>
        <v>0.792699603840318</v>
      </c>
      <c r="P60" s="0" t="n">
        <f aca="true">RAND()</f>
        <v>0.139321357815412</v>
      </c>
      <c r="Q60" s="0" t="n">
        <f aca="true">RAND()</f>
        <v>0.529058758347394</v>
      </c>
      <c r="R60" s="0" t="n">
        <f aca="true">RAND()</f>
        <v>0.453727163112872</v>
      </c>
      <c r="S60" s="0" t="n">
        <f aca="true">RAND()</f>
        <v>0.508726408536564</v>
      </c>
      <c r="T60" s="0" t="n">
        <f aca="true">RAND()</f>
        <v>0.528038716790887</v>
      </c>
      <c r="U60" s="0" t="n">
        <f aca="true">RAND()</f>
        <v>0.267518311486976</v>
      </c>
      <c r="V60" s="0" t="n">
        <f aca="true">RAND()</f>
        <v>0.692590441102407</v>
      </c>
      <c r="W60" s="0" t="n">
        <f aca="true">RAND()</f>
        <v>0.130400788169471</v>
      </c>
      <c r="X60" s="0" t="n">
        <f aca="true">RAND()</f>
        <v>0.815817400653189</v>
      </c>
      <c r="Y60" s="0" t="n">
        <f aca="true">RAND()</f>
        <v>0.2134295637308</v>
      </c>
      <c r="Z60" s="0" t="n">
        <f aca="true">RAND()</f>
        <v>0.74420888322729</v>
      </c>
      <c r="AA60" s="0" t="n">
        <f aca="true">RAND()</f>
        <v>0.075737052887799</v>
      </c>
      <c r="AB60" s="0" t="n">
        <f aca="true">RAND()</f>
        <v>0.293663083480832</v>
      </c>
      <c r="AC60" s="0" t="n">
        <f aca="true">RAND()</f>
        <v>0.367572927956171</v>
      </c>
      <c r="AD60" s="0" t="n">
        <f aca="true">RAND()</f>
        <v>0.837223142683239</v>
      </c>
      <c r="AE60" s="0" t="n">
        <f aca="true">RAND()</f>
        <v>0.763238698333619</v>
      </c>
    </row>
    <row r="61" customFormat="false" ht="15.75" hidden="false" customHeight="false" outlineLevel="0" collapsed="false">
      <c r="B61" s="0" t="n">
        <f aca="true">RAND()</f>
        <v>0.668433980323927</v>
      </c>
      <c r="C61" s="0" t="n">
        <f aca="true">RAND()</f>
        <v>0.283402253860902</v>
      </c>
      <c r="D61" s="0" t="n">
        <f aca="true">RAND()</f>
        <v>0.0128538330464557</v>
      </c>
      <c r="E61" s="0" t="n">
        <f aca="true">RAND()</f>
        <v>0.35675440349495</v>
      </c>
      <c r="F61" s="0" t="n">
        <f aca="true">RAND()</f>
        <v>0.0848768875992334</v>
      </c>
      <c r="G61" s="0" t="n">
        <f aca="true">RAND()</f>
        <v>0.358499929525191</v>
      </c>
      <c r="H61" s="0" t="n">
        <f aca="true">RAND()</f>
        <v>0.213498256854199</v>
      </c>
      <c r="I61" s="0" t="n">
        <f aca="true">RAND()</f>
        <v>0.830585213525607</v>
      </c>
      <c r="J61" s="0" t="n">
        <f aca="true">RAND()</f>
        <v>0.982266223850075</v>
      </c>
      <c r="K61" s="0" t="n">
        <f aca="true">RAND()</f>
        <v>0.127113493953821</v>
      </c>
      <c r="L61" s="0" t="n">
        <f aca="true">RAND()</f>
        <v>0.690419466967085</v>
      </c>
      <c r="M61" s="0" t="n">
        <f aca="true">RAND()</f>
        <v>0.804166259857464</v>
      </c>
      <c r="N61" s="0" t="n">
        <f aca="true">RAND()</f>
        <v>0.181319222418683</v>
      </c>
      <c r="O61" s="0" t="n">
        <f aca="true">RAND()</f>
        <v>0.57753486676966</v>
      </c>
      <c r="P61" s="0" t="n">
        <f aca="true">RAND()</f>
        <v>0.771059565263924</v>
      </c>
      <c r="Q61" s="0" t="n">
        <f aca="true">RAND()</f>
        <v>0.073113532727804</v>
      </c>
      <c r="R61" s="0" t="n">
        <f aca="true">RAND()</f>
        <v>0.742238857843725</v>
      </c>
      <c r="S61" s="0" t="n">
        <f aca="true">RAND()</f>
        <v>0.861657224958291</v>
      </c>
      <c r="T61" s="0" t="n">
        <f aca="true">RAND()</f>
        <v>0.938500096778015</v>
      </c>
      <c r="U61" s="0" t="n">
        <f aca="true">RAND()</f>
        <v>0.759813131657258</v>
      </c>
      <c r="V61" s="0" t="n">
        <f aca="true">RAND()</f>
        <v>0.888648005012356</v>
      </c>
      <c r="W61" s="0" t="n">
        <f aca="true">RAND()</f>
        <v>0.74928502780177</v>
      </c>
      <c r="X61" s="0" t="n">
        <f aca="true">RAND()</f>
        <v>0.279533223294536</v>
      </c>
      <c r="Y61" s="0" t="n">
        <f aca="true">RAND()</f>
        <v>0.413908334320603</v>
      </c>
      <c r="Z61" s="0" t="n">
        <f aca="true">RAND()</f>
        <v>0.963907161792704</v>
      </c>
      <c r="AA61" s="0" t="n">
        <f aca="true">RAND()</f>
        <v>0.563906494515094</v>
      </c>
      <c r="AB61" s="0" t="n">
        <f aca="true">RAND()</f>
        <v>0.811068084362644</v>
      </c>
      <c r="AC61" s="0" t="n">
        <f aca="true">RAND()</f>
        <v>0.449425210954471</v>
      </c>
      <c r="AD61" s="0" t="n">
        <f aca="true">RAND()</f>
        <v>0.853086775132304</v>
      </c>
      <c r="AE61" s="0" t="n">
        <f aca="true">RAND()</f>
        <v>0.999846961629331</v>
      </c>
    </row>
    <row r="62" customFormat="false" ht="15.75" hidden="false" customHeight="false" outlineLevel="0" collapsed="false">
      <c r="B62" s="0" t="n">
        <f aca="true">RAND()</f>
        <v>0.0897536624986505</v>
      </c>
      <c r="C62" s="0" t="n">
        <f aca="true">RAND()</f>
        <v>0.31131500458679</v>
      </c>
      <c r="D62" s="0" t="n">
        <f aca="true">RAND()</f>
        <v>0.414672508542028</v>
      </c>
      <c r="E62" s="0" t="n">
        <f aca="true">RAND()</f>
        <v>0.943897855886728</v>
      </c>
      <c r="F62" s="0" t="n">
        <f aca="true">RAND()</f>
        <v>0.248520495432093</v>
      </c>
      <c r="G62" s="0" t="n">
        <f aca="true">RAND()</f>
        <v>0.668406624882625</v>
      </c>
      <c r="H62" s="0" t="n">
        <f aca="true">RAND()</f>
        <v>0.248486297933521</v>
      </c>
      <c r="I62" s="0" t="n">
        <f aca="true">RAND()</f>
        <v>0.47305984932371</v>
      </c>
      <c r="J62" s="0" t="n">
        <f aca="true">RAND()</f>
        <v>0.532644949919117</v>
      </c>
      <c r="K62" s="0" t="n">
        <f aca="true">RAND()</f>
        <v>0.267986696900318</v>
      </c>
      <c r="L62" s="0" t="n">
        <f aca="true">RAND()</f>
        <v>0.0836134610167673</v>
      </c>
      <c r="M62" s="0" t="n">
        <f aca="true">RAND()</f>
        <v>0.58751060862278</v>
      </c>
      <c r="N62" s="0" t="n">
        <f aca="true">RAND()</f>
        <v>0.620109906392494</v>
      </c>
      <c r="O62" s="0" t="n">
        <f aca="true">RAND()</f>
        <v>0.468715364355777</v>
      </c>
      <c r="P62" s="0" t="n">
        <f aca="true">RAND()</f>
        <v>0.63290244675098</v>
      </c>
      <c r="Q62" s="0" t="n">
        <f aca="true">RAND()</f>
        <v>0.817832619329382</v>
      </c>
      <c r="R62" s="0" t="n">
        <f aca="true">RAND()</f>
        <v>0.0749303592562969</v>
      </c>
      <c r="S62" s="0" t="n">
        <f aca="true">RAND()</f>
        <v>0.552066215593333</v>
      </c>
      <c r="T62" s="0" t="n">
        <f aca="true">RAND()</f>
        <v>0.372235255340417</v>
      </c>
      <c r="U62" s="0" t="n">
        <f aca="true">RAND()</f>
        <v>0.358609431631033</v>
      </c>
      <c r="V62" s="0" t="n">
        <f aca="true">RAND()</f>
        <v>0.738223452878297</v>
      </c>
      <c r="W62" s="0" t="n">
        <f aca="true">RAND()</f>
        <v>0.498887933985647</v>
      </c>
      <c r="X62" s="0" t="n">
        <f aca="true">RAND()</f>
        <v>0.351313802787237</v>
      </c>
      <c r="Y62" s="0" t="n">
        <f aca="true">RAND()</f>
        <v>0.0484121269325235</v>
      </c>
      <c r="Z62" s="0" t="n">
        <f aca="true">RAND()</f>
        <v>0.0603269214676603</v>
      </c>
      <c r="AA62" s="0" t="n">
        <f aca="true">RAND()</f>
        <v>0.182708682454696</v>
      </c>
      <c r="AB62" s="0" t="n">
        <f aca="true">RAND()</f>
        <v>0.109308980284148</v>
      </c>
      <c r="AC62" s="0" t="n">
        <f aca="true">RAND()</f>
        <v>0.690355213483353</v>
      </c>
      <c r="AD62" s="0" t="n">
        <f aca="true">RAND()</f>
        <v>0.0108573413621585</v>
      </c>
      <c r="AE62" s="0" t="n">
        <f aca="true">RAND()</f>
        <v>0.901698582159466</v>
      </c>
    </row>
    <row r="63" customFormat="false" ht="15.75" hidden="false" customHeight="false" outlineLevel="0" collapsed="false">
      <c r="B63" s="0" t="n">
        <f aca="true">RAND()</f>
        <v>0.0887813168092254</v>
      </c>
      <c r="C63" s="0" t="n">
        <f aca="true">RAND()</f>
        <v>0.02977928416322</v>
      </c>
      <c r="D63" s="0" t="n">
        <f aca="true">RAND()</f>
        <v>0.141170110405708</v>
      </c>
      <c r="E63" s="0" t="n">
        <f aca="true">RAND()</f>
        <v>0.899461402089748</v>
      </c>
      <c r="F63" s="0" t="n">
        <f aca="true">RAND()</f>
        <v>0.000331191352375117</v>
      </c>
      <c r="G63" s="0" t="n">
        <f aca="true">RAND()</f>
        <v>0.787604663729227</v>
      </c>
      <c r="H63" s="0" t="n">
        <f aca="true">RAND()</f>
        <v>0.111551450990828</v>
      </c>
      <c r="I63" s="0" t="n">
        <f aca="true">RAND()</f>
        <v>0.623422711079617</v>
      </c>
      <c r="J63" s="0" t="n">
        <f aca="true">RAND()</f>
        <v>0.703539628749619</v>
      </c>
      <c r="K63" s="0" t="n">
        <f aca="true">RAND()</f>
        <v>0.252147145717292</v>
      </c>
      <c r="L63" s="0" t="n">
        <f aca="true">RAND()</f>
        <v>0.25391218130573</v>
      </c>
      <c r="M63" s="0" t="n">
        <f aca="true">RAND()</f>
        <v>0.198868744368382</v>
      </c>
      <c r="N63" s="0" t="n">
        <f aca="true">RAND()</f>
        <v>0.345134107203912</v>
      </c>
      <c r="O63" s="0" t="n">
        <f aca="true">RAND()</f>
        <v>0.223448978715563</v>
      </c>
      <c r="P63" s="0" t="n">
        <f aca="true">RAND()</f>
        <v>0.241516122479373</v>
      </c>
      <c r="Q63" s="0" t="n">
        <f aca="true">RAND()</f>
        <v>0.235641600873714</v>
      </c>
      <c r="R63" s="0" t="n">
        <f aca="true">RAND()</f>
        <v>0.735551608691542</v>
      </c>
      <c r="S63" s="0" t="n">
        <f aca="true">RAND()</f>
        <v>0.277990033997504</v>
      </c>
      <c r="T63" s="0" t="n">
        <f aca="true">RAND()</f>
        <v>0.0728521962930025</v>
      </c>
      <c r="U63" s="0" t="n">
        <f aca="true">RAND()</f>
        <v>0.378047805568456</v>
      </c>
      <c r="V63" s="0" t="n">
        <f aca="true">RAND()</f>
        <v>0.618454103084698</v>
      </c>
      <c r="W63" s="0" t="n">
        <f aca="true">RAND()</f>
        <v>0.319849681410771</v>
      </c>
      <c r="X63" s="0" t="n">
        <f aca="true">RAND()</f>
        <v>0.730214072549077</v>
      </c>
      <c r="Y63" s="0" t="n">
        <f aca="true">RAND()</f>
        <v>0.229554405929258</v>
      </c>
      <c r="Z63" s="0" t="n">
        <f aca="true">RAND()</f>
        <v>0.846611177230979</v>
      </c>
      <c r="AA63" s="0" t="n">
        <f aca="true">RAND()</f>
        <v>0.282851347344672</v>
      </c>
      <c r="AB63" s="0" t="n">
        <f aca="true">RAND()</f>
        <v>0.39981596670831</v>
      </c>
      <c r="AC63" s="0" t="n">
        <f aca="true">RAND()</f>
        <v>0.187312279843968</v>
      </c>
      <c r="AD63" s="0" t="n">
        <f aca="true">RAND()</f>
        <v>0.560597449552105</v>
      </c>
      <c r="AE63" s="0" t="n">
        <f aca="true">RAND()</f>
        <v>0.330373190367223</v>
      </c>
    </row>
    <row r="64" customFormat="false" ht="15.75" hidden="false" customHeight="false" outlineLevel="0" collapsed="false">
      <c r="B64" s="0" t="n">
        <f aca="true">RAND()</f>
        <v>0.154578317810834</v>
      </c>
      <c r="C64" s="0" t="n">
        <f aca="true">RAND()</f>
        <v>0.784330256792688</v>
      </c>
      <c r="D64" s="0" t="n">
        <f aca="true">RAND()</f>
        <v>0.471858939004003</v>
      </c>
      <c r="E64" s="0" t="n">
        <f aca="true">RAND()</f>
        <v>0.148317394429882</v>
      </c>
      <c r="F64" s="0" t="n">
        <f aca="true">RAND()</f>
        <v>0.0982420306562719</v>
      </c>
      <c r="G64" s="0" t="n">
        <f aca="true">RAND()</f>
        <v>0.509589437872733</v>
      </c>
      <c r="H64" s="0" t="n">
        <f aca="true">RAND()</f>
        <v>0.442844581721564</v>
      </c>
      <c r="I64" s="0" t="n">
        <f aca="true">RAND()</f>
        <v>0.74578077256255</v>
      </c>
      <c r="J64" s="0" t="n">
        <f aca="true">RAND()</f>
        <v>0.301125298754777</v>
      </c>
      <c r="K64" s="0" t="n">
        <f aca="true">RAND()</f>
        <v>0.326744481292264</v>
      </c>
      <c r="L64" s="0" t="n">
        <f aca="true">RAND()</f>
        <v>0.758053431000442</v>
      </c>
      <c r="M64" s="0" t="n">
        <f aca="true">RAND()</f>
        <v>0.732856803628005</v>
      </c>
      <c r="N64" s="0" t="n">
        <f aca="true">RAND()</f>
        <v>0.521241363300436</v>
      </c>
      <c r="O64" s="0" t="n">
        <f aca="true">RAND()</f>
        <v>0.054216572078887</v>
      </c>
      <c r="P64" s="0" t="n">
        <f aca="true">RAND()</f>
        <v>0.919742596319373</v>
      </c>
      <c r="Q64" s="0" t="n">
        <f aca="true">RAND()</f>
        <v>0.625664274975086</v>
      </c>
      <c r="R64" s="0" t="n">
        <f aca="true">RAND()</f>
        <v>0.455149456030316</v>
      </c>
      <c r="S64" s="0" t="n">
        <f aca="true">RAND()</f>
        <v>0.482561093406896</v>
      </c>
      <c r="T64" s="0" t="n">
        <f aca="true">RAND()</f>
        <v>0.971134553632472</v>
      </c>
      <c r="U64" s="0" t="n">
        <f aca="true">RAND()</f>
        <v>0.899704597683843</v>
      </c>
      <c r="V64" s="0" t="n">
        <f aca="true">RAND()</f>
        <v>0.612801207309741</v>
      </c>
      <c r="W64" s="0" t="n">
        <f aca="true">RAND()</f>
        <v>0.916978608262873</v>
      </c>
      <c r="X64" s="0" t="n">
        <f aca="true">RAND()</f>
        <v>0.324815609799725</v>
      </c>
      <c r="Y64" s="0" t="n">
        <f aca="true">RAND()</f>
        <v>0.567250767118133</v>
      </c>
      <c r="Z64" s="0" t="n">
        <f aca="true">RAND()</f>
        <v>0.12308763064296</v>
      </c>
      <c r="AA64" s="0" t="n">
        <f aca="true">RAND()</f>
        <v>0.309729852567542</v>
      </c>
      <c r="AB64" s="0" t="n">
        <f aca="true">RAND()</f>
        <v>0.827034420834253</v>
      </c>
      <c r="AC64" s="0" t="n">
        <f aca="true">RAND()</f>
        <v>0.35269750924448</v>
      </c>
      <c r="AD64" s="0" t="n">
        <f aca="true">RAND()</f>
        <v>0.728365411990022</v>
      </c>
      <c r="AE64" s="0" t="n">
        <f aca="true">RAND()</f>
        <v>0.282307001674509</v>
      </c>
    </row>
    <row r="65" customFormat="false" ht="15.75" hidden="false" customHeight="false" outlineLevel="0" collapsed="false">
      <c r="B65" s="0" t="n">
        <f aca="true">RAND()</f>
        <v>0.0748175160792542</v>
      </c>
      <c r="C65" s="0" t="n">
        <f aca="true">RAND()</f>
        <v>0.642823085112627</v>
      </c>
      <c r="D65" s="0" t="n">
        <f aca="true">RAND()</f>
        <v>0.636677985379315</v>
      </c>
      <c r="E65" s="0" t="n">
        <f aca="true">RAND()</f>
        <v>0.769681417810251</v>
      </c>
      <c r="F65" s="0" t="n">
        <f aca="true">RAND()</f>
        <v>0.242158108573689</v>
      </c>
      <c r="G65" s="0" t="n">
        <f aca="true">RAND()</f>
        <v>0.207647208415672</v>
      </c>
      <c r="H65" s="0" t="n">
        <f aca="true">RAND()</f>
        <v>0.328416887755721</v>
      </c>
      <c r="I65" s="0" t="n">
        <f aca="true">RAND()</f>
        <v>0.664176139972406</v>
      </c>
      <c r="J65" s="0" t="n">
        <f aca="true">RAND()</f>
        <v>0.730674982233863</v>
      </c>
      <c r="K65" s="0" t="n">
        <f aca="true">RAND()</f>
        <v>0.651483489303423</v>
      </c>
      <c r="L65" s="0" t="n">
        <f aca="true">RAND()</f>
        <v>0.220000799930021</v>
      </c>
      <c r="M65" s="0" t="n">
        <f aca="true">RAND()</f>
        <v>0.930596222194041</v>
      </c>
      <c r="N65" s="0" t="n">
        <f aca="true">RAND()</f>
        <v>0.149422372423289</v>
      </c>
      <c r="O65" s="0" t="n">
        <f aca="true">RAND()</f>
        <v>0.349293021051752</v>
      </c>
      <c r="P65" s="0" t="n">
        <f aca="true">RAND()</f>
        <v>0.458877286762265</v>
      </c>
      <c r="Q65" s="0" t="n">
        <f aca="true">RAND()</f>
        <v>0.784580512184384</v>
      </c>
      <c r="R65" s="0" t="n">
        <f aca="true">RAND()</f>
        <v>0.686789872192938</v>
      </c>
      <c r="S65" s="0" t="n">
        <f aca="true">RAND()</f>
        <v>0.176833405973248</v>
      </c>
      <c r="T65" s="0" t="n">
        <f aca="true">RAND()</f>
        <v>0.0560163102793745</v>
      </c>
      <c r="U65" s="0" t="n">
        <f aca="true">RAND()</f>
        <v>0.21182966428537</v>
      </c>
      <c r="V65" s="0" t="n">
        <f aca="true">RAND()</f>
        <v>0.229755853910046</v>
      </c>
      <c r="W65" s="0" t="n">
        <f aca="true">RAND()</f>
        <v>0.755354362488345</v>
      </c>
      <c r="X65" s="0" t="n">
        <f aca="true">RAND()</f>
        <v>0.315238497923554</v>
      </c>
      <c r="Y65" s="0" t="n">
        <f aca="true">RAND()</f>
        <v>0.636624549083805</v>
      </c>
      <c r="Z65" s="0" t="n">
        <f aca="true">RAND()</f>
        <v>0.532417103189247</v>
      </c>
      <c r="AA65" s="0" t="n">
        <f aca="true">RAND()</f>
        <v>0.0901569720715606</v>
      </c>
      <c r="AB65" s="0" t="n">
        <f aca="true">RAND()</f>
        <v>0.0865807013372128</v>
      </c>
      <c r="AC65" s="0" t="n">
        <f aca="true">RAND()</f>
        <v>0.701177923371551</v>
      </c>
      <c r="AD65" s="0" t="n">
        <f aca="true">RAND()</f>
        <v>0.95942849052141</v>
      </c>
      <c r="AE65" s="0" t="n">
        <f aca="true">RAND()</f>
        <v>0.550655676338489</v>
      </c>
    </row>
    <row r="66" customFormat="false" ht="15.75" hidden="false" customHeight="false" outlineLevel="0" collapsed="false">
      <c r="B66" s="0" t="n">
        <f aca="true">RAND()</f>
        <v>0.975557122842263</v>
      </c>
      <c r="C66" s="0" t="n">
        <f aca="true">RAND()</f>
        <v>0.72903681652642</v>
      </c>
      <c r="D66" s="0" t="n">
        <f aca="true">RAND()</f>
        <v>0.956413747849997</v>
      </c>
      <c r="E66" s="0" t="n">
        <f aca="true">RAND()</f>
        <v>0.0511736542038528</v>
      </c>
      <c r="F66" s="0" t="n">
        <f aca="true">RAND()</f>
        <v>0.805259490799489</v>
      </c>
      <c r="G66" s="0" t="n">
        <f aca="true">RAND()</f>
        <v>0.845432276426172</v>
      </c>
      <c r="H66" s="0" t="n">
        <f aca="true">RAND()</f>
        <v>0.484047273475959</v>
      </c>
      <c r="I66" s="0" t="n">
        <f aca="true">RAND()</f>
        <v>0.564051081286926</v>
      </c>
      <c r="J66" s="0" t="n">
        <f aca="true">RAND()</f>
        <v>0.766837769469179</v>
      </c>
      <c r="K66" s="0" t="n">
        <f aca="true">RAND()</f>
        <v>0.953214874129269</v>
      </c>
      <c r="L66" s="0" t="n">
        <f aca="true">RAND()</f>
        <v>0.625406121112583</v>
      </c>
      <c r="M66" s="0" t="n">
        <f aca="true">RAND()</f>
        <v>0.903089828060135</v>
      </c>
      <c r="N66" s="0" t="n">
        <f aca="true">RAND()</f>
        <v>0.398589453776376</v>
      </c>
      <c r="O66" s="0" t="n">
        <f aca="true">RAND()</f>
        <v>0.16222498095257</v>
      </c>
      <c r="P66" s="0" t="n">
        <f aca="true">RAND()</f>
        <v>0.461591644304932</v>
      </c>
      <c r="Q66" s="0" t="n">
        <f aca="true">RAND()</f>
        <v>0.263898951474033</v>
      </c>
      <c r="R66" s="0" t="n">
        <f aca="true">RAND()</f>
        <v>0.813673650176697</v>
      </c>
      <c r="S66" s="0" t="n">
        <f aca="true">RAND()</f>
        <v>0.197499347852493</v>
      </c>
      <c r="T66" s="0" t="n">
        <f aca="true">RAND()</f>
        <v>0.643739820205541</v>
      </c>
      <c r="U66" s="0" t="n">
        <f aca="true">RAND()</f>
        <v>0.0766506444418729</v>
      </c>
      <c r="V66" s="0" t="n">
        <f aca="true">RAND()</f>
        <v>0.0916892987514594</v>
      </c>
      <c r="W66" s="0" t="n">
        <f aca="true">RAND()</f>
        <v>0.477177807456206</v>
      </c>
      <c r="X66" s="0" t="n">
        <f aca="true">RAND()</f>
        <v>0.989236304717134</v>
      </c>
      <c r="Y66" s="0" t="n">
        <f aca="true">RAND()</f>
        <v>0.819781329898752</v>
      </c>
      <c r="Z66" s="0" t="n">
        <f aca="true">RAND()</f>
        <v>0.283406989200514</v>
      </c>
      <c r="AA66" s="0" t="n">
        <f aca="true">RAND()</f>
        <v>0.692365518604556</v>
      </c>
      <c r="AB66" s="0" t="n">
        <f aca="true">RAND()</f>
        <v>0.558883705591594</v>
      </c>
      <c r="AC66" s="0" t="n">
        <f aca="true">RAND()</f>
        <v>0.894289659983165</v>
      </c>
      <c r="AD66" s="0" t="n">
        <f aca="true">RAND()</f>
        <v>0.593989942786579</v>
      </c>
      <c r="AE66" s="0" t="n">
        <f aca="true">RAND()</f>
        <v>0.14532894865604</v>
      </c>
    </row>
    <row r="67" customFormat="false" ht="15.75" hidden="false" customHeight="false" outlineLevel="0" collapsed="false">
      <c r="B67" s="0" t="n">
        <f aca="true">RAND()</f>
        <v>0.746445610829532</v>
      </c>
      <c r="C67" s="0" t="n">
        <f aca="true">RAND()</f>
        <v>0.820592317902004</v>
      </c>
      <c r="D67" s="0" t="n">
        <f aca="true">RAND()</f>
        <v>0.895305803464745</v>
      </c>
      <c r="E67" s="0" t="n">
        <f aca="true">RAND()</f>
        <v>0.415733385976187</v>
      </c>
      <c r="F67" s="0" t="n">
        <f aca="true">RAND()</f>
        <v>0.553086212884264</v>
      </c>
      <c r="G67" s="0" t="n">
        <f aca="true">RAND()</f>
        <v>0.573421915087822</v>
      </c>
      <c r="H67" s="0" t="n">
        <f aca="true">RAND()</f>
        <v>0.810118323347026</v>
      </c>
      <c r="I67" s="0" t="n">
        <f aca="true">RAND()</f>
        <v>0.0388919135497621</v>
      </c>
      <c r="J67" s="0" t="n">
        <f aca="true">RAND()</f>
        <v>0.648357583263024</v>
      </c>
      <c r="K67" s="0" t="n">
        <f aca="true">RAND()</f>
        <v>0.408818771514748</v>
      </c>
      <c r="L67" s="0" t="n">
        <f aca="true">RAND()</f>
        <v>0.539479088221575</v>
      </c>
      <c r="M67" s="0" t="n">
        <f aca="true">RAND()</f>
        <v>0.0322975291217297</v>
      </c>
      <c r="N67" s="0" t="n">
        <f aca="true">RAND()</f>
        <v>0.391437055850908</v>
      </c>
      <c r="O67" s="0" t="n">
        <f aca="true">RAND()</f>
        <v>0.683712772440626</v>
      </c>
      <c r="P67" s="0" t="n">
        <f aca="true">RAND()</f>
        <v>0.575412533799114</v>
      </c>
      <c r="Q67" s="0" t="n">
        <f aca="true">RAND()</f>
        <v>0.552338503396396</v>
      </c>
      <c r="R67" s="0" t="n">
        <f aca="true">RAND()</f>
        <v>0.205623088892561</v>
      </c>
      <c r="S67" s="0" t="n">
        <f aca="true">RAND()</f>
        <v>0.0900354933691596</v>
      </c>
      <c r="T67" s="0" t="n">
        <f aca="true">RAND()</f>
        <v>0.639725652657006</v>
      </c>
      <c r="U67" s="0" t="n">
        <f aca="true">RAND()</f>
        <v>0.879590468589595</v>
      </c>
      <c r="V67" s="0" t="n">
        <f aca="true">RAND()</f>
        <v>0.329224239483712</v>
      </c>
      <c r="W67" s="0" t="n">
        <f aca="true">RAND()</f>
        <v>0.470669128297098</v>
      </c>
      <c r="X67" s="0" t="n">
        <f aca="true">RAND()</f>
        <v>0.165795261453323</v>
      </c>
      <c r="Y67" s="0" t="n">
        <f aca="true">RAND()</f>
        <v>0.814915624041835</v>
      </c>
      <c r="Z67" s="0" t="n">
        <f aca="true">RAND()</f>
        <v>0.0528012036974936</v>
      </c>
      <c r="AA67" s="0" t="n">
        <f aca="true">RAND()</f>
        <v>0.879374601670499</v>
      </c>
      <c r="AB67" s="0" t="n">
        <f aca="true">RAND()</f>
        <v>0.681162772026089</v>
      </c>
      <c r="AC67" s="0" t="n">
        <f aca="true">RAND()</f>
        <v>0.572771415025606</v>
      </c>
      <c r="AD67" s="0" t="n">
        <f aca="true">RAND()</f>
        <v>0.707647668721209</v>
      </c>
      <c r="AE67" s="0" t="n">
        <f aca="true">RAND()</f>
        <v>0.728637061281991</v>
      </c>
    </row>
    <row r="68" customFormat="false" ht="15.75" hidden="false" customHeight="false" outlineLevel="0" collapsed="false">
      <c r="B68" s="0" t="n">
        <f aca="true">RAND()</f>
        <v>0.228520086467279</v>
      </c>
      <c r="C68" s="0" t="n">
        <f aca="true">RAND()</f>
        <v>0.0192003356880184</v>
      </c>
      <c r="D68" s="0" t="n">
        <f aca="true">RAND()</f>
        <v>0.241429537402066</v>
      </c>
      <c r="E68" s="0" t="n">
        <f aca="true">RAND()</f>
        <v>0.440121946262031</v>
      </c>
      <c r="F68" s="0" t="n">
        <f aca="true">RAND()</f>
        <v>0.0455829846941275</v>
      </c>
      <c r="G68" s="0" t="n">
        <f aca="true">RAND()</f>
        <v>0.815583128035185</v>
      </c>
      <c r="H68" s="0" t="n">
        <f aca="true">RAND()</f>
        <v>0.692325230359962</v>
      </c>
      <c r="I68" s="0" t="n">
        <f aca="true">RAND()</f>
        <v>0.0739860800995652</v>
      </c>
      <c r="J68" s="0" t="n">
        <f aca="true">RAND()</f>
        <v>0.262532673551395</v>
      </c>
      <c r="K68" s="0" t="n">
        <f aca="true">RAND()</f>
        <v>0.427405105752913</v>
      </c>
      <c r="L68" s="0" t="n">
        <f aca="true">RAND()</f>
        <v>0.306573164709225</v>
      </c>
      <c r="M68" s="0" t="n">
        <f aca="true">RAND()</f>
        <v>0.470384965845385</v>
      </c>
      <c r="N68" s="0" t="n">
        <f aca="true">RAND()</f>
        <v>0.661932736013128</v>
      </c>
      <c r="O68" s="0" t="n">
        <f aca="true">RAND()</f>
        <v>0.102100543532735</v>
      </c>
      <c r="P68" s="0" t="n">
        <f aca="true">RAND()</f>
        <v>0.0748260319040834</v>
      </c>
      <c r="Q68" s="0" t="n">
        <f aca="true">RAND()</f>
        <v>0.346566829173142</v>
      </c>
      <c r="R68" s="0" t="n">
        <f aca="true">RAND()</f>
        <v>0.782556186637945</v>
      </c>
      <c r="S68" s="0" t="n">
        <f aca="true">RAND()</f>
        <v>0.847940079502614</v>
      </c>
      <c r="T68" s="0" t="n">
        <f aca="true">RAND()</f>
        <v>0.114630165761955</v>
      </c>
      <c r="U68" s="0" t="n">
        <f aca="true">RAND()</f>
        <v>0.660781695848097</v>
      </c>
      <c r="V68" s="0" t="n">
        <f aca="true">RAND()</f>
        <v>0.68006912467967</v>
      </c>
      <c r="W68" s="0" t="n">
        <f aca="true">RAND()</f>
        <v>0.300952745836258</v>
      </c>
      <c r="X68" s="0" t="n">
        <f aca="true">RAND()</f>
        <v>0.142743658117198</v>
      </c>
      <c r="Y68" s="0" t="n">
        <f aca="true">RAND()</f>
        <v>0.795307439270722</v>
      </c>
      <c r="Z68" s="0" t="n">
        <f aca="true">RAND()</f>
        <v>0.00408658784467235</v>
      </c>
      <c r="AA68" s="0" t="n">
        <f aca="true">RAND()</f>
        <v>0.633601148568968</v>
      </c>
      <c r="AB68" s="0" t="n">
        <f aca="true">RAND()</f>
        <v>0.530367020141755</v>
      </c>
      <c r="AC68" s="0" t="n">
        <f aca="true">RAND()</f>
        <v>0.797580739305897</v>
      </c>
      <c r="AD68" s="0" t="n">
        <f aca="true">RAND()</f>
        <v>0.216953873144756</v>
      </c>
      <c r="AE68" s="0" t="n">
        <f aca="true">RAND()</f>
        <v>0.785796937228416</v>
      </c>
    </row>
    <row r="69" customFormat="false" ht="15.75" hidden="false" customHeight="false" outlineLevel="0" collapsed="false">
      <c r="B69" s="0" t="n">
        <f aca="true">RAND()</f>
        <v>0.478847198591313</v>
      </c>
      <c r="C69" s="0" t="n">
        <f aca="true">RAND()</f>
        <v>0.444023636662942</v>
      </c>
      <c r="D69" s="0" t="n">
        <f aca="true">RAND()</f>
        <v>0.383691428609626</v>
      </c>
      <c r="E69" s="0" t="n">
        <f aca="true">RAND()</f>
        <v>0.53871415924224</v>
      </c>
      <c r="F69" s="0" t="n">
        <f aca="true">RAND()</f>
        <v>0.998228850107549</v>
      </c>
      <c r="G69" s="0" t="n">
        <f aca="true">RAND()</f>
        <v>0.280987377888197</v>
      </c>
      <c r="H69" s="0" t="n">
        <f aca="true">RAND()</f>
        <v>0.0899978853382158</v>
      </c>
      <c r="I69" s="0" t="n">
        <f aca="true">RAND()</f>
        <v>0.531172632777051</v>
      </c>
      <c r="J69" s="0" t="n">
        <f aca="true">RAND()</f>
        <v>0.785908353181348</v>
      </c>
      <c r="K69" s="0" t="n">
        <f aca="true">RAND()</f>
        <v>0.848877369899099</v>
      </c>
      <c r="L69" s="0" t="n">
        <f aca="true">RAND()</f>
        <v>0.932625391750016</v>
      </c>
      <c r="M69" s="0" t="n">
        <f aca="true">RAND()</f>
        <v>0.840584104105494</v>
      </c>
      <c r="N69" s="0" t="n">
        <f aca="true">RAND()</f>
        <v>0.562061677985924</v>
      </c>
      <c r="O69" s="0" t="n">
        <f aca="true">RAND()</f>
        <v>0.754063461442807</v>
      </c>
      <c r="P69" s="0" t="n">
        <f aca="true">RAND()</f>
        <v>0.347224187156631</v>
      </c>
      <c r="Q69" s="0" t="n">
        <f aca="true">RAND()</f>
        <v>0.289133660931999</v>
      </c>
      <c r="R69" s="0" t="n">
        <f aca="true">RAND()</f>
        <v>0.0327721426253994</v>
      </c>
      <c r="S69" s="0" t="n">
        <f aca="true">RAND()</f>
        <v>0.931284005498618</v>
      </c>
      <c r="T69" s="0" t="n">
        <f aca="true">RAND()</f>
        <v>0.561622182832102</v>
      </c>
      <c r="U69" s="0" t="n">
        <f aca="true">RAND()</f>
        <v>0.726166793567603</v>
      </c>
      <c r="V69" s="0" t="n">
        <f aca="true">RAND()</f>
        <v>0.588593503713308</v>
      </c>
      <c r="W69" s="0" t="n">
        <f aca="true">RAND()</f>
        <v>0.141062905427725</v>
      </c>
      <c r="X69" s="0" t="n">
        <f aca="true">RAND()</f>
        <v>0.553457277829653</v>
      </c>
      <c r="Y69" s="0" t="n">
        <f aca="true">RAND()</f>
        <v>0.0941301995122215</v>
      </c>
      <c r="Z69" s="0" t="n">
        <f aca="true">RAND()</f>
        <v>0.441917390618126</v>
      </c>
      <c r="AA69" s="0" t="n">
        <f aca="true">RAND()</f>
        <v>0.740836835985449</v>
      </c>
      <c r="AB69" s="0" t="n">
        <f aca="true">RAND()</f>
        <v>0.0719021404381433</v>
      </c>
      <c r="AC69" s="0" t="n">
        <f aca="true">RAND()</f>
        <v>0.275346688068017</v>
      </c>
      <c r="AD69" s="0" t="n">
        <f aca="true">RAND()</f>
        <v>0.737891891597705</v>
      </c>
      <c r="AE69" s="0" t="n">
        <f aca="true">RAND()</f>
        <v>0.889915356302255</v>
      </c>
    </row>
    <row r="70" customFormat="false" ht="15.75" hidden="false" customHeight="false" outlineLevel="0" collapsed="false">
      <c r="B70" s="0" t="n">
        <f aca="true">RAND()</f>
        <v>0.138237341620112</v>
      </c>
      <c r="C70" s="0" t="n">
        <f aca="true">RAND()</f>
        <v>0.616289320419955</v>
      </c>
      <c r="D70" s="0" t="n">
        <f aca="true">RAND()</f>
        <v>0.867646148108943</v>
      </c>
      <c r="E70" s="0" t="n">
        <f aca="true">RAND()</f>
        <v>0.360703631872345</v>
      </c>
      <c r="F70" s="0" t="n">
        <f aca="true">RAND()</f>
        <v>0.304051478201028</v>
      </c>
      <c r="G70" s="0" t="n">
        <f aca="true">RAND()</f>
        <v>0.221843587657635</v>
      </c>
      <c r="H70" s="0" t="n">
        <f aca="true">RAND()</f>
        <v>0.986915636955406</v>
      </c>
      <c r="I70" s="0" t="n">
        <f aca="true">RAND()</f>
        <v>0.643345241226186</v>
      </c>
      <c r="J70" s="0" t="n">
        <f aca="true">RAND()</f>
        <v>0.110958941090963</v>
      </c>
      <c r="K70" s="0" t="n">
        <f aca="true">RAND()</f>
        <v>0.451083278465512</v>
      </c>
      <c r="L70" s="0" t="n">
        <f aca="true">RAND()</f>
        <v>0.30813115364792</v>
      </c>
      <c r="M70" s="0" t="n">
        <f aca="true">RAND()</f>
        <v>0.251903364435386</v>
      </c>
      <c r="N70" s="0" t="n">
        <f aca="true">RAND()</f>
        <v>0.0485732641688695</v>
      </c>
      <c r="O70" s="0" t="n">
        <f aca="true">RAND()</f>
        <v>0.670034048918349</v>
      </c>
      <c r="P70" s="0" t="n">
        <f aca="true">RAND()</f>
        <v>0.605877399436084</v>
      </c>
      <c r="Q70" s="0" t="n">
        <f aca="true">RAND()</f>
        <v>0.359999077147166</v>
      </c>
      <c r="R70" s="0" t="n">
        <f aca="true">RAND()</f>
        <v>0.577762610219172</v>
      </c>
      <c r="S70" s="0" t="n">
        <f aca="true">RAND()</f>
        <v>0.824621220021412</v>
      </c>
      <c r="T70" s="0" t="n">
        <f aca="true">RAND()</f>
        <v>0.553319491120778</v>
      </c>
      <c r="U70" s="0" t="n">
        <f aca="true">RAND()</f>
        <v>0.38631588672408</v>
      </c>
      <c r="V70" s="0" t="n">
        <f aca="true">RAND()</f>
        <v>0.520976795888894</v>
      </c>
      <c r="W70" s="0" t="n">
        <f aca="true">RAND()</f>
        <v>0.271369663777053</v>
      </c>
      <c r="X70" s="0" t="n">
        <f aca="true">RAND()</f>
        <v>0.66443354902663</v>
      </c>
      <c r="Y70" s="0" t="n">
        <f aca="true">RAND()</f>
        <v>0.95813634011034</v>
      </c>
      <c r="Z70" s="0" t="n">
        <f aca="true">RAND()</f>
        <v>0.930686288827954</v>
      </c>
      <c r="AA70" s="0" t="n">
        <f aca="true">RAND()</f>
        <v>0.0402943622959752</v>
      </c>
      <c r="AB70" s="0" t="n">
        <f aca="true">RAND()</f>
        <v>0.613177727240177</v>
      </c>
      <c r="AC70" s="0" t="n">
        <f aca="true">RAND()</f>
        <v>0.134624112258299</v>
      </c>
      <c r="AD70" s="0" t="n">
        <f aca="true">RAND()</f>
        <v>0.439068321311186</v>
      </c>
      <c r="AE70" s="0" t="n">
        <f aca="true">RAND()</f>
        <v>0.0646983896477073</v>
      </c>
    </row>
    <row r="71" customFormat="false" ht="15.75" hidden="false" customHeight="false" outlineLevel="0" collapsed="false">
      <c r="B71" s="0" t="n">
        <f aca="true">RAND()</f>
        <v>0.628915519222008</v>
      </c>
      <c r="C71" s="0" t="n">
        <f aca="true">RAND()</f>
        <v>0.0660238312923181</v>
      </c>
      <c r="D71" s="0" t="n">
        <f aca="true">RAND()</f>
        <v>0.625966997313567</v>
      </c>
      <c r="E71" s="0" t="n">
        <f aca="true">RAND()</f>
        <v>0.612515184639095</v>
      </c>
      <c r="F71" s="0" t="n">
        <f aca="true">RAND()</f>
        <v>0.317253913465327</v>
      </c>
      <c r="G71" s="0" t="n">
        <f aca="true">RAND()</f>
        <v>0.107926213018403</v>
      </c>
      <c r="H71" s="0" t="n">
        <f aca="true">RAND()</f>
        <v>0.670054561843998</v>
      </c>
      <c r="I71" s="0" t="n">
        <f aca="true">RAND()</f>
        <v>0.750803711225733</v>
      </c>
      <c r="J71" s="0" t="n">
        <f aca="true">RAND()</f>
        <v>0.0831889685408335</v>
      </c>
      <c r="K71" s="0" t="n">
        <f aca="true">RAND()</f>
        <v>0.535670878642722</v>
      </c>
      <c r="L71" s="0" t="n">
        <f aca="true">RAND()</f>
        <v>0.998058355097252</v>
      </c>
      <c r="M71" s="0" t="n">
        <f aca="true">RAND()</f>
        <v>0.867410835837221</v>
      </c>
      <c r="N71" s="0" t="n">
        <f aca="true">RAND()</f>
        <v>0.866585956030567</v>
      </c>
      <c r="O71" s="0" t="n">
        <f aca="true">RAND()</f>
        <v>0.877568164962277</v>
      </c>
      <c r="P71" s="0" t="n">
        <f aca="true">RAND()</f>
        <v>0.674912047347565</v>
      </c>
      <c r="Q71" s="0" t="n">
        <f aca="true">RAND()</f>
        <v>0.730123393695373</v>
      </c>
      <c r="R71" s="0" t="n">
        <f aca="true">RAND()</f>
        <v>0.144453196243528</v>
      </c>
      <c r="S71" s="0" t="n">
        <f aca="true">RAND()</f>
        <v>0.804114003665814</v>
      </c>
      <c r="T71" s="0" t="n">
        <f aca="true">RAND()</f>
        <v>0.101082464456481</v>
      </c>
      <c r="U71" s="0" t="n">
        <f aca="true">RAND()</f>
        <v>0.520766462957536</v>
      </c>
      <c r="V71" s="0" t="n">
        <f aca="true">RAND()</f>
        <v>0.162316403573342</v>
      </c>
      <c r="W71" s="0" t="n">
        <f aca="true">RAND()</f>
        <v>0.169899015389863</v>
      </c>
      <c r="X71" s="0" t="n">
        <f aca="true">RAND()</f>
        <v>0.0315634394198026</v>
      </c>
      <c r="Y71" s="0" t="n">
        <f aca="true">RAND()</f>
        <v>0.727403328696055</v>
      </c>
      <c r="Z71" s="0" t="n">
        <f aca="true">RAND()</f>
        <v>0.498327000598939</v>
      </c>
      <c r="AA71" s="0" t="n">
        <f aca="true">RAND()</f>
        <v>0.594373049551448</v>
      </c>
      <c r="AB71" s="0" t="n">
        <f aca="true">RAND()</f>
        <v>0.211443975029161</v>
      </c>
      <c r="AC71" s="0" t="n">
        <f aca="true">RAND()</f>
        <v>0.181800909200767</v>
      </c>
      <c r="AD71" s="0" t="n">
        <f aca="true">RAND()</f>
        <v>0.85308255862607</v>
      </c>
      <c r="AE71" s="0" t="n">
        <f aca="true">RAND()</f>
        <v>0.482495516072189</v>
      </c>
    </row>
    <row r="72" customFormat="false" ht="15.75" hidden="false" customHeight="false" outlineLevel="0" collapsed="false">
      <c r="B72" s="0" t="n">
        <f aca="true">RAND()</f>
        <v>0.549138101625846</v>
      </c>
      <c r="C72" s="0" t="n">
        <f aca="true">RAND()</f>
        <v>0.189055343009675</v>
      </c>
      <c r="D72" s="0" t="n">
        <f aca="true">RAND()</f>
        <v>0.989616580222711</v>
      </c>
      <c r="E72" s="0" t="n">
        <f aca="true">RAND()</f>
        <v>0.813340294507708</v>
      </c>
      <c r="F72" s="0" t="n">
        <f aca="true">RAND()</f>
        <v>0.648441274883107</v>
      </c>
      <c r="G72" s="0" t="n">
        <f aca="true">RAND()</f>
        <v>0.58334891856938</v>
      </c>
      <c r="H72" s="0" t="n">
        <f aca="true">RAND()</f>
        <v>0.122799702157366</v>
      </c>
      <c r="I72" s="0" t="n">
        <f aca="true">RAND()</f>
        <v>0.815538843991578</v>
      </c>
      <c r="J72" s="0" t="n">
        <f aca="true">RAND()</f>
        <v>0.569801889614643</v>
      </c>
      <c r="K72" s="0" t="n">
        <f aca="true">RAND()</f>
        <v>0.465241358783041</v>
      </c>
      <c r="L72" s="0" t="n">
        <f aca="true">RAND()</f>
        <v>0.177524065628945</v>
      </c>
      <c r="M72" s="0" t="n">
        <f aca="true">RAND()</f>
        <v>0.503084877178592</v>
      </c>
      <c r="N72" s="0" t="n">
        <f aca="true">RAND()</f>
        <v>0.575375516575699</v>
      </c>
      <c r="O72" s="0" t="n">
        <f aca="true">RAND()</f>
        <v>0.275332135635134</v>
      </c>
      <c r="P72" s="0" t="n">
        <f aca="true">RAND()</f>
        <v>0.521818813318465</v>
      </c>
      <c r="Q72" s="0" t="n">
        <f aca="true">RAND()</f>
        <v>0.93117407314977</v>
      </c>
      <c r="R72" s="0" t="n">
        <f aca="true">RAND()</f>
        <v>0.883957213631565</v>
      </c>
      <c r="S72" s="0" t="n">
        <f aca="true">RAND()</f>
        <v>0.859682532392149</v>
      </c>
      <c r="T72" s="0" t="n">
        <f aca="true">RAND()</f>
        <v>0.195856127170096</v>
      </c>
      <c r="U72" s="0" t="n">
        <f aca="true">RAND()</f>
        <v>0.276770963996184</v>
      </c>
      <c r="V72" s="0" t="n">
        <f aca="true">RAND()</f>
        <v>0.171568920931081</v>
      </c>
      <c r="W72" s="0" t="n">
        <f aca="true">RAND()</f>
        <v>0.37111119962222</v>
      </c>
      <c r="X72" s="0" t="n">
        <f aca="true">RAND()</f>
        <v>0.204320343517521</v>
      </c>
      <c r="Y72" s="0" t="n">
        <f aca="true">RAND()</f>
        <v>0.553444939193491</v>
      </c>
      <c r="Z72" s="0" t="n">
        <f aca="true">RAND()</f>
        <v>0.609130237761454</v>
      </c>
      <c r="AA72" s="0" t="n">
        <f aca="true">RAND()</f>
        <v>0.622734794280693</v>
      </c>
      <c r="AB72" s="0" t="n">
        <f aca="true">RAND()</f>
        <v>0.681297749030688</v>
      </c>
      <c r="AC72" s="0" t="n">
        <f aca="true">RAND()</f>
        <v>0.0708335833866458</v>
      </c>
      <c r="AD72" s="0" t="n">
        <f aca="true">RAND()</f>
        <v>0.118821818249449</v>
      </c>
      <c r="AE72" s="0" t="n">
        <f aca="true">RAND()</f>
        <v>0.452555662454179</v>
      </c>
    </row>
    <row r="73" customFormat="false" ht="15.75" hidden="false" customHeight="false" outlineLevel="0" collapsed="false">
      <c r="B73" s="0" t="n">
        <f aca="true">RAND()</f>
        <v>0.593536070013368</v>
      </c>
      <c r="C73" s="0" t="n">
        <f aca="true">RAND()</f>
        <v>0.522746943897622</v>
      </c>
      <c r="D73" s="0" t="n">
        <f aca="true">RAND()</f>
        <v>0.392493638497432</v>
      </c>
      <c r="E73" s="0" t="n">
        <f aca="true">RAND()</f>
        <v>0.0306977501351953</v>
      </c>
      <c r="F73" s="0" t="n">
        <f aca="true">RAND()</f>
        <v>0.180536659312632</v>
      </c>
      <c r="G73" s="0" t="n">
        <f aca="true">RAND()</f>
        <v>0.259861273998776</v>
      </c>
      <c r="H73" s="0" t="n">
        <f aca="true">RAND()</f>
        <v>0.395843878710923</v>
      </c>
      <c r="I73" s="0" t="n">
        <f aca="true">RAND()</f>
        <v>0.0878167338492327</v>
      </c>
      <c r="J73" s="0" t="n">
        <f aca="true">RAND()</f>
        <v>0.80745594358787</v>
      </c>
      <c r="K73" s="0" t="n">
        <f aca="true">RAND()</f>
        <v>0.239381724495743</v>
      </c>
      <c r="L73" s="0" t="n">
        <f aca="true">RAND()</f>
        <v>0.886911012622509</v>
      </c>
      <c r="M73" s="0" t="n">
        <f aca="true">RAND()</f>
        <v>0.682484575933705</v>
      </c>
      <c r="N73" s="0" t="n">
        <f aca="true">RAND()</f>
        <v>0.477341913431726</v>
      </c>
      <c r="O73" s="0" t="n">
        <f aca="true">RAND()</f>
        <v>0.889931795512633</v>
      </c>
      <c r="P73" s="0" t="n">
        <f aca="true">RAND()</f>
        <v>0.530146671412625</v>
      </c>
      <c r="Q73" s="0" t="n">
        <f aca="true">RAND()</f>
        <v>0.126935330738718</v>
      </c>
      <c r="R73" s="0" t="n">
        <f aca="true">RAND()</f>
        <v>0.15912928279825</v>
      </c>
      <c r="S73" s="0" t="n">
        <f aca="true">RAND()</f>
        <v>0.320346081592838</v>
      </c>
      <c r="T73" s="0" t="n">
        <f aca="true">RAND()</f>
        <v>0.350844636238774</v>
      </c>
      <c r="U73" s="0" t="n">
        <f aca="true">RAND()</f>
        <v>0.0631486142887762</v>
      </c>
      <c r="V73" s="0" t="n">
        <f aca="true">RAND()</f>
        <v>0.153517843686295</v>
      </c>
      <c r="W73" s="0" t="n">
        <f aca="true">RAND()</f>
        <v>0.353790079490585</v>
      </c>
      <c r="X73" s="0" t="n">
        <f aca="true">RAND()</f>
        <v>0.801590587705061</v>
      </c>
      <c r="Y73" s="0" t="n">
        <f aca="true">RAND()</f>
        <v>0.824516853101937</v>
      </c>
      <c r="Z73" s="0" t="n">
        <f aca="true">RAND()</f>
        <v>0.636537506460358</v>
      </c>
      <c r="AA73" s="0" t="n">
        <f aca="true">RAND()</f>
        <v>0.332728909223941</v>
      </c>
      <c r="AB73" s="0" t="n">
        <f aca="true">RAND()</f>
        <v>0.993335340941229</v>
      </c>
      <c r="AC73" s="0" t="n">
        <f aca="true">RAND()</f>
        <v>0.236213128751336</v>
      </c>
      <c r="AD73" s="0" t="n">
        <f aca="true">RAND()</f>
        <v>0.434054402315785</v>
      </c>
      <c r="AE73" s="0" t="n">
        <f aca="true">RAND()</f>
        <v>0.351902547997766</v>
      </c>
    </row>
    <row r="74" customFormat="false" ht="15.75" hidden="false" customHeight="false" outlineLevel="0" collapsed="false">
      <c r="B74" s="0" t="n">
        <f aca="true">RAND()</f>
        <v>0.219004512220939</v>
      </c>
      <c r="C74" s="0" t="n">
        <f aca="true">RAND()</f>
        <v>0.606376450978236</v>
      </c>
      <c r="D74" s="0" t="n">
        <f aca="true">RAND()</f>
        <v>0.0158753851850346</v>
      </c>
      <c r="E74" s="0" t="n">
        <f aca="true">RAND()</f>
        <v>0.29019498738904</v>
      </c>
      <c r="F74" s="0" t="n">
        <f aca="true">RAND()</f>
        <v>0.901466998703545</v>
      </c>
      <c r="G74" s="0" t="n">
        <f aca="true">RAND()</f>
        <v>0.0228576948473946</v>
      </c>
      <c r="H74" s="0" t="n">
        <f aca="true">RAND()</f>
        <v>0.504473554863354</v>
      </c>
      <c r="I74" s="0" t="n">
        <f aca="true">RAND()</f>
        <v>0.689666018763459</v>
      </c>
      <c r="J74" s="0" t="n">
        <f aca="true">RAND()</f>
        <v>0.759791026305894</v>
      </c>
      <c r="K74" s="0" t="n">
        <f aca="true">RAND()</f>
        <v>0.973325397491024</v>
      </c>
      <c r="L74" s="0" t="n">
        <f aca="true">RAND()</f>
        <v>0.210346876437956</v>
      </c>
      <c r="M74" s="0" t="n">
        <f aca="true">RAND()</f>
        <v>0.554614392177656</v>
      </c>
      <c r="N74" s="0" t="n">
        <f aca="true">RAND()</f>
        <v>0.965040441186653</v>
      </c>
      <c r="O74" s="0" t="n">
        <f aca="true">RAND()</f>
        <v>0.215953101432169</v>
      </c>
      <c r="P74" s="0" t="n">
        <f aca="true">RAND()</f>
        <v>0.756113798323501</v>
      </c>
      <c r="Q74" s="0" t="n">
        <f aca="true">RAND()</f>
        <v>0.614480164995964</v>
      </c>
      <c r="R74" s="0" t="n">
        <f aca="true">RAND()</f>
        <v>0.234978817951255</v>
      </c>
      <c r="S74" s="0" t="n">
        <f aca="true">RAND()</f>
        <v>0.187839292642238</v>
      </c>
      <c r="T74" s="0" t="n">
        <f aca="true">RAND()</f>
        <v>0.014097121880614</v>
      </c>
      <c r="U74" s="0" t="n">
        <f aca="true">RAND()</f>
        <v>0.272885271207119</v>
      </c>
      <c r="V74" s="0" t="n">
        <f aca="true">RAND()</f>
        <v>0.613246113989419</v>
      </c>
      <c r="W74" s="0" t="n">
        <f aca="true">RAND()</f>
        <v>0.287638130827005</v>
      </c>
      <c r="X74" s="0" t="n">
        <f aca="true">RAND()</f>
        <v>0.365368518234896</v>
      </c>
      <c r="Y74" s="0" t="n">
        <f aca="true">RAND()</f>
        <v>0.947147269839638</v>
      </c>
      <c r="Z74" s="0" t="n">
        <f aca="true">RAND()</f>
        <v>0.159887021598237</v>
      </c>
      <c r="AA74" s="0" t="n">
        <f aca="true">RAND()</f>
        <v>0.24961997445148</v>
      </c>
      <c r="AB74" s="0" t="n">
        <f aca="true">RAND()</f>
        <v>0.473600577114163</v>
      </c>
      <c r="AC74" s="0" t="n">
        <f aca="true">RAND()</f>
        <v>0.283004853279329</v>
      </c>
      <c r="AD74" s="0" t="n">
        <f aca="true">RAND()</f>
        <v>0.0541865321755439</v>
      </c>
      <c r="AE74" s="0" t="n">
        <f aca="true">RAND()</f>
        <v>0.367858656474773</v>
      </c>
    </row>
    <row r="75" customFormat="false" ht="15.75" hidden="false" customHeight="false" outlineLevel="0" collapsed="false">
      <c r="B75" s="0" t="n">
        <f aca="true">RAND()</f>
        <v>0.761224401422871</v>
      </c>
      <c r="C75" s="0" t="n">
        <f aca="true">RAND()</f>
        <v>0.0525754337760108</v>
      </c>
      <c r="D75" s="0" t="n">
        <f aca="true">RAND()</f>
        <v>0.173812905577757</v>
      </c>
      <c r="E75" s="0" t="n">
        <f aca="true">RAND()</f>
        <v>0.891760738858974</v>
      </c>
      <c r="F75" s="0" t="n">
        <f aca="true">RAND()</f>
        <v>0.758155037386101</v>
      </c>
      <c r="G75" s="0" t="n">
        <f aca="true">RAND()</f>
        <v>0.228686845933537</v>
      </c>
      <c r="H75" s="0" t="n">
        <f aca="true">RAND()</f>
        <v>0.124933898605891</v>
      </c>
      <c r="I75" s="0" t="n">
        <f aca="true">RAND()</f>
        <v>0.618397646177917</v>
      </c>
      <c r="J75" s="0" t="n">
        <f aca="true">RAND()</f>
        <v>0.589167409146903</v>
      </c>
      <c r="K75" s="0" t="n">
        <f aca="true">RAND()</f>
        <v>0.69829147514105</v>
      </c>
      <c r="L75" s="0" t="n">
        <f aca="true">RAND()</f>
        <v>0.29146371097662</v>
      </c>
      <c r="M75" s="0" t="n">
        <f aca="true">RAND()</f>
        <v>0.56660574145632</v>
      </c>
      <c r="N75" s="0" t="n">
        <f aca="true">RAND()</f>
        <v>0.0120168830695607</v>
      </c>
      <c r="O75" s="0" t="n">
        <f aca="true">RAND()</f>
        <v>0.733028761722237</v>
      </c>
      <c r="P75" s="0" t="n">
        <f aca="true">RAND()</f>
        <v>0.698010707338307</v>
      </c>
      <c r="Q75" s="0" t="n">
        <f aca="true">RAND()</f>
        <v>0.567216458533102</v>
      </c>
      <c r="R75" s="0" t="n">
        <f aca="true">RAND()</f>
        <v>0.852755371977045</v>
      </c>
      <c r="S75" s="0" t="n">
        <f aca="true">RAND()</f>
        <v>0.680720790534882</v>
      </c>
      <c r="T75" s="0" t="n">
        <f aca="true">RAND()</f>
        <v>0.832501553399145</v>
      </c>
      <c r="U75" s="0" t="n">
        <f aca="true">RAND()</f>
        <v>0.625149036418918</v>
      </c>
      <c r="V75" s="0" t="n">
        <f aca="true">RAND()</f>
        <v>0.205062807528346</v>
      </c>
      <c r="W75" s="0" t="n">
        <f aca="true">RAND()</f>
        <v>0.967363708934517</v>
      </c>
      <c r="X75" s="0" t="n">
        <f aca="true">RAND()</f>
        <v>0.829059644073508</v>
      </c>
      <c r="Y75" s="0" t="n">
        <f aca="true">RAND()</f>
        <v>0.0856518834411319</v>
      </c>
      <c r="Z75" s="0" t="n">
        <f aca="true">RAND()</f>
        <v>0.194906906701666</v>
      </c>
      <c r="AA75" s="0" t="n">
        <f aca="true">RAND()</f>
        <v>0.607636310015673</v>
      </c>
      <c r="AB75" s="0" t="n">
        <f aca="true">RAND()</f>
        <v>0.0477310373922703</v>
      </c>
      <c r="AC75" s="0" t="n">
        <f aca="true">RAND()</f>
        <v>0.474677222695804</v>
      </c>
      <c r="AD75" s="0" t="n">
        <f aca="true">RAND()</f>
        <v>0.649856977564288</v>
      </c>
      <c r="AE75" s="0" t="n">
        <f aca="true">RAND()</f>
        <v>0.668323679561663</v>
      </c>
    </row>
    <row r="76" customFormat="false" ht="15.75" hidden="false" customHeight="false" outlineLevel="0" collapsed="false">
      <c r="B76" s="0" t="n">
        <f aca="true">RAND()</f>
        <v>0.1431800043227</v>
      </c>
      <c r="C76" s="0" t="n">
        <f aca="true">RAND()</f>
        <v>0.937951305243264</v>
      </c>
      <c r="D76" s="0" t="n">
        <f aca="true">RAND()</f>
        <v>0.882618111378311</v>
      </c>
      <c r="E76" s="0" t="n">
        <f aca="true">RAND()</f>
        <v>0.619742205503421</v>
      </c>
      <c r="F76" s="0" t="n">
        <f aca="true">RAND()</f>
        <v>0.0834301831631699</v>
      </c>
      <c r="G76" s="0" t="n">
        <f aca="true">RAND()</f>
        <v>0.248119788660667</v>
      </c>
      <c r="H76" s="0" t="n">
        <f aca="true">RAND()</f>
        <v>0.614421100474016</v>
      </c>
      <c r="I76" s="0" t="n">
        <f aca="true">RAND()</f>
        <v>0.00124202971629721</v>
      </c>
      <c r="J76" s="0" t="n">
        <f aca="true">RAND()</f>
        <v>0.863387503941185</v>
      </c>
      <c r="K76" s="0" t="n">
        <f aca="true">RAND()</f>
        <v>0.616188385338191</v>
      </c>
      <c r="L76" s="0" t="n">
        <f aca="true">RAND()</f>
        <v>0.439593928000702</v>
      </c>
      <c r="M76" s="0" t="n">
        <f aca="true">RAND()</f>
        <v>0.899494078950237</v>
      </c>
      <c r="N76" s="0" t="n">
        <f aca="true">RAND()</f>
        <v>0.214660971793047</v>
      </c>
      <c r="O76" s="0" t="n">
        <f aca="true">RAND()</f>
        <v>0.518464385691501</v>
      </c>
      <c r="P76" s="0" t="n">
        <f aca="true">RAND()</f>
        <v>0.514839987900904</v>
      </c>
      <c r="Q76" s="0" t="n">
        <f aca="true">RAND()</f>
        <v>0.65549952347452</v>
      </c>
      <c r="R76" s="0" t="n">
        <f aca="true">RAND()</f>
        <v>0.23848107563325</v>
      </c>
      <c r="S76" s="0" t="n">
        <f aca="true">RAND()</f>
        <v>0.477548080806492</v>
      </c>
      <c r="T76" s="0" t="n">
        <f aca="true">RAND()</f>
        <v>0.350296256424563</v>
      </c>
      <c r="U76" s="0" t="n">
        <f aca="true">RAND()</f>
        <v>0.662566535649892</v>
      </c>
      <c r="V76" s="0" t="n">
        <f aca="true">RAND()</f>
        <v>0.697090295244559</v>
      </c>
      <c r="W76" s="0" t="n">
        <f aca="true">RAND()</f>
        <v>0.333345907381416</v>
      </c>
      <c r="X76" s="0" t="n">
        <f aca="true">RAND()</f>
        <v>0.238577802011607</v>
      </c>
      <c r="Y76" s="0" t="n">
        <f aca="true">RAND()</f>
        <v>0.397930897275455</v>
      </c>
      <c r="Z76" s="0" t="n">
        <f aca="true">RAND()</f>
        <v>0.703102732833166</v>
      </c>
      <c r="AA76" s="0" t="n">
        <f aca="true">RAND()</f>
        <v>0.54162596146216</v>
      </c>
      <c r="AB76" s="0" t="n">
        <f aca="true">RAND()</f>
        <v>0.586318554066885</v>
      </c>
      <c r="AC76" s="0" t="n">
        <f aca="true">RAND()</f>
        <v>0.916485953548749</v>
      </c>
      <c r="AD76" s="0" t="n">
        <f aca="true">RAND()</f>
        <v>0.479449217169258</v>
      </c>
      <c r="AE76" s="0" t="n">
        <f aca="true">RAND()</f>
        <v>0.00989127256510691</v>
      </c>
    </row>
    <row r="77" customFormat="false" ht="15.75" hidden="false" customHeight="false" outlineLevel="0" collapsed="false">
      <c r="B77" s="0" t="n">
        <f aca="true">RAND()</f>
        <v>0.896456910261163</v>
      </c>
      <c r="C77" s="0" t="n">
        <f aca="true">RAND()</f>
        <v>0.101687003040217</v>
      </c>
      <c r="D77" s="0" t="n">
        <f aca="true">RAND()</f>
        <v>0.223495381311301</v>
      </c>
      <c r="E77" s="0" t="n">
        <f aca="true">RAND()</f>
        <v>0.833077704852508</v>
      </c>
      <c r="F77" s="0" t="n">
        <f aca="true">RAND()</f>
        <v>0.802723325891032</v>
      </c>
      <c r="G77" s="0" t="n">
        <f aca="true">RAND()</f>
        <v>0.44136726463615</v>
      </c>
      <c r="H77" s="0" t="n">
        <f aca="true">RAND()</f>
        <v>0.573230599754471</v>
      </c>
      <c r="I77" s="0" t="n">
        <f aca="true">RAND()</f>
        <v>0.689840237720608</v>
      </c>
      <c r="J77" s="0" t="n">
        <f aca="true">RAND()</f>
        <v>0.344417147391989</v>
      </c>
      <c r="K77" s="0" t="n">
        <f aca="true">RAND()</f>
        <v>0.0470269580144816</v>
      </c>
      <c r="L77" s="0" t="n">
        <f aca="true">RAND()</f>
        <v>0.0528008783582781</v>
      </c>
      <c r="M77" s="0" t="n">
        <f aca="true">RAND()</f>
        <v>0.720838296441096</v>
      </c>
      <c r="N77" s="0" t="n">
        <f aca="true">RAND()</f>
        <v>0.31629797632742</v>
      </c>
      <c r="O77" s="0" t="n">
        <f aca="true">RAND()</f>
        <v>0.705820267884445</v>
      </c>
      <c r="P77" s="0" t="n">
        <f aca="true">RAND()</f>
        <v>0.781982868425938</v>
      </c>
      <c r="Q77" s="0" t="n">
        <f aca="true">RAND()</f>
        <v>0.901292077830503</v>
      </c>
      <c r="R77" s="0" t="n">
        <f aca="true">RAND()</f>
        <v>0.448101107641279</v>
      </c>
      <c r="S77" s="0" t="n">
        <f aca="true">RAND()</f>
        <v>0.89436102919171</v>
      </c>
      <c r="T77" s="0" t="n">
        <f aca="true">RAND()</f>
        <v>0.98642447061567</v>
      </c>
      <c r="U77" s="0" t="n">
        <f aca="true">RAND()</f>
        <v>0.724599738848838</v>
      </c>
      <c r="V77" s="0" t="n">
        <f aca="true">RAND()</f>
        <v>0.0909985000372694</v>
      </c>
      <c r="W77" s="0" t="n">
        <f aca="true">RAND()</f>
        <v>0.917806736834631</v>
      </c>
      <c r="X77" s="0" t="n">
        <f aca="true">RAND()</f>
        <v>0.806942692001163</v>
      </c>
      <c r="Y77" s="0" t="n">
        <f aca="true">RAND()</f>
        <v>0.616660638539819</v>
      </c>
      <c r="Z77" s="0" t="n">
        <f aca="true">RAND()</f>
        <v>0.394450012043034</v>
      </c>
      <c r="AA77" s="0" t="n">
        <f aca="true">RAND()</f>
        <v>0.181685452321409</v>
      </c>
      <c r="AB77" s="0" t="n">
        <f aca="true">RAND()</f>
        <v>0.995942690764245</v>
      </c>
      <c r="AC77" s="0" t="n">
        <f aca="true">RAND()</f>
        <v>0.553469090941913</v>
      </c>
      <c r="AD77" s="0" t="n">
        <f aca="true">RAND()</f>
        <v>0.869649170519049</v>
      </c>
      <c r="AE77" s="0" t="n">
        <f aca="true">RAND()</f>
        <v>0.631498043341278</v>
      </c>
    </row>
    <row r="78" customFormat="false" ht="15.75" hidden="false" customHeight="false" outlineLevel="0" collapsed="false">
      <c r="B78" s="0" t="n">
        <f aca="true">RAND()</f>
        <v>0.594193777635631</v>
      </c>
      <c r="C78" s="0" t="n">
        <f aca="true">RAND()</f>
        <v>0.117902636015371</v>
      </c>
      <c r="D78" s="0" t="n">
        <f aca="true">RAND()</f>
        <v>0.379996526749932</v>
      </c>
      <c r="E78" s="0" t="n">
        <f aca="true">RAND()</f>
        <v>0.821448914187992</v>
      </c>
      <c r="F78" s="0" t="n">
        <f aca="true">RAND()</f>
        <v>0.517257879804495</v>
      </c>
      <c r="G78" s="0" t="n">
        <f aca="true">RAND()</f>
        <v>0.838217578091278</v>
      </c>
      <c r="H78" s="0" t="n">
        <f aca="true">RAND()</f>
        <v>0.271199447564022</v>
      </c>
      <c r="I78" s="0" t="n">
        <f aca="true">RAND()</f>
        <v>0.968700175724633</v>
      </c>
      <c r="J78" s="0" t="n">
        <f aca="true">RAND()</f>
        <v>0.236002197882681</v>
      </c>
      <c r="K78" s="0" t="n">
        <f aca="true">RAND()</f>
        <v>0.700235893238522</v>
      </c>
      <c r="L78" s="0" t="n">
        <f aca="true">RAND()</f>
        <v>0.170943120690591</v>
      </c>
      <c r="M78" s="0" t="n">
        <f aca="true">RAND()</f>
        <v>0.532810712805817</v>
      </c>
      <c r="N78" s="0" t="n">
        <f aca="true">RAND()</f>
        <v>0.405152905407056</v>
      </c>
      <c r="O78" s="0" t="n">
        <f aca="true">RAND()</f>
        <v>0.136236082714754</v>
      </c>
      <c r="P78" s="0" t="n">
        <f aca="true">RAND()</f>
        <v>0.880126211391242</v>
      </c>
      <c r="Q78" s="0" t="n">
        <f aca="true">RAND()</f>
        <v>0.111784198355797</v>
      </c>
      <c r="R78" s="0" t="n">
        <f aca="true">RAND()</f>
        <v>0.70223896843865</v>
      </c>
      <c r="S78" s="0" t="n">
        <f aca="true">RAND()</f>
        <v>0.253220744753409</v>
      </c>
      <c r="T78" s="0" t="n">
        <f aca="true">RAND()</f>
        <v>0.827181065476839</v>
      </c>
      <c r="U78" s="0" t="n">
        <f aca="true">RAND()</f>
        <v>0.745675318415776</v>
      </c>
      <c r="V78" s="0" t="n">
        <f aca="true">RAND()</f>
        <v>0.778270607172929</v>
      </c>
      <c r="W78" s="0" t="n">
        <f aca="true">RAND()</f>
        <v>0.888836956166635</v>
      </c>
      <c r="X78" s="0" t="n">
        <f aca="true">RAND()</f>
        <v>0.0994670526806362</v>
      </c>
      <c r="Y78" s="0" t="n">
        <f aca="true">RAND()</f>
        <v>0.924934691997773</v>
      </c>
      <c r="Z78" s="0" t="n">
        <f aca="true">RAND()</f>
        <v>0.338999733051004</v>
      </c>
      <c r="AA78" s="0" t="n">
        <f aca="true">RAND()</f>
        <v>0.1059201306795</v>
      </c>
      <c r="AB78" s="0" t="n">
        <f aca="true">RAND()</f>
        <v>0.927332064645259</v>
      </c>
      <c r="AC78" s="0" t="n">
        <f aca="true">RAND()</f>
        <v>0.494601537042951</v>
      </c>
      <c r="AD78" s="0" t="n">
        <f aca="true">RAND()</f>
        <v>0.36207451952527</v>
      </c>
      <c r="AE78" s="0" t="n">
        <f aca="true">RAND()</f>
        <v>0.1810482189399</v>
      </c>
    </row>
    <row r="79" customFormat="false" ht="15.75" hidden="false" customHeight="false" outlineLevel="0" collapsed="false">
      <c r="B79" s="0" t="n">
        <f aca="true">RAND()</f>
        <v>0.739594676146156</v>
      </c>
      <c r="C79" s="0" t="n">
        <f aca="true">RAND()</f>
        <v>0.0285917861149236</v>
      </c>
      <c r="D79" s="0" t="n">
        <f aca="true">RAND()</f>
        <v>0.162110034214515</v>
      </c>
      <c r="E79" s="0" t="n">
        <f aca="true">RAND()</f>
        <v>0.53214943052433</v>
      </c>
      <c r="F79" s="0" t="n">
        <f aca="true">RAND()</f>
        <v>0.646528154417434</v>
      </c>
      <c r="G79" s="0" t="n">
        <f aca="true">RAND()</f>
        <v>0.0471823677370574</v>
      </c>
      <c r="H79" s="0" t="n">
        <f aca="true">RAND()</f>
        <v>0.675497958174319</v>
      </c>
      <c r="I79" s="0" t="n">
        <f aca="true">RAND()</f>
        <v>0.188745406379993</v>
      </c>
      <c r="J79" s="0" t="n">
        <f aca="true">RAND()</f>
        <v>0.91182957940226</v>
      </c>
      <c r="K79" s="0" t="n">
        <f aca="true">RAND()</f>
        <v>0.247477277373515</v>
      </c>
      <c r="L79" s="0" t="n">
        <f aca="true">RAND()</f>
        <v>0.107378030807503</v>
      </c>
      <c r="M79" s="0" t="n">
        <f aca="true">RAND()</f>
        <v>0.561046513713558</v>
      </c>
      <c r="N79" s="0" t="n">
        <f aca="true">RAND()</f>
        <v>0.689228626403323</v>
      </c>
      <c r="O79" s="0" t="n">
        <f aca="true">RAND()</f>
        <v>0.921703164916923</v>
      </c>
      <c r="P79" s="0" t="n">
        <f aca="true">RAND()</f>
        <v>0.761038585188455</v>
      </c>
      <c r="Q79" s="0" t="n">
        <f aca="true">RAND()</f>
        <v>0.0413296424196395</v>
      </c>
      <c r="R79" s="0" t="n">
        <f aca="true">RAND()</f>
        <v>0.151186242553336</v>
      </c>
      <c r="S79" s="0" t="n">
        <f aca="true">RAND()</f>
        <v>0.91604181238838</v>
      </c>
      <c r="T79" s="0" t="n">
        <f aca="true">RAND()</f>
        <v>0.219867796146986</v>
      </c>
      <c r="U79" s="0" t="n">
        <f aca="true">RAND()</f>
        <v>0.255210745452689</v>
      </c>
      <c r="V79" s="0" t="n">
        <f aca="true">RAND()</f>
        <v>0.732829266956684</v>
      </c>
      <c r="W79" s="0" t="n">
        <f aca="true">RAND()</f>
        <v>0.314051293876825</v>
      </c>
      <c r="X79" s="0" t="n">
        <f aca="true">RAND()</f>
        <v>0.0198049603383059</v>
      </c>
      <c r="Y79" s="0" t="n">
        <f aca="true">RAND()</f>
        <v>0.645968392000014</v>
      </c>
      <c r="Z79" s="0" t="n">
        <f aca="true">RAND()</f>
        <v>0.43781558646549</v>
      </c>
      <c r="AA79" s="0" t="n">
        <f aca="true">RAND()</f>
        <v>0.0697399957489624</v>
      </c>
      <c r="AB79" s="0" t="n">
        <f aca="true">RAND()</f>
        <v>0.199793987012282</v>
      </c>
      <c r="AC79" s="0" t="n">
        <f aca="true">RAND()</f>
        <v>0.45633684166591</v>
      </c>
      <c r="AD79" s="0" t="n">
        <f aca="true">RAND()</f>
        <v>0.553874563113212</v>
      </c>
      <c r="AE79" s="0" t="n">
        <f aca="true">RAND()</f>
        <v>0.266731348272806</v>
      </c>
    </row>
    <row r="80" customFormat="false" ht="15.75" hidden="false" customHeight="false" outlineLevel="0" collapsed="false">
      <c r="B80" s="0" t="n">
        <f aca="true">RAND()</f>
        <v>0.291427667916097</v>
      </c>
      <c r="C80" s="0" t="n">
        <f aca="true">RAND()</f>
        <v>0.866017817352943</v>
      </c>
      <c r="D80" s="0" t="n">
        <f aca="true">RAND()</f>
        <v>0.733741074886848</v>
      </c>
      <c r="E80" s="0" t="n">
        <f aca="true">RAND()</f>
        <v>0.397970280678722</v>
      </c>
      <c r="F80" s="0" t="n">
        <f aca="true">RAND()</f>
        <v>0.519812671336176</v>
      </c>
      <c r="G80" s="0" t="n">
        <f aca="true">RAND()</f>
        <v>0.510440691730454</v>
      </c>
      <c r="H80" s="0" t="n">
        <f aca="true">RAND()</f>
        <v>0.72808414922511</v>
      </c>
      <c r="I80" s="0" t="n">
        <f aca="true">RAND()</f>
        <v>0.320034938436818</v>
      </c>
      <c r="J80" s="0" t="n">
        <f aca="true">RAND()</f>
        <v>0.0370394551105335</v>
      </c>
      <c r="K80" s="0" t="n">
        <f aca="true">RAND()</f>
        <v>0.791897580277441</v>
      </c>
      <c r="L80" s="0" t="n">
        <f aca="true">RAND()</f>
        <v>0.887513900882718</v>
      </c>
      <c r="M80" s="0" t="n">
        <f aca="true">RAND()</f>
        <v>0.834617479486395</v>
      </c>
      <c r="N80" s="0" t="n">
        <f aca="true">RAND()</f>
        <v>0.209787760251816</v>
      </c>
      <c r="O80" s="0" t="n">
        <f aca="true">RAND()</f>
        <v>0.269694177873233</v>
      </c>
      <c r="P80" s="0" t="n">
        <f aca="true">RAND()</f>
        <v>0.40931624750926</v>
      </c>
      <c r="Q80" s="0" t="n">
        <f aca="true">RAND()</f>
        <v>0.380726326608645</v>
      </c>
      <c r="R80" s="0" t="n">
        <f aca="true">RAND()</f>
        <v>0.561855610775031</v>
      </c>
      <c r="S80" s="0" t="n">
        <f aca="true">RAND()</f>
        <v>0.0113839217127305</v>
      </c>
      <c r="T80" s="0" t="n">
        <f aca="true">RAND()</f>
        <v>0.426484515675754</v>
      </c>
      <c r="U80" s="0" t="n">
        <f aca="true">RAND()</f>
        <v>0.287858264902538</v>
      </c>
      <c r="V80" s="0" t="n">
        <f aca="true">RAND()</f>
        <v>0.633090632938807</v>
      </c>
      <c r="W80" s="0" t="n">
        <f aca="true">RAND()</f>
        <v>0.0781488924092613</v>
      </c>
      <c r="X80" s="0" t="n">
        <f aca="true">RAND()</f>
        <v>0.300062899449785</v>
      </c>
      <c r="Y80" s="0" t="n">
        <f aca="true">RAND()</f>
        <v>0.536408344306071</v>
      </c>
      <c r="Z80" s="0" t="n">
        <f aca="true">RAND()</f>
        <v>0.53945918634386</v>
      </c>
      <c r="AA80" s="0" t="n">
        <f aca="true">RAND()</f>
        <v>0.579691633472787</v>
      </c>
      <c r="AB80" s="0" t="n">
        <f aca="true">RAND()</f>
        <v>0.942898603022308</v>
      </c>
      <c r="AC80" s="0" t="n">
        <f aca="true">RAND()</f>
        <v>0.649649970506654</v>
      </c>
      <c r="AD80" s="0" t="n">
        <f aca="true">RAND()</f>
        <v>0.316841483928968</v>
      </c>
      <c r="AE80" s="0" t="n">
        <f aca="true">RAND()</f>
        <v>0.945609780782724</v>
      </c>
    </row>
    <row r="81" customFormat="false" ht="15.75" hidden="false" customHeight="false" outlineLevel="0" collapsed="false">
      <c r="B81" s="0" t="n">
        <f aca="true">RAND()</f>
        <v>0.816168422598039</v>
      </c>
      <c r="C81" s="0" t="n">
        <f aca="true">RAND()</f>
        <v>0.149102717301733</v>
      </c>
      <c r="D81" s="0" t="n">
        <f aca="true">RAND()</f>
        <v>0.730633322192267</v>
      </c>
      <c r="E81" s="0" t="n">
        <f aca="true">RAND()</f>
        <v>0.531471956987865</v>
      </c>
      <c r="F81" s="0" t="n">
        <f aca="true">RAND()</f>
        <v>0.0935685547205988</v>
      </c>
      <c r="G81" s="0" t="n">
        <f aca="true">RAND()</f>
        <v>0.384172255760751</v>
      </c>
      <c r="H81" s="0" t="n">
        <f aca="true">RAND()</f>
        <v>0.386845093740066</v>
      </c>
      <c r="I81" s="0" t="n">
        <f aca="true">RAND()</f>
        <v>0.48854658998201</v>
      </c>
      <c r="J81" s="0" t="n">
        <f aca="true">RAND()</f>
        <v>0.988075904671323</v>
      </c>
      <c r="K81" s="0" t="n">
        <f aca="true">RAND()</f>
        <v>0.192890741813585</v>
      </c>
      <c r="L81" s="0" t="n">
        <f aca="true">RAND()</f>
        <v>0.780775737095073</v>
      </c>
      <c r="M81" s="0" t="n">
        <f aca="true">RAND()</f>
        <v>0.923247432689863</v>
      </c>
      <c r="N81" s="0" t="n">
        <f aca="true">RAND()</f>
        <v>0.976453047399605</v>
      </c>
      <c r="O81" s="0" t="n">
        <f aca="true">RAND()</f>
        <v>0.662713825619147</v>
      </c>
      <c r="P81" s="0" t="n">
        <f aca="true">RAND()</f>
        <v>0.0153116380578442</v>
      </c>
      <c r="Q81" s="0" t="n">
        <f aca="true">RAND()</f>
        <v>0.630721134954048</v>
      </c>
      <c r="R81" s="0" t="n">
        <f aca="true">RAND()</f>
        <v>0.138889977536355</v>
      </c>
      <c r="S81" s="0" t="n">
        <f aca="true">RAND()</f>
        <v>0.315045569650961</v>
      </c>
      <c r="T81" s="0" t="n">
        <f aca="true">RAND()</f>
        <v>0.427222065472886</v>
      </c>
      <c r="U81" s="0" t="n">
        <f aca="true">RAND()</f>
        <v>0.607526180668848</v>
      </c>
      <c r="V81" s="0" t="n">
        <f aca="true">RAND()</f>
        <v>0.460391869011636</v>
      </c>
      <c r="W81" s="0" t="n">
        <f aca="true">RAND()</f>
        <v>0.138149588187914</v>
      </c>
      <c r="X81" s="0" t="n">
        <f aca="true">RAND()</f>
        <v>0.308004063858211</v>
      </c>
      <c r="Y81" s="0" t="n">
        <f aca="true">RAND()</f>
        <v>0.831131053206966</v>
      </c>
      <c r="Z81" s="0" t="n">
        <f aca="true">RAND()</f>
        <v>0.84852674732373</v>
      </c>
      <c r="AA81" s="0" t="n">
        <f aca="true">RAND()</f>
        <v>0.121072316539894</v>
      </c>
      <c r="AB81" s="0" t="n">
        <f aca="true">RAND()</f>
        <v>0.499990772705474</v>
      </c>
      <c r="AC81" s="0" t="n">
        <f aca="true">RAND()</f>
        <v>0.588231961281795</v>
      </c>
      <c r="AD81" s="0" t="n">
        <f aca="true">RAND()</f>
        <v>0.724205429347136</v>
      </c>
      <c r="AE81" s="0" t="n">
        <f aca="true">RAND()</f>
        <v>0.156309851130122</v>
      </c>
    </row>
    <row r="82" customFormat="false" ht="15.75" hidden="false" customHeight="false" outlineLevel="0" collapsed="false">
      <c r="B82" s="0" t="n">
        <f aca="true">RAND()</f>
        <v>0.4811977192253</v>
      </c>
      <c r="C82" s="0" t="n">
        <f aca="true">RAND()</f>
        <v>0.23877296544727</v>
      </c>
      <c r="D82" s="0" t="n">
        <f aca="true">RAND()</f>
        <v>0.541698452406145</v>
      </c>
      <c r="E82" s="0" t="n">
        <f aca="true">RAND()</f>
        <v>0.878230457391023</v>
      </c>
      <c r="F82" s="0" t="n">
        <f aca="true">RAND()</f>
        <v>0.957190979826673</v>
      </c>
      <c r="G82" s="0" t="n">
        <f aca="true">RAND()</f>
        <v>0.408377317846136</v>
      </c>
      <c r="H82" s="0" t="n">
        <f aca="true">RAND()</f>
        <v>0.29911277104941</v>
      </c>
      <c r="I82" s="0" t="n">
        <f aca="true">RAND()</f>
        <v>0.398469338569124</v>
      </c>
      <c r="J82" s="0" t="n">
        <f aca="true">RAND()</f>
        <v>0.161173115471448</v>
      </c>
      <c r="K82" s="0" t="n">
        <f aca="true">RAND()</f>
        <v>0.684745197761201</v>
      </c>
      <c r="L82" s="0" t="n">
        <f aca="true">RAND()</f>
        <v>0.780672532372192</v>
      </c>
      <c r="M82" s="0" t="n">
        <f aca="true">RAND()</f>
        <v>0.929240656924059</v>
      </c>
      <c r="N82" s="0" t="n">
        <f aca="true">RAND()</f>
        <v>0.116646479672715</v>
      </c>
      <c r="O82" s="0" t="n">
        <f aca="true">RAND()</f>
        <v>0.636237605652728</v>
      </c>
      <c r="P82" s="0" t="n">
        <f aca="true">RAND()</f>
        <v>0.248145112467043</v>
      </c>
      <c r="Q82" s="0" t="n">
        <f aca="true">RAND()</f>
        <v>0.138178687555821</v>
      </c>
      <c r="R82" s="0" t="n">
        <f aca="true">RAND()</f>
        <v>0.891324009857166</v>
      </c>
      <c r="S82" s="0" t="n">
        <f aca="true">RAND()</f>
        <v>0.479138638463888</v>
      </c>
      <c r="T82" s="0" t="n">
        <f aca="true">RAND()</f>
        <v>0.276919230064302</v>
      </c>
      <c r="U82" s="0" t="n">
        <f aca="true">RAND()</f>
        <v>0.675614327618979</v>
      </c>
      <c r="V82" s="0" t="n">
        <f aca="true">RAND()</f>
        <v>0.543952652799969</v>
      </c>
      <c r="W82" s="0" t="n">
        <f aca="true">RAND()</f>
        <v>0.781764245221732</v>
      </c>
      <c r="X82" s="0" t="n">
        <f aca="true">RAND()</f>
        <v>0.0191463824809476</v>
      </c>
      <c r="Y82" s="0" t="n">
        <f aca="true">RAND()</f>
        <v>0.570425010227867</v>
      </c>
      <c r="Z82" s="0" t="n">
        <f aca="true">RAND()</f>
        <v>0.0147640346510639</v>
      </c>
      <c r="AA82" s="0" t="n">
        <f aca="true">RAND()</f>
        <v>0.451677029983221</v>
      </c>
      <c r="AB82" s="0" t="n">
        <f aca="true">RAND()</f>
        <v>0.89124036857445</v>
      </c>
      <c r="AC82" s="0" t="n">
        <f aca="true">RAND()</f>
        <v>0.495295648814906</v>
      </c>
      <c r="AD82" s="0" t="n">
        <f aca="true">RAND()</f>
        <v>0.521976605367547</v>
      </c>
      <c r="AE82" s="0" t="n">
        <f aca="true">RAND()</f>
        <v>0.993091571744465</v>
      </c>
    </row>
    <row r="83" customFormat="false" ht="15.75" hidden="false" customHeight="false" outlineLevel="0" collapsed="false">
      <c r="B83" s="0" t="n">
        <f aca="true">RAND()</f>
        <v>0.138816740345115</v>
      </c>
      <c r="C83" s="0" t="n">
        <f aca="true">RAND()</f>
        <v>0.463486971847693</v>
      </c>
      <c r="D83" s="0" t="n">
        <f aca="true">RAND()</f>
        <v>0.855296698121579</v>
      </c>
      <c r="E83" s="0" t="n">
        <f aca="true">RAND()</f>
        <v>0.383932922669173</v>
      </c>
      <c r="F83" s="0" t="n">
        <f aca="true">RAND()</f>
        <v>0.241162167738396</v>
      </c>
      <c r="G83" s="0" t="n">
        <f aca="true">RAND()</f>
        <v>0.449435040754226</v>
      </c>
      <c r="H83" s="0" t="n">
        <f aca="true">RAND()</f>
        <v>0.0754445508697721</v>
      </c>
      <c r="I83" s="0" t="n">
        <f aca="true">RAND()</f>
        <v>0.354079507052592</v>
      </c>
      <c r="J83" s="0" t="n">
        <f aca="true">RAND()</f>
        <v>0.250655305354314</v>
      </c>
      <c r="K83" s="0" t="n">
        <f aca="true">RAND()</f>
        <v>0.0464149176645861</v>
      </c>
      <c r="L83" s="0" t="n">
        <f aca="true">RAND()</f>
        <v>0.374038805920907</v>
      </c>
      <c r="M83" s="0" t="n">
        <f aca="true">RAND()</f>
        <v>0.268917102443579</v>
      </c>
      <c r="N83" s="0" t="n">
        <f aca="true">RAND()</f>
        <v>0.460454805044248</v>
      </c>
      <c r="O83" s="0" t="n">
        <f aca="true">RAND()</f>
        <v>0.334238026213768</v>
      </c>
      <c r="P83" s="0" t="n">
        <f aca="true">RAND()</f>
        <v>0.660032051528958</v>
      </c>
      <c r="Q83" s="0" t="n">
        <f aca="true">RAND()</f>
        <v>0.973554614309354</v>
      </c>
      <c r="R83" s="0" t="n">
        <f aca="true">RAND()</f>
        <v>0.513036960861166</v>
      </c>
      <c r="S83" s="0" t="n">
        <f aca="true">RAND()</f>
        <v>0.134889290891731</v>
      </c>
      <c r="T83" s="0" t="n">
        <f aca="true">RAND()</f>
        <v>0.752846149238972</v>
      </c>
      <c r="U83" s="0" t="n">
        <f aca="true">RAND()</f>
        <v>0.282667359384362</v>
      </c>
      <c r="V83" s="0" t="n">
        <f aca="true">RAND()</f>
        <v>0.919648824837991</v>
      </c>
      <c r="W83" s="0" t="n">
        <f aca="true">RAND()</f>
        <v>0.165167321573699</v>
      </c>
      <c r="X83" s="0" t="n">
        <f aca="true">RAND()</f>
        <v>0.755033882122927</v>
      </c>
      <c r="Y83" s="0" t="n">
        <f aca="true">RAND()</f>
        <v>0.664013255401731</v>
      </c>
      <c r="Z83" s="0" t="n">
        <f aca="true">RAND()</f>
        <v>0.928193591142838</v>
      </c>
      <c r="AA83" s="0" t="n">
        <f aca="true">RAND()</f>
        <v>0.534801361548297</v>
      </c>
      <c r="AB83" s="0" t="n">
        <f aca="true">RAND()</f>
        <v>0.903548468925447</v>
      </c>
      <c r="AC83" s="0" t="n">
        <f aca="true">RAND()</f>
        <v>0.475289957788361</v>
      </c>
      <c r="AD83" s="0" t="n">
        <f aca="true">RAND()</f>
        <v>0.249032682503847</v>
      </c>
      <c r="AE83" s="0" t="n">
        <f aca="true">RAND()</f>
        <v>0.207465002010232</v>
      </c>
    </row>
    <row r="84" customFormat="false" ht="15.75" hidden="false" customHeight="false" outlineLevel="0" collapsed="false">
      <c r="B84" s="0" t="n">
        <f aca="true">RAND()</f>
        <v>0.509876257223942</v>
      </c>
      <c r="C84" s="0" t="n">
        <f aca="true">RAND()</f>
        <v>0.147612968397495</v>
      </c>
      <c r="D84" s="0" t="n">
        <f aca="true">RAND()</f>
        <v>0.877557362813585</v>
      </c>
      <c r="E84" s="0" t="n">
        <f aca="true">RAND()</f>
        <v>0.595270697333937</v>
      </c>
      <c r="F84" s="0" t="n">
        <f aca="true">RAND()</f>
        <v>0.703370930068964</v>
      </c>
      <c r="G84" s="0" t="n">
        <f aca="true">RAND()</f>
        <v>0.793868381555108</v>
      </c>
      <c r="H84" s="0" t="n">
        <f aca="true">RAND()</f>
        <v>0.520369371362265</v>
      </c>
      <c r="I84" s="0" t="n">
        <f aca="true">RAND()</f>
        <v>0.506816473233916</v>
      </c>
      <c r="J84" s="0" t="n">
        <f aca="true">RAND()</f>
        <v>0.914549081831347</v>
      </c>
      <c r="K84" s="0" t="n">
        <f aca="true">RAND()</f>
        <v>0.643602056381812</v>
      </c>
      <c r="L84" s="0" t="n">
        <f aca="true">RAND()</f>
        <v>0.974747448542751</v>
      </c>
      <c r="M84" s="0" t="n">
        <f aca="true">RAND()</f>
        <v>0.956074520797047</v>
      </c>
      <c r="N84" s="0" t="n">
        <f aca="true">RAND()</f>
        <v>0.917923992192171</v>
      </c>
      <c r="O84" s="0" t="n">
        <f aca="true">RAND()</f>
        <v>0.997790775896048</v>
      </c>
      <c r="P84" s="0" t="n">
        <f aca="true">RAND()</f>
        <v>0.144798996314733</v>
      </c>
      <c r="Q84" s="0" t="n">
        <f aca="true">RAND()</f>
        <v>0.60129736607555</v>
      </c>
      <c r="R84" s="0" t="n">
        <f aca="true">RAND()</f>
        <v>0.211299711647554</v>
      </c>
      <c r="S84" s="0" t="n">
        <f aca="true">RAND()</f>
        <v>0.61082942671496</v>
      </c>
      <c r="T84" s="0" t="n">
        <f aca="true">RAND()</f>
        <v>0.223829272642876</v>
      </c>
      <c r="U84" s="0" t="n">
        <f aca="true">RAND()</f>
        <v>0.645454425887907</v>
      </c>
      <c r="V84" s="0" t="n">
        <f aca="true">RAND()</f>
        <v>0.0132035654307925</v>
      </c>
      <c r="W84" s="0" t="n">
        <f aca="true">RAND()</f>
        <v>0.923036445144732</v>
      </c>
      <c r="X84" s="0" t="n">
        <f aca="true">RAND()</f>
        <v>0.213645533462668</v>
      </c>
      <c r="Y84" s="0" t="n">
        <f aca="true">RAND()</f>
        <v>0.719061986984754</v>
      </c>
      <c r="Z84" s="0" t="n">
        <f aca="true">RAND()</f>
        <v>0.595192534428469</v>
      </c>
      <c r="AA84" s="0" t="n">
        <f aca="true">RAND()</f>
        <v>0.689004488078676</v>
      </c>
      <c r="AB84" s="0" t="n">
        <f aca="true">RAND()</f>
        <v>0.895604141502083</v>
      </c>
      <c r="AC84" s="0" t="n">
        <f aca="true">RAND()</f>
        <v>0.868179398163826</v>
      </c>
      <c r="AD84" s="0" t="n">
        <f aca="true">RAND()</f>
        <v>0.443862233468069</v>
      </c>
      <c r="AE84" s="0" t="n">
        <f aca="true">RAND()</f>
        <v>0.808513207169844</v>
      </c>
    </row>
    <row r="85" customFormat="false" ht="15.75" hidden="false" customHeight="false" outlineLevel="0" collapsed="false">
      <c r="B85" s="0" t="n">
        <f aca="true">RAND()</f>
        <v>0.0186194570335017</v>
      </c>
      <c r="C85" s="0" t="n">
        <f aca="true">RAND()</f>
        <v>0.549347044928114</v>
      </c>
      <c r="D85" s="0" t="n">
        <f aca="true">RAND()</f>
        <v>0.504958704051633</v>
      </c>
      <c r="E85" s="0" t="n">
        <f aca="true">RAND()</f>
        <v>0.0837836584893704</v>
      </c>
      <c r="F85" s="0" t="n">
        <f aca="true">RAND()</f>
        <v>0.335902137937815</v>
      </c>
      <c r="G85" s="0" t="n">
        <f aca="true">RAND()</f>
        <v>0.26944632770502</v>
      </c>
      <c r="H85" s="0" t="n">
        <f aca="true">RAND()</f>
        <v>0.770486736236066</v>
      </c>
      <c r="I85" s="0" t="n">
        <f aca="true">RAND()</f>
        <v>0.66650869025688</v>
      </c>
      <c r="J85" s="0" t="n">
        <f aca="true">RAND()</f>
        <v>0.439920179800749</v>
      </c>
      <c r="K85" s="0" t="n">
        <f aca="true">RAND()</f>
        <v>0.328608855176398</v>
      </c>
      <c r="L85" s="0" t="n">
        <f aca="true">RAND()</f>
        <v>0.263019632614085</v>
      </c>
      <c r="M85" s="0" t="n">
        <f aca="true">RAND()</f>
        <v>0.842188388760804</v>
      </c>
      <c r="N85" s="0" t="n">
        <f aca="true">RAND()</f>
        <v>0.064248418108635</v>
      </c>
      <c r="O85" s="0" t="n">
        <f aca="true">RAND()</f>
        <v>0.34463610436406</v>
      </c>
      <c r="P85" s="0" t="n">
        <f aca="true">RAND()</f>
        <v>0.190315981991895</v>
      </c>
      <c r="Q85" s="0" t="n">
        <f aca="true">RAND()</f>
        <v>0.221766511102829</v>
      </c>
      <c r="R85" s="0" t="n">
        <f aca="true">RAND()</f>
        <v>0.608512305663617</v>
      </c>
      <c r="S85" s="0" t="n">
        <f aca="true">RAND()</f>
        <v>0.129196775319579</v>
      </c>
      <c r="T85" s="0" t="n">
        <f aca="true">RAND()</f>
        <v>0.882367953180883</v>
      </c>
      <c r="U85" s="0" t="n">
        <f aca="true">RAND()</f>
        <v>0.508483712838429</v>
      </c>
      <c r="V85" s="0" t="n">
        <f aca="true">RAND()</f>
        <v>0.75385126857321</v>
      </c>
      <c r="W85" s="0" t="n">
        <f aca="true">RAND()</f>
        <v>0.0293236057595474</v>
      </c>
      <c r="X85" s="0" t="n">
        <f aca="true">RAND()</f>
        <v>0.159390078474191</v>
      </c>
      <c r="Y85" s="0" t="n">
        <f aca="true">RAND()</f>
        <v>0.18986422313923</v>
      </c>
      <c r="Z85" s="0" t="n">
        <f aca="true">RAND()</f>
        <v>0.318755760264873</v>
      </c>
      <c r="AA85" s="0" t="n">
        <f aca="true">RAND()</f>
        <v>0.45064245514378</v>
      </c>
      <c r="AB85" s="0" t="n">
        <f aca="true">RAND()</f>
        <v>0.0655813257829845</v>
      </c>
      <c r="AC85" s="0" t="n">
        <f aca="true">RAND()</f>
        <v>0.578449743032188</v>
      </c>
      <c r="AD85" s="0" t="n">
        <f aca="true">RAND()</f>
        <v>0.173789932703311</v>
      </c>
      <c r="AE85" s="0" t="n">
        <f aca="true">RAND()</f>
        <v>0.829209206289089</v>
      </c>
    </row>
    <row r="86" customFormat="false" ht="15.75" hidden="false" customHeight="false" outlineLevel="0" collapsed="false">
      <c r="B86" s="0" t="n">
        <f aca="true">RAND()</f>
        <v>0.821406830029176</v>
      </c>
      <c r="C86" s="0" t="n">
        <f aca="true">RAND()</f>
        <v>0.0469419972267723</v>
      </c>
      <c r="D86" s="0" t="n">
        <f aca="true">RAND()</f>
        <v>0.64464217203457</v>
      </c>
      <c r="E86" s="0" t="n">
        <f aca="true">RAND()</f>
        <v>0.680165967666071</v>
      </c>
      <c r="F86" s="0" t="n">
        <f aca="true">RAND()</f>
        <v>0.535338734986711</v>
      </c>
      <c r="G86" s="0" t="n">
        <f aca="true">RAND()</f>
        <v>0.824420363068054</v>
      </c>
      <c r="H86" s="0" t="n">
        <f aca="true">RAND()</f>
        <v>0.92131534820619</v>
      </c>
      <c r="I86" s="0" t="n">
        <f aca="true">RAND()</f>
        <v>0.29091220906795</v>
      </c>
      <c r="J86" s="0" t="n">
        <f aca="true">RAND()</f>
        <v>0.428912732934013</v>
      </c>
      <c r="K86" s="0" t="n">
        <f aca="true">RAND()</f>
        <v>0.106787963723416</v>
      </c>
      <c r="L86" s="0" t="n">
        <f aca="true">RAND()</f>
        <v>0.589248710624054</v>
      </c>
      <c r="M86" s="0" t="n">
        <f aca="true">RAND()</f>
        <v>0.524441641492849</v>
      </c>
      <c r="N86" s="0" t="n">
        <f aca="true">RAND()</f>
        <v>0.249857447620272</v>
      </c>
      <c r="O86" s="0" t="n">
        <f aca="true">RAND()</f>
        <v>0.657452327360091</v>
      </c>
      <c r="P86" s="0" t="n">
        <f aca="true">RAND()</f>
        <v>0.369873934048641</v>
      </c>
      <c r="Q86" s="0" t="n">
        <f aca="true">RAND()</f>
        <v>0.866391989216342</v>
      </c>
      <c r="R86" s="0" t="n">
        <f aca="true">RAND()</f>
        <v>0.150476569453828</v>
      </c>
      <c r="S86" s="0" t="n">
        <f aca="true">RAND()</f>
        <v>0.794535941026509</v>
      </c>
      <c r="T86" s="0" t="n">
        <f aca="true">RAND()</f>
        <v>0.107716118363254</v>
      </c>
      <c r="U86" s="0" t="n">
        <f aca="true">RAND()</f>
        <v>0.0720737366383988</v>
      </c>
      <c r="V86" s="0" t="n">
        <f aca="true">RAND()</f>
        <v>0.528805247752735</v>
      </c>
      <c r="W86" s="0" t="n">
        <f aca="true">RAND()</f>
        <v>0.752569680787536</v>
      </c>
      <c r="X86" s="0" t="n">
        <f aca="true">RAND()</f>
        <v>0.611098000551566</v>
      </c>
      <c r="Y86" s="0" t="n">
        <f aca="true">RAND()</f>
        <v>0.976775216209923</v>
      </c>
      <c r="Z86" s="0" t="n">
        <f aca="true">RAND()</f>
        <v>0.938901380551465</v>
      </c>
      <c r="AA86" s="0" t="n">
        <f aca="true">RAND()</f>
        <v>0.907407694172608</v>
      </c>
      <c r="AB86" s="0" t="n">
        <f aca="true">RAND()</f>
        <v>0.136562582465657</v>
      </c>
      <c r="AC86" s="0" t="n">
        <f aca="true">RAND()</f>
        <v>0.0121836734539339</v>
      </c>
      <c r="AD86" s="0" t="n">
        <f aca="true">RAND()</f>
        <v>0.286194124235915</v>
      </c>
      <c r="AE86" s="0" t="n">
        <f aca="true">RAND()</f>
        <v>0.869992782171761</v>
      </c>
    </row>
    <row r="87" customFormat="false" ht="15.75" hidden="false" customHeight="false" outlineLevel="0" collapsed="false">
      <c r="B87" s="0" t="n">
        <f aca="true">RAND()</f>
        <v>0.196502978072115</v>
      </c>
      <c r="C87" s="0" t="n">
        <f aca="true">RAND()</f>
        <v>0.48682633327749</v>
      </c>
      <c r="D87" s="0" t="n">
        <f aca="true">RAND()</f>
        <v>0.873392274738519</v>
      </c>
      <c r="E87" s="0" t="n">
        <f aca="true">RAND()</f>
        <v>0.716347020710366</v>
      </c>
      <c r="F87" s="0" t="n">
        <f aca="true">RAND()</f>
        <v>0.185381845242849</v>
      </c>
      <c r="G87" s="0" t="n">
        <f aca="true">RAND()</f>
        <v>0.525482730906977</v>
      </c>
      <c r="H87" s="0" t="n">
        <f aca="true">RAND()</f>
        <v>0.282507153221573</v>
      </c>
      <c r="I87" s="0" t="n">
        <f aca="true">RAND()</f>
        <v>0.180939029690119</v>
      </c>
      <c r="J87" s="0" t="n">
        <f aca="true">RAND()</f>
        <v>0.527961001581909</v>
      </c>
      <c r="K87" s="0" t="n">
        <f aca="true">RAND()</f>
        <v>0.433421417124853</v>
      </c>
      <c r="L87" s="0" t="n">
        <f aca="true">RAND()</f>
        <v>0.501776615871467</v>
      </c>
      <c r="M87" s="0" t="n">
        <f aca="true">RAND()</f>
        <v>0.441505182594474</v>
      </c>
      <c r="N87" s="0" t="n">
        <f aca="true">RAND()</f>
        <v>0.424212186641636</v>
      </c>
      <c r="O87" s="0" t="n">
        <f aca="true">RAND()</f>
        <v>0.396294282748395</v>
      </c>
      <c r="P87" s="0" t="n">
        <f aca="true">RAND()</f>
        <v>0.513185739207809</v>
      </c>
      <c r="Q87" s="0" t="n">
        <f aca="true">RAND()</f>
        <v>0.40075818013962</v>
      </c>
      <c r="R87" s="0" t="n">
        <f aca="true">RAND()</f>
        <v>0.0463671134531033</v>
      </c>
      <c r="S87" s="0" t="n">
        <f aca="true">RAND()</f>
        <v>0.265866750346462</v>
      </c>
      <c r="T87" s="0" t="n">
        <f aca="true">RAND()</f>
        <v>0.169637147454885</v>
      </c>
      <c r="U87" s="0" t="n">
        <f aca="true">RAND()</f>
        <v>0.42426195667609</v>
      </c>
      <c r="V87" s="0" t="n">
        <f aca="true">RAND()</f>
        <v>0.667561295265926</v>
      </c>
      <c r="W87" s="0" t="n">
        <f aca="true">RAND()</f>
        <v>0.176098125780554</v>
      </c>
      <c r="X87" s="0" t="n">
        <f aca="true">RAND()</f>
        <v>0.00671441864266476</v>
      </c>
      <c r="Y87" s="0" t="n">
        <f aca="true">RAND()</f>
        <v>0.948513050581589</v>
      </c>
      <c r="Z87" s="0" t="n">
        <f aca="true">RAND()</f>
        <v>0.0201315733303589</v>
      </c>
      <c r="AA87" s="0" t="n">
        <f aca="true">RAND()</f>
        <v>0.639454492057291</v>
      </c>
      <c r="AB87" s="0" t="n">
        <f aca="true">RAND()</f>
        <v>0.171302948700493</v>
      </c>
      <c r="AC87" s="0" t="n">
        <f aca="true">RAND()</f>
        <v>0.897780735878318</v>
      </c>
      <c r="AD87" s="0" t="n">
        <f aca="true">RAND()</f>
        <v>0.220300658053923</v>
      </c>
      <c r="AE87" s="0" t="n">
        <f aca="true">RAND()</f>
        <v>0.374529543223523</v>
      </c>
    </row>
    <row r="88" customFormat="false" ht="15.75" hidden="false" customHeight="false" outlineLevel="0" collapsed="false">
      <c r="B88" s="0" t="n">
        <f aca="true">RAND()</f>
        <v>0.961104702820329</v>
      </c>
      <c r="C88" s="0" t="n">
        <f aca="true">RAND()</f>
        <v>0.501463648272735</v>
      </c>
      <c r="D88" s="0" t="n">
        <f aca="true">RAND()</f>
        <v>0.0719389518441887</v>
      </c>
      <c r="E88" s="0" t="n">
        <f aca="true">RAND()</f>
        <v>0.266136359507787</v>
      </c>
      <c r="F88" s="0" t="n">
        <f aca="true">RAND()</f>
        <v>0.715165637889035</v>
      </c>
      <c r="G88" s="0" t="n">
        <f aca="true">RAND()</f>
        <v>0.170066559003258</v>
      </c>
      <c r="H88" s="0" t="n">
        <f aca="true">RAND()</f>
        <v>0.0608490767218346</v>
      </c>
      <c r="I88" s="0" t="n">
        <f aca="true">RAND()</f>
        <v>0.194808404733124</v>
      </c>
      <c r="J88" s="0" t="n">
        <f aca="true">RAND()</f>
        <v>0.55771606857396</v>
      </c>
      <c r="K88" s="0" t="n">
        <f aca="true">RAND()</f>
        <v>0.0940915898116244</v>
      </c>
      <c r="L88" s="0" t="n">
        <f aca="true">RAND()</f>
        <v>0.5262602809708</v>
      </c>
      <c r="M88" s="0" t="n">
        <f aca="true">RAND()</f>
        <v>0.756697796062082</v>
      </c>
      <c r="N88" s="0" t="n">
        <f aca="true">RAND()</f>
        <v>0.331674524953405</v>
      </c>
      <c r="O88" s="0" t="n">
        <f aca="true">RAND()</f>
        <v>0.0170337675217912</v>
      </c>
      <c r="P88" s="0" t="n">
        <f aca="true">RAND()</f>
        <v>0.050203225652826</v>
      </c>
      <c r="Q88" s="0" t="n">
        <f aca="true">RAND()</f>
        <v>0.769185959465238</v>
      </c>
      <c r="R88" s="0" t="n">
        <f aca="true">RAND()</f>
        <v>0.74381097553343</v>
      </c>
      <c r="S88" s="0" t="n">
        <f aca="true">RAND()</f>
        <v>0.189323916663334</v>
      </c>
      <c r="T88" s="0" t="n">
        <f aca="true">RAND()</f>
        <v>0.178171886130841</v>
      </c>
      <c r="U88" s="0" t="n">
        <f aca="true">RAND()</f>
        <v>0.498867007100054</v>
      </c>
      <c r="V88" s="0" t="n">
        <f aca="true">RAND()</f>
        <v>0.886273575682392</v>
      </c>
      <c r="W88" s="0" t="n">
        <f aca="true">RAND()</f>
        <v>0.0970725095245286</v>
      </c>
      <c r="X88" s="0" t="n">
        <f aca="true">RAND()</f>
        <v>0.905605294469774</v>
      </c>
      <c r="Y88" s="0" t="n">
        <f aca="true">RAND()</f>
        <v>0.183698576190831</v>
      </c>
      <c r="Z88" s="0" t="n">
        <f aca="true">RAND()</f>
        <v>0.423423594839771</v>
      </c>
      <c r="AA88" s="0" t="n">
        <f aca="true">RAND()</f>
        <v>0.047867502649628</v>
      </c>
      <c r="AB88" s="0" t="n">
        <f aca="true">RAND()</f>
        <v>0.764107222818832</v>
      </c>
      <c r="AC88" s="0" t="n">
        <f aca="true">RAND()</f>
        <v>0.772928248723569</v>
      </c>
      <c r="AD88" s="0" t="n">
        <f aca="true">RAND()</f>
        <v>0.48611547624459</v>
      </c>
      <c r="AE88" s="0" t="n">
        <f aca="true">RAND()</f>
        <v>0.385656148957401</v>
      </c>
    </row>
    <row r="89" customFormat="false" ht="15.75" hidden="false" customHeight="false" outlineLevel="0" collapsed="false">
      <c r="B89" s="0" t="n">
        <f aca="true">RAND()</f>
        <v>0.338595317031945</v>
      </c>
      <c r="C89" s="0" t="n">
        <f aca="true">RAND()</f>
        <v>0.850815103127749</v>
      </c>
      <c r="D89" s="0" t="n">
        <f aca="true">RAND()</f>
        <v>0.719470482935269</v>
      </c>
      <c r="E89" s="0" t="n">
        <f aca="true">RAND()</f>
        <v>0.524722708890929</v>
      </c>
      <c r="F89" s="0" t="n">
        <f aca="true">RAND()</f>
        <v>0.543820414834859</v>
      </c>
      <c r="G89" s="0" t="n">
        <f aca="true">RAND()</f>
        <v>0.558346100670469</v>
      </c>
      <c r="H89" s="0" t="n">
        <f aca="true">RAND()</f>
        <v>0.995338719943642</v>
      </c>
      <c r="I89" s="0" t="n">
        <f aca="true">RAND()</f>
        <v>0.20661202177534</v>
      </c>
      <c r="J89" s="0" t="n">
        <f aca="true">RAND()</f>
        <v>0.960929709044837</v>
      </c>
      <c r="K89" s="0" t="n">
        <f aca="true">RAND()</f>
        <v>0.668375179901455</v>
      </c>
      <c r="L89" s="0" t="n">
        <f aca="true">RAND()</f>
        <v>0.262840621366117</v>
      </c>
      <c r="M89" s="0" t="n">
        <f aca="true">RAND()</f>
        <v>0.704258079300632</v>
      </c>
      <c r="N89" s="0" t="n">
        <f aca="true">RAND()</f>
        <v>0.524846739325823</v>
      </c>
      <c r="O89" s="0" t="n">
        <f aca="true">RAND()</f>
        <v>0.823331417373879</v>
      </c>
      <c r="P89" s="0" t="n">
        <f aca="true">RAND()</f>
        <v>0.689796043934567</v>
      </c>
      <c r="Q89" s="0" t="n">
        <f aca="true">RAND()</f>
        <v>0.790467261804634</v>
      </c>
      <c r="R89" s="0" t="n">
        <f aca="true">RAND()</f>
        <v>0.230620826371986</v>
      </c>
      <c r="S89" s="0" t="n">
        <f aca="true">RAND()</f>
        <v>0.450887397631642</v>
      </c>
      <c r="T89" s="0" t="n">
        <f aca="true">RAND()</f>
        <v>0.11373703680974</v>
      </c>
      <c r="U89" s="0" t="n">
        <f aca="true">RAND()</f>
        <v>0.719221105308194</v>
      </c>
      <c r="V89" s="0" t="n">
        <f aca="true">RAND()</f>
        <v>0.468414539169597</v>
      </c>
      <c r="W89" s="0" t="n">
        <f aca="true">RAND()</f>
        <v>0.630262962497698</v>
      </c>
      <c r="X89" s="0" t="n">
        <f aca="true">RAND()</f>
        <v>0.412296693984066</v>
      </c>
      <c r="Y89" s="0" t="n">
        <f aca="true">RAND()</f>
        <v>0.858760747864904</v>
      </c>
      <c r="Z89" s="0" t="n">
        <f aca="true">RAND()</f>
        <v>0.54007477042517</v>
      </c>
      <c r="AA89" s="0" t="n">
        <f aca="true">RAND()</f>
        <v>0.551309466411715</v>
      </c>
      <c r="AB89" s="0" t="n">
        <f aca="true">RAND()</f>
        <v>0.0804589974687612</v>
      </c>
      <c r="AC89" s="0" t="n">
        <f aca="true">RAND()</f>
        <v>0.296674150773132</v>
      </c>
      <c r="AD89" s="0" t="n">
        <f aca="true">RAND()</f>
        <v>0.874538766731525</v>
      </c>
      <c r="AE89" s="0" t="n">
        <f aca="true">RAND()</f>
        <v>0.0687390343031963</v>
      </c>
    </row>
    <row r="90" customFormat="false" ht="15.75" hidden="false" customHeight="false" outlineLevel="0" collapsed="false">
      <c r="B90" s="0" t="n">
        <f aca="true">RAND()</f>
        <v>0.156627082075741</v>
      </c>
      <c r="C90" s="0" t="n">
        <f aca="true">RAND()</f>
        <v>0.199268570918997</v>
      </c>
      <c r="D90" s="0" t="n">
        <f aca="true">RAND()</f>
        <v>0.117001989007874</v>
      </c>
      <c r="E90" s="0" t="n">
        <f aca="true">RAND()</f>
        <v>0.561700782796151</v>
      </c>
      <c r="F90" s="0" t="n">
        <f aca="true">RAND()</f>
        <v>0.544030632049154</v>
      </c>
      <c r="G90" s="0" t="n">
        <f aca="true">RAND()</f>
        <v>0.0835673023464636</v>
      </c>
      <c r="H90" s="0" t="n">
        <f aca="true">RAND()</f>
        <v>0.914984664262773</v>
      </c>
      <c r="I90" s="0" t="n">
        <f aca="true">RAND()</f>
        <v>0.184791362889823</v>
      </c>
      <c r="J90" s="0" t="n">
        <f aca="true">RAND()</f>
        <v>0.540611357426421</v>
      </c>
      <c r="K90" s="0" t="n">
        <f aca="true">RAND()</f>
        <v>0.332325945431086</v>
      </c>
      <c r="L90" s="0" t="n">
        <f aca="true">RAND()</f>
        <v>0.101930057155225</v>
      </c>
      <c r="M90" s="0" t="n">
        <f aca="true">RAND()</f>
        <v>0.379085084061587</v>
      </c>
      <c r="N90" s="0" t="n">
        <f aca="true">RAND()</f>
        <v>0.723556138859975</v>
      </c>
      <c r="O90" s="0" t="n">
        <f aca="true">RAND()</f>
        <v>0.0501141769103745</v>
      </c>
      <c r="P90" s="0" t="n">
        <f aca="true">RAND()</f>
        <v>0.994590669524557</v>
      </c>
      <c r="Q90" s="0" t="n">
        <f aca="true">RAND()</f>
        <v>0.094535336798499</v>
      </c>
      <c r="R90" s="0" t="n">
        <f aca="true">RAND()</f>
        <v>0.0833491987738018</v>
      </c>
      <c r="S90" s="0" t="n">
        <f aca="true">RAND()</f>
        <v>0.972181227646937</v>
      </c>
      <c r="T90" s="0" t="n">
        <f aca="true">RAND()</f>
        <v>0.441676680569494</v>
      </c>
      <c r="U90" s="0" t="n">
        <f aca="true">RAND()</f>
        <v>0.379609024466379</v>
      </c>
      <c r="V90" s="0" t="n">
        <f aca="true">RAND()</f>
        <v>0.753199684395743</v>
      </c>
      <c r="W90" s="0" t="n">
        <f aca="true">RAND()</f>
        <v>0.495262382167212</v>
      </c>
      <c r="X90" s="0" t="n">
        <f aca="true">RAND()</f>
        <v>0.160905473379441</v>
      </c>
      <c r="Y90" s="0" t="n">
        <f aca="true">RAND()</f>
        <v>0.154745625282307</v>
      </c>
      <c r="Z90" s="0" t="n">
        <f aca="true">RAND()</f>
        <v>0.923636143285449</v>
      </c>
      <c r="AA90" s="0" t="n">
        <f aca="true">RAND()</f>
        <v>0.555770138431594</v>
      </c>
      <c r="AB90" s="0" t="n">
        <f aca="true">RAND()</f>
        <v>0.00177460597761343</v>
      </c>
      <c r="AC90" s="0" t="n">
        <f aca="true">RAND()</f>
        <v>0.311890553884367</v>
      </c>
      <c r="AD90" s="0" t="n">
        <f aca="true">RAND()</f>
        <v>0.581409723671657</v>
      </c>
      <c r="AE90" s="0" t="n">
        <f aca="true">RAND()</f>
        <v>0.464712935483847</v>
      </c>
    </row>
    <row r="91" customFormat="false" ht="15.75" hidden="false" customHeight="false" outlineLevel="0" collapsed="false">
      <c r="B91" s="0" t="n">
        <f aca="true">RAND()</f>
        <v>0.412370965284037</v>
      </c>
      <c r="C91" s="0" t="n">
        <f aca="true">RAND()</f>
        <v>0.305884499755796</v>
      </c>
      <c r="D91" s="0" t="n">
        <f aca="true">RAND()</f>
        <v>0.875791367055178</v>
      </c>
      <c r="E91" s="0" t="n">
        <f aca="true">RAND()</f>
        <v>0.753050422816265</v>
      </c>
      <c r="F91" s="0" t="n">
        <f aca="true">RAND()</f>
        <v>0.532302397059466</v>
      </c>
      <c r="G91" s="0" t="n">
        <f aca="true">RAND()</f>
        <v>0.551989478646987</v>
      </c>
      <c r="H91" s="0" t="n">
        <f aca="true">RAND()</f>
        <v>0.46979961973635</v>
      </c>
      <c r="I91" s="0" t="n">
        <f aca="true">RAND()</f>
        <v>0.151428618839777</v>
      </c>
      <c r="J91" s="0" t="n">
        <f aca="true">RAND()</f>
        <v>0.458434174714576</v>
      </c>
      <c r="K91" s="0" t="n">
        <f aca="true">RAND()</f>
        <v>0.425307280213213</v>
      </c>
      <c r="L91" s="0" t="n">
        <f aca="true">RAND()</f>
        <v>0.832364931810171</v>
      </c>
      <c r="M91" s="0" t="n">
        <f aca="true">RAND()</f>
        <v>0.0027392160994565</v>
      </c>
      <c r="N91" s="0" t="n">
        <f aca="true">RAND()</f>
        <v>0.863036415451442</v>
      </c>
      <c r="O91" s="0" t="n">
        <f aca="true">RAND()</f>
        <v>0.9657664538402</v>
      </c>
      <c r="P91" s="0" t="n">
        <f aca="true">RAND()</f>
        <v>0.867517743927471</v>
      </c>
      <c r="Q91" s="0" t="n">
        <f aca="true">RAND()</f>
        <v>0.0488579846722606</v>
      </c>
      <c r="R91" s="0" t="n">
        <f aca="true">RAND()</f>
        <v>0.593690899554998</v>
      </c>
      <c r="S91" s="0" t="n">
        <f aca="true">RAND()</f>
        <v>0.489403578106461</v>
      </c>
      <c r="T91" s="0" t="n">
        <f aca="true">RAND()</f>
        <v>0.754574041412482</v>
      </c>
      <c r="U91" s="0" t="n">
        <f aca="true">RAND()</f>
        <v>0.0583223624729974</v>
      </c>
      <c r="V91" s="0" t="n">
        <f aca="true">RAND()</f>
        <v>0.924670986520873</v>
      </c>
      <c r="W91" s="0" t="n">
        <f aca="true">RAND()</f>
        <v>0.414005555086274</v>
      </c>
      <c r="X91" s="0" t="n">
        <f aca="true">RAND()</f>
        <v>0.197475317870326</v>
      </c>
      <c r="Y91" s="0" t="n">
        <f aca="true">RAND()</f>
        <v>0.0763961341081674</v>
      </c>
      <c r="Z91" s="0" t="n">
        <f aca="true">RAND()</f>
        <v>0.371541457516262</v>
      </c>
      <c r="AA91" s="0" t="n">
        <f aca="true">RAND()</f>
        <v>0.483791964961332</v>
      </c>
      <c r="AB91" s="0" t="n">
        <f aca="true">RAND()</f>
        <v>0.504315707886508</v>
      </c>
      <c r="AC91" s="0" t="n">
        <f aca="true">RAND()</f>
        <v>0.348682262086114</v>
      </c>
      <c r="AD91" s="0" t="n">
        <f aca="true">RAND()</f>
        <v>0.841051778457288</v>
      </c>
      <c r="AE91" s="0" t="n">
        <f aca="true">RAND()</f>
        <v>0.14829705417453</v>
      </c>
    </row>
    <row r="92" customFormat="false" ht="15.75" hidden="false" customHeight="false" outlineLevel="0" collapsed="false">
      <c r="B92" s="0" t="n">
        <f aca="true">RAND()</f>
        <v>0.334329004025994</v>
      </c>
      <c r="C92" s="0" t="n">
        <f aca="true">RAND()</f>
        <v>0.146387356841618</v>
      </c>
      <c r="D92" s="0" t="n">
        <f aca="true">RAND()</f>
        <v>0.067122307156681</v>
      </c>
      <c r="E92" s="0" t="n">
        <f aca="true">RAND()</f>
        <v>0.868650023085777</v>
      </c>
      <c r="F92" s="0" t="n">
        <f aca="true">RAND()</f>
        <v>0.577295676956677</v>
      </c>
      <c r="G92" s="0" t="n">
        <f aca="true">RAND()</f>
        <v>0.156639385449777</v>
      </c>
      <c r="H92" s="0" t="n">
        <f aca="true">RAND()</f>
        <v>0.722496510946951</v>
      </c>
      <c r="I92" s="0" t="n">
        <f aca="true">RAND()</f>
        <v>0.768595190378652</v>
      </c>
      <c r="J92" s="0" t="n">
        <f aca="true">RAND()</f>
        <v>0.979725827845388</v>
      </c>
      <c r="K92" s="0" t="n">
        <f aca="true">RAND()</f>
        <v>0.318102855404754</v>
      </c>
      <c r="L92" s="0" t="n">
        <f aca="true">RAND()</f>
        <v>0.55343597975769</v>
      </c>
      <c r="M92" s="0" t="n">
        <f aca="true">RAND()</f>
        <v>0.21885084507112</v>
      </c>
      <c r="N92" s="0" t="n">
        <f aca="true">RAND()</f>
        <v>0.235671741043881</v>
      </c>
      <c r="O92" s="0" t="n">
        <f aca="true">RAND()</f>
        <v>0.0156275151844533</v>
      </c>
      <c r="P92" s="0" t="n">
        <f aca="true">RAND()</f>
        <v>0.647897828804028</v>
      </c>
      <c r="Q92" s="0" t="n">
        <f aca="true">RAND()</f>
        <v>0.469488328461711</v>
      </c>
      <c r="R92" s="0" t="n">
        <f aca="true">RAND()</f>
        <v>0.923261530024546</v>
      </c>
      <c r="S92" s="0" t="n">
        <f aca="true">RAND()</f>
        <v>0.367755286865834</v>
      </c>
      <c r="T92" s="0" t="n">
        <f aca="true">RAND()</f>
        <v>0.00961612928042696</v>
      </c>
      <c r="U92" s="0" t="n">
        <f aca="true">RAND()</f>
        <v>0.644651580241767</v>
      </c>
      <c r="V92" s="0" t="n">
        <f aca="true">RAND()</f>
        <v>0.25035246601695</v>
      </c>
      <c r="W92" s="0" t="n">
        <f aca="true">RAND()</f>
        <v>0.963291138729102</v>
      </c>
      <c r="X92" s="0" t="n">
        <f aca="true">RAND()</f>
        <v>0.611500453263062</v>
      </c>
      <c r="Y92" s="0" t="n">
        <f aca="true">RAND()</f>
        <v>0.460272549098728</v>
      </c>
      <c r="Z92" s="0" t="n">
        <f aca="true">RAND()</f>
        <v>0.0664124799579141</v>
      </c>
      <c r="AA92" s="0" t="n">
        <f aca="true">RAND()</f>
        <v>0.845532990162009</v>
      </c>
      <c r="AB92" s="0" t="n">
        <f aca="true">RAND()</f>
        <v>0.861543931629787</v>
      </c>
      <c r="AC92" s="0" t="n">
        <f aca="true">RAND()</f>
        <v>0.680216850982433</v>
      </c>
      <c r="AD92" s="0" t="n">
        <f aca="true">RAND()</f>
        <v>0.391270811337341</v>
      </c>
      <c r="AE92" s="0" t="n">
        <f aca="true">RAND()</f>
        <v>0.969667669673586</v>
      </c>
    </row>
    <row r="93" customFormat="false" ht="15.75" hidden="false" customHeight="false" outlineLevel="0" collapsed="false">
      <c r="B93" s="0" t="n">
        <f aca="true">RAND()</f>
        <v>0.310967149263642</v>
      </c>
      <c r="C93" s="0" t="n">
        <f aca="true">RAND()</f>
        <v>0.842920362933274</v>
      </c>
      <c r="D93" s="0" t="n">
        <f aca="true">RAND()</f>
        <v>0.681887556698728</v>
      </c>
      <c r="E93" s="0" t="n">
        <f aca="true">RAND()</f>
        <v>0.630476426201269</v>
      </c>
      <c r="F93" s="0" t="n">
        <f aca="true">RAND()</f>
        <v>0.752172557200334</v>
      </c>
      <c r="G93" s="0" t="n">
        <f aca="true">RAND()</f>
        <v>0.710394080914689</v>
      </c>
      <c r="H93" s="0" t="n">
        <f aca="true">RAND()</f>
        <v>0.882393309188183</v>
      </c>
      <c r="I93" s="0" t="n">
        <f aca="true">RAND()</f>
        <v>0.103261042528178</v>
      </c>
      <c r="J93" s="0" t="n">
        <f aca="true">RAND()</f>
        <v>0.36274347030282</v>
      </c>
      <c r="K93" s="0" t="n">
        <f aca="true">RAND()</f>
        <v>0.147251301283414</v>
      </c>
      <c r="L93" s="0" t="n">
        <f aca="true">RAND()</f>
        <v>0.637642743215555</v>
      </c>
      <c r="M93" s="0" t="n">
        <f aca="true">RAND()</f>
        <v>0.197584181470094</v>
      </c>
      <c r="N93" s="0" t="n">
        <f aca="true">RAND()</f>
        <v>0.739380703233275</v>
      </c>
      <c r="O93" s="0" t="n">
        <f aca="true">RAND()</f>
        <v>0.764833101148571</v>
      </c>
      <c r="P93" s="0" t="n">
        <f aca="true">RAND()</f>
        <v>0.921720851450357</v>
      </c>
      <c r="Q93" s="0" t="n">
        <f aca="true">RAND()</f>
        <v>0.855791691215979</v>
      </c>
      <c r="R93" s="0" t="n">
        <f aca="true">RAND()</f>
        <v>0.231372573396743</v>
      </c>
      <c r="S93" s="0" t="n">
        <f aca="true">RAND()</f>
        <v>0.662239470917275</v>
      </c>
      <c r="T93" s="0" t="n">
        <f aca="true">RAND()</f>
        <v>0.0571647097518679</v>
      </c>
      <c r="U93" s="0" t="n">
        <f aca="true">RAND()</f>
        <v>0.898397691026299</v>
      </c>
      <c r="V93" s="0" t="n">
        <f aca="true">RAND()</f>
        <v>0.7161398166944</v>
      </c>
      <c r="W93" s="0" t="n">
        <f aca="true">RAND()</f>
        <v>0.539522918426908</v>
      </c>
      <c r="X93" s="0" t="n">
        <f aca="true">RAND()</f>
        <v>0.375499718519006</v>
      </c>
      <c r="Y93" s="0" t="n">
        <f aca="true">RAND()</f>
        <v>0.491638818186521</v>
      </c>
      <c r="Z93" s="0" t="n">
        <f aca="true">RAND()</f>
        <v>0.135548494857604</v>
      </c>
      <c r="AA93" s="0" t="n">
        <f aca="true">RAND()</f>
        <v>0.407224458440609</v>
      </c>
      <c r="AB93" s="0" t="n">
        <f aca="true">RAND()</f>
        <v>0.507904827746594</v>
      </c>
      <c r="AC93" s="0" t="n">
        <f aca="true">RAND()</f>
        <v>0.195773797621824</v>
      </c>
      <c r="AD93" s="0" t="n">
        <f aca="true">RAND()</f>
        <v>0.603879705182535</v>
      </c>
      <c r="AE93" s="0" t="n">
        <f aca="true">RAND()</f>
        <v>0.748903321600168</v>
      </c>
    </row>
    <row r="94" customFormat="false" ht="15.75" hidden="false" customHeight="false" outlineLevel="0" collapsed="false">
      <c r="B94" s="0" t="n">
        <f aca="true">RAND()</f>
        <v>0.554971128196454</v>
      </c>
      <c r="C94" s="0" t="n">
        <f aca="true">RAND()</f>
        <v>0.652952769940256</v>
      </c>
      <c r="D94" s="0" t="n">
        <f aca="true">RAND()</f>
        <v>0.732263033292594</v>
      </c>
      <c r="E94" s="0" t="n">
        <f aca="true">RAND()</f>
        <v>0.51622049611974</v>
      </c>
      <c r="F94" s="0" t="n">
        <f aca="true">RAND()</f>
        <v>0.775760487840076</v>
      </c>
      <c r="G94" s="0" t="n">
        <f aca="true">RAND()</f>
        <v>0.715680854758502</v>
      </c>
      <c r="H94" s="0" t="n">
        <f aca="true">RAND()</f>
        <v>0.353020836705108</v>
      </c>
      <c r="I94" s="0" t="n">
        <f aca="true">RAND()</f>
        <v>0.0407946017676084</v>
      </c>
      <c r="J94" s="0" t="n">
        <f aca="true">RAND()</f>
        <v>0.888805626079177</v>
      </c>
      <c r="K94" s="0" t="n">
        <f aca="true">RAND()</f>
        <v>0.45359356643972</v>
      </c>
      <c r="L94" s="0" t="n">
        <f aca="true">RAND()</f>
        <v>0.851790263003018</v>
      </c>
      <c r="M94" s="0" t="n">
        <f aca="true">RAND()</f>
        <v>0.683848980914494</v>
      </c>
      <c r="N94" s="0" t="n">
        <f aca="true">RAND()</f>
        <v>0.00541760375472666</v>
      </c>
      <c r="O94" s="0" t="n">
        <f aca="true">RAND()</f>
        <v>0.800466252399387</v>
      </c>
      <c r="P94" s="0" t="n">
        <f aca="true">RAND()</f>
        <v>0.830129734276157</v>
      </c>
      <c r="Q94" s="0" t="n">
        <f aca="true">RAND()</f>
        <v>0.932412115801174</v>
      </c>
      <c r="R94" s="0" t="n">
        <f aca="true">RAND()</f>
        <v>0.815353081267318</v>
      </c>
      <c r="S94" s="0" t="n">
        <f aca="true">RAND()</f>
        <v>0.765964594893012</v>
      </c>
      <c r="T94" s="0" t="n">
        <f aca="true">RAND()</f>
        <v>0.80520543368239</v>
      </c>
      <c r="U94" s="0" t="n">
        <f aca="true">RAND()</f>
        <v>0.400721545108687</v>
      </c>
      <c r="V94" s="0" t="n">
        <f aca="true">RAND()</f>
        <v>0.436346899715886</v>
      </c>
      <c r="W94" s="0" t="n">
        <f aca="true">RAND()</f>
        <v>0.359865450717623</v>
      </c>
      <c r="X94" s="0" t="n">
        <f aca="true">RAND()</f>
        <v>0.523883246355478</v>
      </c>
      <c r="Y94" s="0" t="n">
        <f aca="true">RAND()</f>
        <v>0.914864927631311</v>
      </c>
      <c r="Z94" s="0" t="n">
        <f aca="true">RAND()</f>
        <v>0.11511331677286</v>
      </c>
      <c r="AA94" s="0" t="n">
        <f aca="true">RAND()</f>
        <v>0.526718595817521</v>
      </c>
      <c r="AB94" s="0" t="n">
        <f aca="true">RAND()</f>
        <v>0.369034614376472</v>
      </c>
      <c r="AC94" s="0" t="n">
        <f aca="true">RAND()</f>
        <v>0.304408817319968</v>
      </c>
      <c r="AD94" s="0" t="n">
        <f aca="true">RAND()</f>
        <v>0.564786140150236</v>
      </c>
      <c r="AE94" s="0" t="n">
        <f aca="true">RAND()</f>
        <v>0.950428935682723</v>
      </c>
    </row>
    <row r="95" customFormat="false" ht="15.75" hidden="false" customHeight="false" outlineLevel="0" collapsed="false">
      <c r="B95" s="0" t="n">
        <f aca="true">RAND()</f>
        <v>0.362380604491881</v>
      </c>
      <c r="C95" s="0" t="n">
        <f aca="true">RAND()</f>
        <v>0.0918455077473329</v>
      </c>
      <c r="D95" s="0" t="n">
        <f aca="true">RAND()</f>
        <v>0.214328469059785</v>
      </c>
      <c r="E95" s="0" t="n">
        <f aca="true">RAND()</f>
        <v>0.116802938902791</v>
      </c>
      <c r="F95" s="0" t="n">
        <f aca="true">RAND()</f>
        <v>0.406476857830229</v>
      </c>
      <c r="G95" s="0" t="n">
        <f aca="true">RAND()</f>
        <v>0.74678493413697</v>
      </c>
      <c r="H95" s="0" t="n">
        <f aca="true">RAND()</f>
        <v>0.724659889204566</v>
      </c>
      <c r="I95" s="0" t="n">
        <f aca="true">RAND()</f>
        <v>0.278933475568005</v>
      </c>
      <c r="J95" s="0" t="n">
        <f aca="true">RAND()</f>
        <v>0.394191487385026</v>
      </c>
      <c r="K95" s="0" t="n">
        <f aca="true">RAND()</f>
        <v>0.465307764408736</v>
      </c>
      <c r="L95" s="0" t="n">
        <f aca="true">RAND()</f>
        <v>0.142865125461887</v>
      </c>
      <c r="M95" s="0" t="n">
        <f aca="true">RAND()</f>
        <v>0.430605261485044</v>
      </c>
      <c r="N95" s="0" t="n">
        <f aca="true">RAND()</f>
        <v>0.895355328441234</v>
      </c>
      <c r="O95" s="0" t="n">
        <f aca="true">RAND()</f>
        <v>0.284783303612504</v>
      </c>
      <c r="P95" s="0" t="n">
        <f aca="true">RAND()</f>
        <v>0.890587353739057</v>
      </c>
      <c r="Q95" s="0" t="n">
        <f aca="true">RAND()</f>
        <v>0.639097948386526</v>
      </c>
      <c r="R95" s="0" t="n">
        <f aca="true">RAND()</f>
        <v>0.218698621084373</v>
      </c>
      <c r="S95" s="0" t="n">
        <f aca="true">RAND()</f>
        <v>0.501763458707872</v>
      </c>
      <c r="T95" s="0" t="n">
        <f aca="true">RAND()</f>
        <v>0.429562240876869</v>
      </c>
      <c r="U95" s="0" t="n">
        <f aca="true">RAND()</f>
        <v>0.445935726581787</v>
      </c>
      <c r="V95" s="0" t="n">
        <f aca="true">RAND()</f>
        <v>0.685173031099973</v>
      </c>
      <c r="W95" s="0" t="n">
        <f aca="true">RAND()</f>
        <v>0.65881402336564</v>
      </c>
      <c r="X95" s="0" t="n">
        <f aca="true">RAND()</f>
        <v>0.00874269802087067</v>
      </c>
      <c r="Y95" s="0" t="n">
        <f aca="true">RAND()</f>
        <v>0.0427784911791623</v>
      </c>
      <c r="Z95" s="0" t="n">
        <f aca="true">RAND()</f>
        <v>0.593495963117138</v>
      </c>
      <c r="AA95" s="0" t="n">
        <f aca="true">RAND()</f>
        <v>0.233502429211285</v>
      </c>
      <c r="AB95" s="0" t="n">
        <f aca="true">RAND()</f>
        <v>0.454521929582573</v>
      </c>
      <c r="AC95" s="0" t="n">
        <f aca="true">RAND()</f>
        <v>0.311180617793567</v>
      </c>
      <c r="AD95" s="0" t="n">
        <f aca="true">RAND()</f>
        <v>0.622527379040584</v>
      </c>
      <c r="AE95" s="0" t="n">
        <f aca="true">RAND()</f>
        <v>0.960801514460899</v>
      </c>
    </row>
    <row r="96" customFormat="false" ht="15.75" hidden="false" customHeight="false" outlineLevel="0" collapsed="false">
      <c r="B96" s="0" t="n">
        <f aca="true">RAND()</f>
        <v>0.581010892901104</v>
      </c>
      <c r="C96" s="0" t="n">
        <f aca="true">RAND()</f>
        <v>0.800908116609038</v>
      </c>
      <c r="D96" s="0" t="n">
        <f aca="true">RAND()</f>
        <v>0.786909210021565</v>
      </c>
      <c r="E96" s="0" t="n">
        <f aca="true">RAND()</f>
        <v>0.443796032093412</v>
      </c>
      <c r="F96" s="0" t="n">
        <f aca="true">RAND()</f>
        <v>0.366113856452324</v>
      </c>
      <c r="G96" s="0" t="n">
        <f aca="true">RAND()</f>
        <v>0.471443997296722</v>
      </c>
      <c r="H96" s="0" t="n">
        <f aca="true">RAND()</f>
        <v>0.0766548519837758</v>
      </c>
      <c r="I96" s="0" t="n">
        <f aca="true">RAND()</f>
        <v>0.94174970813702</v>
      </c>
      <c r="J96" s="0" t="n">
        <f aca="true">RAND()</f>
        <v>0.0114704829746023</v>
      </c>
      <c r="K96" s="0" t="n">
        <f aca="true">RAND()</f>
        <v>0.986375594678935</v>
      </c>
      <c r="L96" s="0" t="n">
        <f aca="true">RAND()</f>
        <v>0.560809961357756</v>
      </c>
      <c r="M96" s="0" t="n">
        <f aca="true">RAND()</f>
        <v>0.510841541986039</v>
      </c>
      <c r="N96" s="0" t="n">
        <f aca="true">RAND()</f>
        <v>0.924487512090923</v>
      </c>
      <c r="O96" s="0" t="n">
        <f aca="true">RAND()</f>
        <v>0.639178050681138</v>
      </c>
      <c r="P96" s="0" t="n">
        <f aca="true">RAND()</f>
        <v>0.469688549236008</v>
      </c>
      <c r="Q96" s="0" t="n">
        <f aca="true">RAND()</f>
        <v>0.578745874928842</v>
      </c>
      <c r="R96" s="0" t="n">
        <f aca="true">RAND()</f>
        <v>0.986548196812647</v>
      </c>
      <c r="S96" s="0" t="n">
        <f aca="true">RAND()</f>
        <v>0.462818222874563</v>
      </c>
      <c r="T96" s="0" t="n">
        <f aca="true">RAND()</f>
        <v>0.986958322379454</v>
      </c>
      <c r="U96" s="0" t="n">
        <f aca="true">RAND()</f>
        <v>0.851965735255913</v>
      </c>
      <c r="V96" s="0" t="n">
        <f aca="true">RAND()</f>
        <v>0.892332272196006</v>
      </c>
      <c r="W96" s="0" t="n">
        <f aca="true">RAND()</f>
        <v>0.098121008400996</v>
      </c>
      <c r="X96" s="0" t="n">
        <f aca="true">RAND()</f>
        <v>0.0410758243731695</v>
      </c>
      <c r="Y96" s="0" t="n">
        <f aca="true">RAND()</f>
        <v>0.438382075207294</v>
      </c>
      <c r="Z96" s="0" t="n">
        <f aca="true">RAND()</f>
        <v>0.744858245229465</v>
      </c>
      <c r="AA96" s="0" t="n">
        <f aca="true">RAND()</f>
        <v>0.226639989590925</v>
      </c>
      <c r="AB96" s="0" t="n">
        <f aca="true">RAND()</f>
        <v>0.799791643225564</v>
      </c>
      <c r="AC96" s="0" t="n">
        <f aca="true">RAND()</f>
        <v>0.173295588942744</v>
      </c>
      <c r="AD96" s="0" t="n">
        <f aca="true">RAND()</f>
        <v>0.486600637867929</v>
      </c>
      <c r="AE96" s="0" t="n">
        <f aca="true">RAND()</f>
        <v>0.133319308315953</v>
      </c>
    </row>
    <row r="97" customFormat="false" ht="15.75" hidden="false" customHeight="false" outlineLevel="0" collapsed="false">
      <c r="B97" s="0" t="n">
        <f aca="true">RAND()</f>
        <v>0.0926649155748299</v>
      </c>
      <c r="C97" s="0" t="n">
        <f aca="true">RAND()</f>
        <v>0.482736696073959</v>
      </c>
      <c r="D97" s="0" t="n">
        <f aca="true">RAND()</f>
        <v>0.295661676957198</v>
      </c>
      <c r="E97" s="0" t="n">
        <f aca="true">RAND()</f>
        <v>0.499629059779361</v>
      </c>
      <c r="F97" s="0" t="n">
        <f aca="true">RAND()</f>
        <v>0.0281605519404085</v>
      </c>
      <c r="G97" s="0" t="n">
        <f aca="true">RAND()</f>
        <v>0.152807683578228</v>
      </c>
      <c r="H97" s="0" t="n">
        <f aca="true">RAND()</f>
        <v>0.494923969600945</v>
      </c>
      <c r="I97" s="0" t="n">
        <f aca="true">RAND()</f>
        <v>0.697231290284283</v>
      </c>
      <c r="J97" s="0" t="n">
        <f aca="true">RAND()</f>
        <v>0.604259001605225</v>
      </c>
      <c r="K97" s="0" t="n">
        <f aca="true">RAND()</f>
        <v>0.144041680496949</v>
      </c>
      <c r="L97" s="0" t="n">
        <f aca="true">RAND()</f>
        <v>0.282084929293052</v>
      </c>
      <c r="M97" s="0" t="n">
        <f aca="true">RAND()</f>
        <v>0.325848538160423</v>
      </c>
      <c r="N97" s="0" t="n">
        <f aca="true">RAND()</f>
        <v>0.422762468558353</v>
      </c>
      <c r="O97" s="0" t="n">
        <f aca="true">RAND()</f>
        <v>0.793369304251506</v>
      </c>
      <c r="P97" s="0" t="n">
        <f aca="true">RAND()</f>
        <v>0.585524872184745</v>
      </c>
      <c r="Q97" s="0" t="n">
        <f aca="true">RAND()</f>
        <v>0.433312077062436</v>
      </c>
      <c r="R97" s="0" t="n">
        <f aca="true">RAND()</f>
        <v>0.894125824738223</v>
      </c>
      <c r="S97" s="0" t="n">
        <f aca="true">RAND()</f>
        <v>0.509954932405135</v>
      </c>
      <c r="T97" s="0" t="n">
        <f aca="true">RAND()</f>
        <v>0.359180577641256</v>
      </c>
      <c r="U97" s="0" t="n">
        <f aca="true">RAND()</f>
        <v>0.219949262277382</v>
      </c>
      <c r="V97" s="0" t="n">
        <f aca="true">RAND()</f>
        <v>0.442071907916623</v>
      </c>
      <c r="W97" s="0" t="n">
        <f aca="true">RAND()</f>
        <v>0.278510424280474</v>
      </c>
      <c r="X97" s="0" t="n">
        <f aca="true">RAND()</f>
        <v>0.0249531291762957</v>
      </c>
      <c r="Y97" s="0" t="n">
        <f aca="true">RAND()</f>
        <v>0.0798745174622439</v>
      </c>
      <c r="Z97" s="0" t="n">
        <f aca="true">RAND()</f>
        <v>0.484614279593179</v>
      </c>
      <c r="AA97" s="0" t="n">
        <f aca="true">RAND()</f>
        <v>0.870765257780049</v>
      </c>
      <c r="AB97" s="0" t="n">
        <f aca="true">RAND()</f>
        <v>0.571345278473686</v>
      </c>
      <c r="AC97" s="0" t="n">
        <f aca="true">RAND()</f>
        <v>0.860693378830989</v>
      </c>
      <c r="AD97" s="0" t="n">
        <f aca="true">RAND()</f>
        <v>0.0110768989178936</v>
      </c>
      <c r="AE97" s="0" t="n">
        <f aca="true">RAND()</f>
        <v>0.435590963946067</v>
      </c>
    </row>
    <row r="98" customFormat="false" ht="15.75" hidden="false" customHeight="false" outlineLevel="0" collapsed="false">
      <c r="B98" s="0" t="n">
        <f aca="true">RAND()</f>
        <v>0.0411138134382857</v>
      </c>
      <c r="C98" s="0" t="n">
        <f aca="true">RAND()</f>
        <v>0.172512015281713</v>
      </c>
      <c r="D98" s="0" t="n">
        <f aca="true">RAND()</f>
        <v>0.0567947893677943</v>
      </c>
      <c r="E98" s="0" t="n">
        <f aca="true">RAND()</f>
        <v>0.281045065011435</v>
      </c>
      <c r="F98" s="0" t="n">
        <f aca="true">RAND()</f>
        <v>0.494316628970833</v>
      </c>
      <c r="G98" s="0" t="n">
        <f aca="true">RAND()</f>
        <v>0.260630967667724</v>
      </c>
      <c r="H98" s="0" t="n">
        <f aca="true">RAND()</f>
        <v>0.19687322951708</v>
      </c>
      <c r="I98" s="0" t="n">
        <f aca="true">RAND()</f>
        <v>0.804776631693177</v>
      </c>
      <c r="J98" s="0" t="n">
        <f aca="true">RAND()</f>
        <v>0.121743106355374</v>
      </c>
      <c r="K98" s="0" t="n">
        <f aca="true">RAND()</f>
        <v>0.438525849445976</v>
      </c>
      <c r="L98" s="0" t="n">
        <f aca="true">RAND()</f>
        <v>0.386708364930219</v>
      </c>
      <c r="M98" s="0" t="n">
        <f aca="true">RAND()</f>
        <v>0.845823755081064</v>
      </c>
      <c r="N98" s="0" t="n">
        <f aca="true">RAND()</f>
        <v>0.915770581702983</v>
      </c>
      <c r="O98" s="0" t="n">
        <f aca="true">RAND()</f>
        <v>0.0213042237041465</v>
      </c>
      <c r="P98" s="0" t="n">
        <f aca="true">RAND()</f>
        <v>0.777008305603569</v>
      </c>
      <c r="Q98" s="0" t="n">
        <f aca="true">RAND()</f>
        <v>0.37460835555624</v>
      </c>
      <c r="R98" s="0" t="n">
        <f aca="true">RAND()</f>
        <v>0.07465498238123</v>
      </c>
      <c r="S98" s="0" t="n">
        <f aca="true">RAND()</f>
        <v>0.792685321374621</v>
      </c>
      <c r="T98" s="0" t="n">
        <f aca="true">RAND()</f>
        <v>0.220782694956132</v>
      </c>
      <c r="U98" s="0" t="n">
        <f aca="true">RAND()</f>
        <v>0.947403080318067</v>
      </c>
      <c r="V98" s="0" t="n">
        <f aca="true">RAND()</f>
        <v>0.058601091233652</v>
      </c>
      <c r="W98" s="0" t="n">
        <f aca="true">RAND()</f>
        <v>0.71448398244316</v>
      </c>
      <c r="X98" s="0" t="n">
        <f aca="true">RAND()</f>
        <v>0.0802289402062333</v>
      </c>
      <c r="Y98" s="0" t="n">
        <f aca="true">RAND()</f>
        <v>0.766278193111676</v>
      </c>
      <c r="Z98" s="0" t="n">
        <f aca="true">RAND()</f>
        <v>0.0912417555180161</v>
      </c>
      <c r="AA98" s="0" t="n">
        <f aca="true">RAND()</f>
        <v>0.712887827473246</v>
      </c>
      <c r="AB98" s="0" t="n">
        <f aca="true">RAND()</f>
        <v>0.958332793035185</v>
      </c>
      <c r="AC98" s="0" t="n">
        <f aca="true">RAND()</f>
        <v>0.470999594526661</v>
      </c>
      <c r="AD98" s="0" t="n">
        <f aca="true">RAND()</f>
        <v>0.810248820378247</v>
      </c>
      <c r="AE98" s="0" t="n">
        <f aca="true">RAND()</f>
        <v>0.178777088897184</v>
      </c>
    </row>
    <row r="99" customFormat="false" ht="15.75" hidden="false" customHeight="false" outlineLevel="0" collapsed="false">
      <c r="B99" s="0" t="n">
        <f aca="true">RAND()</f>
        <v>0.32313796728097</v>
      </c>
      <c r="C99" s="0" t="n">
        <f aca="true">RAND()</f>
        <v>0.544394696591375</v>
      </c>
      <c r="D99" s="0" t="n">
        <f aca="true">RAND()</f>
        <v>0.373515491809232</v>
      </c>
      <c r="E99" s="0" t="n">
        <f aca="true">RAND()</f>
        <v>0.566997010951756</v>
      </c>
      <c r="F99" s="0" t="n">
        <f aca="true">RAND()</f>
        <v>0.272217298133878</v>
      </c>
      <c r="G99" s="0" t="n">
        <f aca="true">RAND()</f>
        <v>0.0539545046531442</v>
      </c>
      <c r="H99" s="0" t="n">
        <f aca="true">RAND()</f>
        <v>0.105657380701019</v>
      </c>
      <c r="I99" s="0" t="n">
        <f aca="true">RAND()</f>
        <v>0.826748060090304</v>
      </c>
      <c r="J99" s="0" t="n">
        <f aca="true">RAND()</f>
        <v>0.860670010852345</v>
      </c>
      <c r="K99" s="0" t="n">
        <f aca="true">RAND()</f>
        <v>0.0327275286407294</v>
      </c>
      <c r="L99" s="0" t="n">
        <f aca="true">RAND()</f>
        <v>0.622739836339806</v>
      </c>
      <c r="M99" s="0" t="n">
        <f aca="true">RAND()</f>
        <v>0.332419851720786</v>
      </c>
      <c r="N99" s="0" t="n">
        <f aca="true">RAND()</f>
        <v>0.426282811569796</v>
      </c>
      <c r="O99" s="0" t="n">
        <f aca="true">RAND()</f>
        <v>0.957495896828365</v>
      </c>
      <c r="P99" s="0" t="n">
        <f aca="true">RAND()</f>
        <v>0.835469833943292</v>
      </c>
      <c r="Q99" s="0" t="n">
        <f aca="true">RAND()</f>
        <v>0.850063199513392</v>
      </c>
      <c r="R99" s="0" t="n">
        <f aca="true">RAND()</f>
        <v>0.484030003255643</v>
      </c>
      <c r="S99" s="0" t="n">
        <f aca="true">RAND()</f>
        <v>0.812760280641956</v>
      </c>
      <c r="T99" s="0" t="n">
        <f aca="true">RAND()</f>
        <v>0.705261050210281</v>
      </c>
      <c r="U99" s="0" t="n">
        <f aca="true">RAND()</f>
        <v>0.766098096104187</v>
      </c>
      <c r="V99" s="0" t="n">
        <f aca="true">RAND()</f>
        <v>0.674762694210127</v>
      </c>
      <c r="W99" s="0" t="n">
        <f aca="true">RAND()</f>
        <v>0.957869769315856</v>
      </c>
      <c r="X99" s="0" t="n">
        <f aca="true">RAND()</f>
        <v>0.676215768331627</v>
      </c>
      <c r="Y99" s="0" t="n">
        <f aca="true">RAND()</f>
        <v>0.305119593560034</v>
      </c>
      <c r="Z99" s="0" t="n">
        <f aca="true">RAND()</f>
        <v>0.622973722158943</v>
      </c>
      <c r="AA99" s="0" t="n">
        <f aca="true">RAND()</f>
        <v>0.835473468443921</v>
      </c>
      <c r="AB99" s="0" t="n">
        <f aca="true">RAND()</f>
        <v>0.12224162497118</v>
      </c>
      <c r="AC99" s="0" t="n">
        <f aca="true">RAND()</f>
        <v>0.466784666861197</v>
      </c>
      <c r="AD99" s="0" t="n">
        <f aca="true">RAND()</f>
        <v>0.574495335629677</v>
      </c>
      <c r="AE99" s="0" t="n">
        <f aca="true">RAND()</f>
        <v>0.754361081698711</v>
      </c>
    </row>
    <row r="100" customFormat="false" ht="15.75" hidden="false" customHeight="false" outlineLevel="0" collapsed="false">
      <c r="B100" s="0" t="n">
        <f aca="true">RAND()</f>
        <v>0.224244963611234</v>
      </c>
      <c r="C100" s="0" t="n">
        <f aca="true">RAND()</f>
        <v>0.950559583492208</v>
      </c>
      <c r="D100" s="0" t="n">
        <f aca="true">RAND()</f>
        <v>0.885719394296131</v>
      </c>
      <c r="E100" s="0" t="n">
        <f aca="true">RAND()</f>
        <v>0.121393187991206</v>
      </c>
      <c r="F100" s="0" t="n">
        <f aca="true">RAND()</f>
        <v>0.573465922666395</v>
      </c>
      <c r="G100" s="0" t="n">
        <f aca="true">RAND()</f>
        <v>0.937871751799545</v>
      </c>
      <c r="H100" s="0" t="n">
        <f aca="true">RAND()</f>
        <v>0.672622098317307</v>
      </c>
      <c r="I100" s="0" t="n">
        <f aca="true">RAND()</f>
        <v>0.584786017827447</v>
      </c>
      <c r="J100" s="0" t="n">
        <f aca="true">RAND()</f>
        <v>0.479168482065779</v>
      </c>
      <c r="K100" s="0" t="n">
        <f aca="true">RAND()</f>
        <v>0.660361056142798</v>
      </c>
      <c r="L100" s="0" t="n">
        <f aca="true">RAND()</f>
        <v>0.889537833723122</v>
      </c>
      <c r="M100" s="0" t="n">
        <f aca="true">RAND()</f>
        <v>0.618293008951071</v>
      </c>
      <c r="N100" s="0" t="n">
        <f aca="true">RAND()</f>
        <v>0.155921503061459</v>
      </c>
      <c r="O100" s="0" t="n">
        <f aca="true">RAND()</f>
        <v>0.91210013253962</v>
      </c>
      <c r="P100" s="0" t="n">
        <f aca="true">RAND()</f>
        <v>0.313132476339681</v>
      </c>
      <c r="Q100" s="0" t="n">
        <f aca="true">RAND()</f>
        <v>0.383002536685055</v>
      </c>
      <c r="R100" s="0" t="n">
        <f aca="true">RAND()</f>
        <v>0.721781566593403</v>
      </c>
      <c r="S100" s="0" t="n">
        <f aca="true">RAND()</f>
        <v>0.467772165337878</v>
      </c>
      <c r="T100" s="0" t="n">
        <f aca="true">RAND()</f>
        <v>0.124420597117386</v>
      </c>
      <c r="U100" s="0" t="n">
        <f aca="true">RAND()</f>
        <v>0.918182626347919</v>
      </c>
      <c r="V100" s="0" t="n">
        <f aca="true">RAND()</f>
        <v>0.353692792794806</v>
      </c>
      <c r="W100" s="0" t="n">
        <f aca="true">RAND()</f>
        <v>0.576919022146464</v>
      </c>
      <c r="X100" s="0" t="n">
        <f aca="true">RAND()</f>
        <v>0.976503184402895</v>
      </c>
      <c r="Y100" s="0" t="n">
        <f aca="true">RAND()</f>
        <v>0.869970987502803</v>
      </c>
      <c r="Z100" s="0" t="n">
        <f aca="true">RAND()</f>
        <v>0.782301686674202</v>
      </c>
      <c r="AA100" s="0" t="n">
        <f aca="true">RAND()</f>
        <v>0.876601477406324</v>
      </c>
      <c r="AB100" s="0" t="n">
        <f aca="true">RAND()</f>
        <v>0.740292218669139</v>
      </c>
      <c r="AC100" s="0" t="n">
        <f aca="true">RAND()</f>
        <v>0.934684040903963</v>
      </c>
      <c r="AD100" s="0" t="n">
        <f aca="true">RAND()</f>
        <v>0.862940161576285</v>
      </c>
      <c r="AE100" s="0" t="n">
        <f aca="true">RAND()</f>
        <v>0.689546853995009</v>
      </c>
    </row>
    <row r="101" customFormat="false" ht="15.75" hidden="false" customHeight="false" outlineLevel="0" collapsed="false">
      <c r="B101" s="0" t="n">
        <f aca="true">RAND()</f>
        <v>0.913766124529722</v>
      </c>
      <c r="C101" s="0" t="n">
        <f aca="true">RAND()</f>
        <v>0.946638159609026</v>
      </c>
      <c r="D101" s="0" t="n">
        <f aca="true">RAND()</f>
        <v>0.33596028349575</v>
      </c>
      <c r="E101" s="0" t="n">
        <f aca="true">RAND()</f>
        <v>0.205378300109389</v>
      </c>
      <c r="F101" s="0" t="n">
        <f aca="true">RAND()</f>
        <v>0.676337812539631</v>
      </c>
      <c r="G101" s="0" t="n">
        <f aca="true">RAND()</f>
        <v>0.289046720047719</v>
      </c>
      <c r="H101" s="0" t="n">
        <f aca="true">RAND()</f>
        <v>0.285007044069683</v>
      </c>
      <c r="I101" s="0" t="n">
        <f aca="true">RAND()</f>
        <v>0.733133870911988</v>
      </c>
      <c r="J101" s="0" t="n">
        <f aca="true">RAND()</f>
        <v>0.48086809156692</v>
      </c>
      <c r="K101" s="0" t="n">
        <f aca="true">RAND()</f>
        <v>0.291338903620844</v>
      </c>
      <c r="L101" s="0" t="n">
        <f aca="true">RAND()</f>
        <v>0.486241927349876</v>
      </c>
      <c r="M101" s="0" t="n">
        <f aca="true">RAND()</f>
        <v>0.977242158491686</v>
      </c>
      <c r="N101" s="0" t="n">
        <f aca="true">RAND()</f>
        <v>0.632992898973164</v>
      </c>
      <c r="O101" s="0" t="n">
        <f aca="true">RAND()</f>
        <v>0.625529158892314</v>
      </c>
      <c r="P101" s="0" t="n">
        <f aca="true">RAND()</f>
        <v>0.97122632829096</v>
      </c>
      <c r="Q101" s="0" t="n">
        <f aca="true">RAND()</f>
        <v>0.821638473912086</v>
      </c>
      <c r="R101" s="0" t="n">
        <f aca="true">RAND()</f>
        <v>0.909135042529418</v>
      </c>
      <c r="S101" s="0" t="n">
        <f aca="true">RAND()</f>
        <v>0.628879257700672</v>
      </c>
      <c r="T101" s="0" t="n">
        <f aca="true">RAND()</f>
        <v>0.962084548503471</v>
      </c>
      <c r="U101" s="0" t="n">
        <f aca="true">RAND()</f>
        <v>0.661056134049595</v>
      </c>
      <c r="V101" s="0" t="n">
        <f aca="true">RAND()</f>
        <v>0.401317665388756</v>
      </c>
      <c r="W101" s="0" t="n">
        <f aca="true">RAND()</f>
        <v>0.157018548746913</v>
      </c>
      <c r="X101" s="0" t="n">
        <f aca="true">RAND()</f>
        <v>0.816696673881196</v>
      </c>
      <c r="Y101" s="0" t="n">
        <f aca="true">RAND()</f>
        <v>0.370282503029815</v>
      </c>
      <c r="Z101" s="0" t="n">
        <f aca="true">RAND()</f>
        <v>0.542885229445538</v>
      </c>
      <c r="AA101" s="0" t="n">
        <f aca="true">RAND()</f>
        <v>0.542889733850071</v>
      </c>
      <c r="AB101" s="0" t="n">
        <f aca="true">RAND()</f>
        <v>0.795048000921878</v>
      </c>
      <c r="AC101" s="0" t="n">
        <f aca="true">RAND()</f>
        <v>0.416592173634821</v>
      </c>
      <c r="AD101" s="0" t="n">
        <f aca="true">RAND()</f>
        <v>0.577329444030515</v>
      </c>
      <c r="AE101" s="0" t="n">
        <f aca="true">RAND()</f>
        <v>0.976182606849017</v>
      </c>
    </row>
    <row r="102" customFormat="false" ht="15.75" hidden="false" customHeight="false" outlineLevel="0" collapsed="false">
      <c r="B102" s="0" t="n">
        <f aca="true">RAND()</f>
        <v>0.566605386842748</v>
      </c>
      <c r="C102" s="0" t="n">
        <f aca="true">RAND()</f>
        <v>0.911733661962786</v>
      </c>
      <c r="D102" s="0" t="n">
        <f aca="true">RAND()</f>
        <v>0.78332527798264</v>
      </c>
      <c r="E102" s="0" t="n">
        <f aca="true">RAND()</f>
        <v>0.419207289876296</v>
      </c>
      <c r="F102" s="0" t="n">
        <f aca="true">RAND()</f>
        <v>0.965653851459686</v>
      </c>
      <c r="G102" s="0" t="n">
        <f aca="true">RAND()</f>
        <v>0.131572595063267</v>
      </c>
      <c r="H102" s="0" t="n">
        <f aca="true">RAND()</f>
        <v>0.399259414854069</v>
      </c>
      <c r="I102" s="0" t="n">
        <f aca="true">RAND()</f>
        <v>0.198096178429388</v>
      </c>
      <c r="J102" s="0" t="n">
        <f aca="true">RAND()</f>
        <v>0.422420664230445</v>
      </c>
      <c r="K102" s="0" t="n">
        <f aca="true">RAND()</f>
        <v>0.416126529042374</v>
      </c>
      <c r="L102" s="0" t="n">
        <f aca="true">RAND()</f>
        <v>0.437191728936088</v>
      </c>
      <c r="M102" s="0" t="n">
        <f aca="true">RAND()</f>
        <v>0.411717922013346</v>
      </c>
      <c r="N102" s="0" t="n">
        <f aca="true">RAND()</f>
        <v>0.809237856582806</v>
      </c>
      <c r="O102" s="0" t="n">
        <f aca="true">RAND()</f>
        <v>0.0574674358985651</v>
      </c>
      <c r="P102" s="0" t="n">
        <f aca="true">RAND()</f>
        <v>0.793821903207654</v>
      </c>
      <c r="Q102" s="0" t="n">
        <f aca="true">RAND()</f>
        <v>0.672176702225538</v>
      </c>
      <c r="R102" s="0" t="n">
        <f aca="true">RAND()</f>
        <v>0.774726188251799</v>
      </c>
      <c r="S102" s="0" t="n">
        <f aca="true">RAND()</f>
        <v>0.885794284868767</v>
      </c>
      <c r="T102" s="0" t="n">
        <f aca="true">RAND()</f>
        <v>0.448660933502046</v>
      </c>
      <c r="U102" s="0" t="n">
        <f aca="true">RAND()</f>
        <v>0.82945510191711</v>
      </c>
      <c r="V102" s="0" t="n">
        <f aca="true">RAND()</f>
        <v>0.757362385414997</v>
      </c>
      <c r="W102" s="0" t="n">
        <f aca="true">RAND()</f>
        <v>0.487428337700867</v>
      </c>
      <c r="X102" s="0" t="n">
        <f aca="true">RAND()</f>
        <v>0.912762326422718</v>
      </c>
      <c r="Y102" s="0" t="n">
        <f aca="true">RAND()</f>
        <v>0.347708354131812</v>
      </c>
      <c r="Z102" s="0" t="n">
        <f aca="true">RAND()</f>
        <v>0.931888686717201</v>
      </c>
      <c r="AA102" s="0" t="n">
        <f aca="true">RAND()</f>
        <v>0.736396084224729</v>
      </c>
      <c r="AB102" s="0" t="n">
        <f aca="true">RAND()</f>
        <v>0.220295664763291</v>
      </c>
      <c r="AC102" s="0" t="n">
        <f aca="true">RAND()</f>
        <v>0.624963613573006</v>
      </c>
      <c r="AD102" s="0" t="n">
        <f aca="true">RAND()</f>
        <v>0.385398335583338</v>
      </c>
      <c r="AE102" s="0" t="n">
        <f aca="true">RAND()</f>
        <v>0.800609121559986</v>
      </c>
    </row>
    <row r="103" customFormat="false" ht="15.75" hidden="false" customHeight="false" outlineLevel="0" collapsed="false">
      <c r="B103" s="0" t="n">
        <f aca="true">RAND()</f>
        <v>0.926779738224867</v>
      </c>
      <c r="C103" s="0" t="n">
        <f aca="true">RAND()</f>
        <v>0.837883315827286</v>
      </c>
      <c r="D103" s="0" t="n">
        <f aca="true">RAND()</f>
        <v>0.773527358248406</v>
      </c>
      <c r="E103" s="0" t="n">
        <f aca="true">RAND()</f>
        <v>0.30092140017486</v>
      </c>
      <c r="F103" s="0" t="n">
        <f aca="true">RAND()</f>
        <v>0.623138119582951</v>
      </c>
      <c r="G103" s="0" t="n">
        <f aca="true">RAND()</f>
        <v>0.253796727093033</v>
      </c>
      <c r="H103" s="0" t="n">
        <f aca="true">RAND()</f>
        <v>0.580678538800952</v>
      </c>
      <c r="I103" s="0" t="n">
        <f aca="true">RAND()</f>
        <v>0.0732914394377891</v>
      </c>
      <c r="J103" s="0" t="n">
        <f aca="true">RAND()</f>
        <v>0.685905791559378</v>
      </c>
      <c r="K103" s="0" t="n">
        <f aca="true">RAND()</f>
        <v>0.102768910893694</v>
      </c>
      <c r="L103" s="0" t="n">
        <f aca="true">RAND()</f>
        <v>0.699370838017611</v>
      </c>
      <c r="M103" s="0" t="n">
        <f aca="true">RAND()</f>
        <v>0.414862018054058</v>
      </c>
      <c r="N103" s="0" t="n">
        <f aca="true">RAND()</f>
        <v>0.668439202201337</v>
      </c>
      <c r="O103" s="0" t="n">
        <f aca="true">RAND()</f>
        <v>0.726484412175523</v>
      </c>
      <c r="P103" s="0" t="n">
        <f aca="true">RAND()</f>
        <v>0.199877948014899</v>
      </c>
      <c r="Q103" s="0" t="n">
        <f aca="true">RAND()</f>
        <v>0.87326735493727</v>
      </c>
      <c r="R103" s="0" t="n">
        <f aca="true">RAND()</f>
        <v>0.909882330835394</v>
      </c>
      <c r="S103" s="0" t="n">
        <f aca="true">RAND()</f>
        <v>0.548559118370254</v>
      </c>
      <c r="T103" s="0" t="n">
        <f aca="true">RAND()</f>
        <v>0.531228279594035</v>
      </c>
      <c r="U103" s="0" t="n">
        <f aca="true">RAND()</f>
        <v>0.207032858752494</v>
      </c>
      <c r="V103" s="0" t="n">
        <f aca="true">RAND()</f>
        <v>0.509872587436305</v>
      </c>
      <c r="W103" s="0" t="n">
        <f aca="true">RAND()</f>
        <v>0.509242346929969</v>
      </c>
      <c r="X103" s="0" t="n">
        <f aca="true">RAND()</f>
        <v>0.123062081244721</v>
      </c>
      <c r="Y103" s="0" t="n">
        <f aca="true">RAND()</f>
        <v>0.33777497333265</v>
      </c>
      <c r="Z103" s="0" t="n">
        <f aca="true">RAND()</f>
        <v>0.410503994185946</v>
      </c>
      <c r="AA103" s="0" t="n">
        <f aca="true">RAND()</f>
        <v>0.0598109554227759</v>
      </c>
      <c r="AB103" s="0" t="n">
        <f aca="true">RAND()</f>
        <v>0.0659364324835579</v>
      </c>
      <c r="AC103" s="0" t="n">
        <f aca="true">RAND()</f>
        <v>0.80511487780714</v>
      </c>
      <c r="AD103" s="0" t="n">
        <f aca="true">RAND()</f>
        <v>0.00149888037150752</v>
      </c>
      <c r="AE103" s="0" t="n">
        <f aca="true">RAND()</f>
        <v>0.662115479869993</v>
      </c>
    </row>
    <row r="104" customFormat="false" ht="15.75" hidden="false" customHeight="false" outlineLevel="0" collapsed="false">
      <c r="B104" s="0" t="n">
        <f aca="true">RAND()</f>
        <v>0.0357574599075542</v>
      </c>
      <c r="C104" s="0" t="n">
        <f aca="true">RAND()</f>
        <v>0.298298636471052</v>
      </c>
      <c r="D104" s="0" t="n">
        <f aca="true">RAND()</f>
        <v>0.737264020309633</v>
      </c>
      <c r="E104" s="0" t="n">
        <f aca="true">RAND()</f>
        <v>0.651747021410288</v>
      </c>
      <c r="F104" s="0" t="n">
        <f aca="true">RAND()</f>
        <v>0.488708632557587</v>
      </c>
      <c r="G104" s="0" t="n">
        <f aca="true">RAND()</f>
        <v>0.681741562778369</v>
      </c>
      <c r="H104" s="0" t="n">
        <f aca="true">RAND()</f>
        <v>0.341953228580546</v>
      </c>
      <c r="I104" s="0" t="n">
        <f aca="true">RAND()</f>
        <v>0.0470837938878521</v>
      </c>
      <c r="J104" s="0" t="n">
        <f aca="true">RAND()</f>
        <v>0.69502772346783</v>
      </c>
      <c r="K104" s="0" t="n">
        <f aca="true">RAND()</f>
        <v>0.608440761779588</v>
      </c>
      <c r="L104" s="0" t="n">
        <f aca="true">RAND()</f>
        <v>0.485647042178739</v>
      </c>
      <c r="M104" s="0" t="n">
        <f aca="true">RAND()</f>
        <v>0.954294690740019</v>
      </c>
      <c r="N104" s="0" t="n">
        <f aca="true">RAND()</f>
        <v>0.225425928881065</v>
      </c>
      <c r="O104" s="0" t="n">
        <f aca="true">RAND()</f>
        <v>0.54766541293771</v>
      </c>
      <c r="P104" s="0" t="n">
        <f aca="true">RAND()</f>
        <v>0.64859986182287</v>
      </c>
      <c r="Q104" s="0" t="n">
        <f aca="true">RAND()</f>
        <v>0.249910254146718</v>
      </c>
      <c r="R104" s="0" t="n">
        <f aca="true">RAND()</f>
        <v>0.32156282730066</v>
      </c>
      <c r="S104" s="0" t="n">
        <f aca="true">RAND()</f>
        <v>0.180707873684824</v>
      </c>
      <c r="T104" s="0" t="n">
        <f aca="true">RAND()</f>
        <v>0.272194268735115</v>
      </c>
      <c r="U104" s="0" t="n">
        <f aca="true">RAND()</f>
        <v>0.735368572695563</v>
      </c>
      <c r="V104" s="0" t="n">
        <f aca="true">RAND()</f>
        <v>0.445364569847296</v>
      </c>
      <c r="W104" s="0" t="n">
        <f aca="true">RAND()</f>
        <v>0.0810461893287323</v>
      </c>
      <c r="X104" s="0" t="n">
        <f aca="true">RAND()</f>
        <v>0.73803002473779</v>
      </c>
      <c r="Y104" s="0" t="n">
        <f aca="true">RAND()</f>
        <v>0.258297360418795</v>
      </c>
      <c r="Z104" s="0" t="n">
        <f aca="true">RAND()</f>
        <v>0.35037880164932</v>
      </c>
      <c r="AA104" s="0" t="n">
        <f aca="true">RAND()</f>
        <v>0.0130648532140902</v>
      </c>
      <c r="AB104" s="0" t="n">
        <f aca="true">RAND()</f>
        <v>0.264683700961836</v>
      </c>
      <c r="AC104" s="0" t="n">
        <f aca="true">RAND()</f>
        <v>0.310387361540082</v>
      </c>
      <c r="AD104" s="0" t="n">
        <f aca="true">RAND()</f>
        <v>0.31901541772644</v>
      </c>
      <c r="AE104" s="0" t="n">
        <f aca="true">RAND()</f>
        <v>0.208795509235472</v>
      </c>
    </row>
    <row r="105" customFormat="false" ht="15.75" hidden="false" customHeight="false" outlineLevel="0" collapsed="false">
      <c r="B105" s="0" t="n">
        <f aca="true">RAND()</f>
        <v>0.376043074172013</v>
      </c>
      <c r="C105" s="0" t="n">
        <f aca="true">RAND()</f>
        <v>0.520065308750064</v>
      </c>
      <c r="D105" s="0" t="n">
        <f aca="true">RAND()</f>
        <v>0.301775518729923</v>
      </c>
      <c r="E105" s="0" t="n">
        <f aca="true">RAND()</f>
        <v>0.605980765968972</v>
      </c>
      <c r="F105" s="0" t="n">
        <f aca="true">RAND()</f>
        <v>0.916513760556838</v>
      </c>
      <c r="G105" s="0" t="n">
        <f aca="true">RAND()</f>
        <v>0.142732425569023</v>
      </c>
      <c r="H105" s="0" t="n">
        <f aca="true">RAND()</f>
        <v>0.992883612185112</v>
      </c>
      <c r="I105" s="0" t="n">
        <f aca="true">RAND()</f>
        <v>0.531940929395836</v>
      </c>
      <c r="J105" s="0" t="n">
        <f aca="true">RAND()</f>
        <v>0.716193432855132</v>
      </c>
      <c r="K105" s="0" t="n">
        <f aca="true">RAND()</f>
        <v>0.852751209164446</v>
      </c>
      <c r="L105" s="0" t="n">
        <f aca="true">RAND()</f>
        <v>0.983801826998996</v>
      </c>
      <c r="M105" s="0" t="n">
        <f aca="true">RAND()</f>
        <v>0.851290752905868</v>
      </c>
      <c r="N105" s="0" t="n">
        <f aca="true">RAND()</f>
        <v>0.753296075775908</v>
      </c>
      <c r="O105" s="0" t="n">
        <f aca="true">RAND()</f>
        <v>0.362905030974932</v>
      </c>
      <c r="P105" s="0" t="n">
        <f aca="true">RAND()</f>
        <v>0.492417437742926</v>
      </c>
      <c r="Q105" s="0" t="n">
        <f aca="true">RAND()</f>
        <v>0.420560807649793</v>
      </c>
      <c r="R105" s="0" t="n">
        <f aca="true">RAND()</f>
        <v>0.568022966971546</v>
      </c>
      <c r="S105" s="0" t="n">
        <f aca="true">RAND()</f>
        <v>0.209362051132552</v>
      </c>
      <c r="T105" s="0" t="n">
        <f aca="true">RAND()</f>
        <v>0.418011025296304</v>
      </c>
      <c r="U105" s="0" t="n">
        <f aca="true">RAND()</f>
        <v>0.991431884862219</v>
      </c>
      <c r="V105" s="0" t="n">
        <f aca="true">RAND()</f>
        <v>0.0722769164747532</v>
      </c>
      <c r="W105" s="0" t="n">
        <f aca="true">RAND()</f>
        <v>0.391843522296357</v>
      </c>
      <c r="X105" s="0" t="n">
        <f aca="true">RAND()</f>
        <v>0.971574240937543</v>
      </c>
      <c r="Y105" s="0" t="n">
        <f aca="true">RAND()</f>
        <v>0.533857504561565</v>
      </c>
      <c r="Z105" s="0" t="n">
        <f aca="true">RAND()</f>
        <v>0.322231434919576</v>
      </c>
      <c r="AA105" s="0" t="n">
        <f aca="true">RAND()</f>
        <v>0.35629742983551</v>
      </c>
      <c r="AB105" s="0" t="n">
        <f aca="true">RAND()</f>
        <v>0.80288859719234</v>
      </c>
      <c r="AC105" s="0" t="n">
        <f aca="true">RAND()</f>
        <v>0.973295174468594</v>
      </c>
      <c r="AD105" s="0" t="n">
        <f aca="true">RAND()</f>
        <v>0.429368269252787</v>
      </c>
      <c r="AE105" s="0" t="n">
        <f aca="true">RAND()</f>
        <v>0.710964151154543</v>
      </c>
    </row>
    <row r="106" customFormat="false" ht="15.75" hidden="false" customHeight="false" outlineLevel="0" collapsed="false">
      <c r="B106" s="0" t="n">
        <f aca="true">RAND()</f>
        <v>0.981288425118453</v>
      </c>
      <c r="C106" s="0" t="n">
        <f aca="true">RAND()</f>
        <v>0.706482037365035</v>
      </c>
      <c r="D106" s="0" t="n">
        <f aca="true">RAND()</f>
        <v>0.309881509586541</v>
      </c>
      <c r="E106" s="0" t="n">
        <f aca="true">RAND()</f>
        <v>0.609362035189036</v>
      </c>
      <c r="F106" s="0" t="n">
        <f aca="true">RAND()</f>
        <v>0.155486811571502</v>
      </c>
      <c r="G106" s="0" t="n">
        <f aca="true">RAND()</f>
        <v>0.312742433336848</v>
      </c>
      <c r="H106" s="0" t="n">
        <f aca="true">RAND()</f>
        <v>0.45056551513298</v>
      </c>
      <c r="I106" s="0" t="n">
        <f aca="true">RAND()</f>
        <v>0.349727595945022</v>
      </c>
      <c r="J106" s="0" t="n">
        <f aca="true">RAND()</f>
        <v>0.0892117401493615</v>
      </c>
      <c r="K106" s="0" t="n">
        <f aca="true">RAND()</f>
        <v>0.818553586545865</v>
      </c>
      <c r="L106" s="0" t="n">
        <f aca="true">RAND()</f>
        <v>0.904898304729213</v>
      </c>
      <c r="M106" s="0" t="n">
        <f aca="true">RAND()</f>
        <v>0.443504340688858</v>
      </c>
      <c r="N106" s="0" t="n">
        <f aca="true">RAND()</f>
        <v>0.211087315182173</v>
      </c>
      <c r="O106" s="0" t="n">
        <f aca="true">RAND()</f>
        <v>0.500561035902566</v>
      </c>
      <c r="P106" s="0" t="n">
        <f aca="true">RAND()</f>
        <v>0.0998089419238682</v>
      </c>
      <c r="Q106" s="0" t="n">
        <f aca="true">RAND()</f>
        <v>0.29957788951613</v>
      </c>
      <c r="R106" s="0" t="n">
        <f aca="true">RAND()</f>
        <v>0.510496063897094</v>
      </c>
      <c r="S106" s="0" t="n">
        <f aca="true">RAND()</f>
        <v>0.117385247169776</v>
      </c>
      <c r="T106" s="0" t="n">
        <f aca="true">RAND()</f>
        <v>0.0407223319107894</v>
      </c>
      <c r="U106" s="0" t="n">
        <f aca="true">RAND()</f>
        <v>0.509588304402818</v>
      </c>
      <c r="V106" s="0" t="n">
        <f aca="true">RAND()</f>
        <v>0.300213747114483</v>
      </c>
      <c r="W106" s="0" t="n">
        <f aca="true">RAND()</f>
        <v>0.655416857377074</v>
      </c>
      <c r="X106" s="0" t="n">
        <f aca="true">RAND()</f>
        <v>0.822512533305368</v>
      </c>
      <c r="Y106" s="0" t="n">
        <f aca="true">RAND()</f>
        <v>0.78590761551143</v>
      </c>
      <c r="Z106" s="0" t="n">
        <f aca="true">RAND()</f>
        <v>0.477845958489168</v>
      </c>
      <c r="AA106" s="0" t="n">
        <f aca="true">RAND()</f>
        <v>0.856271401832834</v>
      </c>
      <c r="AB106" s="0" t="n">
        <f aca="true">RAND()</f>
        <v>0.00575875202976778</v>
      </c>
      <c r="AC106" s="0" t="n">
        <f aca="true">RAND()</f>
        <v>0.270707702921216</v>
      </c>
      <c r="AD106" s="0" t="n">
        <f aca="true">RAND()</f>
        <v>0.249231847514653</v>
      </c>
      <c r="AE106" s="0" t="n">
        <f aca="true">RAND()</f>
        <v>0.170241621765531</v>
      </c>
    </row>
    <row r="107" customFormat="false" ht="15.75" hidden="false" customHeight="false" outlineLevel="0" collapsed="false">
      <c r="B107" s="0" t="n">
        <f aca="true">RAND()</f>
        <v>0.646071709486494</v>
      </c>
      <c r="C107" s="0" t="n">
        <f aca="true">RAND()</f>
        <v>0.753659176507129</v>
      </c>
      <c r="D107" s="0" t="n">
        <f aca="true">RAND()</f>
        <v>0.825056038903882</v>
      </c>
      <c r="E107" s="0" t="n">
        <f aca="true">RAND()</f>
        <v>0.0201469299700054</v>
      </c>
      <c r="F107" s="0" t="n">
        <f aca="true">RAND()</f>
        <v>0.895126578041932</v>
      </c>
      <c r="G107" s="0" t="n">
        <f aca="true">RAND()</f>
        <v>0.690809755557797</v>
      </c>
      <c r="H107" s="0" t="n">
        <f aca="true">RAND()</f>
        <v>0.874248538651702</v>
      </c>
      <c r="I107" s="0" t="n">
        <f aca="true">RAND()</f>
        <v>0.469135612551123</v>
      </c>
      <c r="J107" s="0" t="n">
        <f aca="true">RAND()</f>
        <v>0.760939068887856</v>
      </c>
      <c r="K107" s="0" t="n">
        <f aca="true">RAND()</f>
        <v>0.473482865448297</v>
      </c>
      <c r="L107" s="0" t="n">
        <f aca="true">RAND()</f>
        <v>0.910857219052523</v>
      </c>
      <c r="M107" s="0" t="n">
        <f aca="true">RAND()</f>
        <v>0.899315973846474</v>
      </c>
      <c r="N107" s="0" t="n">
        <f aca="true">RAND()</f>
        <v>0.421620444665218</v>
      </c>
      <c r="O107" s="0" t="n">
        <f aca="true">RAND()</f>
        <v>0.840936282977565</v>
      </c>
      <c r="P107" s="0" t="n">
        <f aca="true">RAND()</f>
        <v>0.9668525086973</v>
      </c>
      <c r="Q107" s="0" t="n">
        <f aca="true">RAND()</f>
        <v>0.113992707330108</v>
      </c>
      <c r="R107" s="0" t="n">
        <f aca="true">RAND()</f>
        <v>0.387527992701934</v>
      </c>
      <c r="S107" s="0" t="n">
        <f aca="true">RAND()</f>
        <v>0.611510214718443</v>
      </c>
      <c r="T107" s="0" t="n">
        <f aca="true">RAND()</f>
        <v>0.658972402150358</v>
      </c>
      <c r="U107" s="0" t="n">
        <f aca="true">RAND()</f>
        <v>0.929263518271531</v>
      </c>
      <c r="V107" s="0" t="n">
        <f aca="true">RAND()</f>
        <v>0.485156814624861</v>
      </c>
      <c r="W107" s="0" t="n">
        <f aca="true">RAND()</f>
        <v>0.696178317564103</v>
      </c>
      <c r="X107" s="0" t="n">
        <f aca="true">RAND()</f>
        <v>0.116635180671558</v>
      </c>
      <c r="Y107" s="0" t="n">
        <f aca="true">RAND()</f>
        <v>0.729371667354801</v>
      </c>
      <c r="Z107" s="0" t="n">
        <f aca="true">RAND()</f>
        <v>0.0799916373666644</v>
      </c>
      <c r="AA107" s="0" t="n">
        <f aca="true">RAND()</f>
        <v>0.417072625936785</v>
      </c>
      <c r="AB107" s="0" t="n">
        <f aca="true">RAND()</f>
        <v>0.547537222522277</v>
      </c>
      <c r="AC107" s="0" t="n">
        <f aca="true">RAND()</f>
        <v>0.686525937901417</v>
      </c>
      <c r="AD107" s="0" t="n">
        <f aca="true">RAND()</f>
        <v>0.627915251451161</v>
      </c>
      <c r="AE107" s="0" t="n">
        <f aca="true">RAND()</f>
        <v>0.073294231927552</v>
      </c>
    </row>
    <row r="108" customFormat="false" ht="15.75" hidden="false" customHeight="false" outlineLevel="0" collapsed="false">
      <c r="B108" s="0" t="n">
        <f aca="true">RAND()</f>
        <v>0.407702530126433</v>
      </c>
      <c r="C108" s="0" t="n">
        <f aca="true">RAND()</f>
        <v>0.121618844559726</v>
      </c>
      <c r="D108" s="0" t="n">
        <f aca="true">RAND()</f>
        <v>0.169075736740524</v>
      </c>
      <c r="E108" s="0" t="n">
        <f aca="true">RAND()</f>
        <v>0.893006965988647</v>
      </c>
      <c r="F108" s="0" t="n">
        <f aca="true">RAND()</f>
        <v>0.342661436236819</v>
      </c>
      <c r="G108" s="0" t="n">
        <f aca="true">RAND()</f>
        <v>0.152382637547325</v>
      </c>
      <c r="H108" s="0" t="n">
        <f aca="true">RAND()</f>
        <v>0.290752452673111</v>
      </c>
      <c r="I108" s="0" t="n">
        <f aca="true">RAND()</f>
        <v>0.744256940738744</v>
      </c>
      <c r="J108" s="0" t="n">
        <f aca="true">RAND()</f>
        <v>0.0542617607570349</v>
      </c>
      <c r="K108" s="0" t="n">
        <f aca="true">RAND()</f>
        <v>0.191788800710991</v>
      </c>
      <c r="L108" s="0" t="n">
        <f aca="true">RAND()</f>
        <v>0.157779540062393</v>
      </c>
      <c r="M108" s="0" t="n">
        <f aca="true">RAND()</f>
        <v>0.375778687016167</v>
      </c>
      <c r="N108" s="0" t="n">
        <f aca="true">RAND()</f>
        <v>0.256258169192119</v>
      </c>
      <c r="O108" s="0" t="n">
        <f aca="true">RAND()</f>
        <v>0.0950880727914765</v>
      </c>
      <c r="P108" s="0" t="n">
        <f aca="true">RAND()</f>
        <v>0.505872011363805</v>
      </c>
      <c r="Q108" s="0" t="n">
        <f aca="true">RAND()</f>
        <v>0.499494504744209</v>
      </c>
      <c r="R108" s="0" t="n">
        <f aca="true">RAND()</f>
        <v>0.0223806507211557</v>
      </c>
      <c r="S108" s="0" t="n">
        <f aca="true">RAND()</f>
        <v>0.631305286060262</v>
      </c>
      <c r="T108" s="0" t="n">
        <f aca="true">RAND()</f>
        <v>0.268720535559233</v>
      </c>
      <c r="U108" s="0" t="n">
        <f aca="true">RAND()</f>
        <v>0.472988129652409</v>
      </c>
      <c r="V108" s="0" t="n">
        <f aca="true">RAND()</f>
        <v>0.773257566095825</v>
      </c>
      <c r="W108" s="0" t="n">
        <f aca="true">RAND()</f>
        <v>0.792185518604344</v>
      </c>
      <c r="X108" s="0" t="n">
        <f aca="true">RAND()</f>
        <v>0.51062784681418</v>
      </c>
      <c r="Y108" s="0" t="n">
        <f aca="true">RAND()</f>
        <v>0.00926538720419681</v>
      </c>
      <c r="Z108" s="0" t="n">
        <f aca="true">RAND()</f>
        <v>0.684244941947113</v>
      </c>
      <c r="AA108" s="0" t="n">
        <f aca="true">RAND()</f>
        <v>0.819046661665198</v>
      </c>
      <c r="AB108" s="0" t="n">
        <f aca="true">RAND()</f>
        <v>0.13982772655014</v>
      </c>
      <c r="AC108" s="0" t="n">
        <f aca="true">RAND()</f>
        <v>0.507657158707357</v>
      </c>
      <c r="AD108" s="0" t="n">
        <f aca="true">RAND()</f>
        <v>0.323538701391643</v>
      </c>
      <c r="AE108" s="0" t="n">
        <f aca="true">RAND()</f>
        <v>0.664458245998561</v>
      </c>
    </row>
    <row r="109" customFormat="false" ht="15.75" hidden="false" customHeight="false" outlineLevel="0" collapsed="false">
      <c r="B109" s="0" t="n">
        <f aca="true">RAND()</f>
        <v>0.0837393257715798</v>
      </c>
      <c r="C109" s="0" t="n">
        <f aca="true">RAND()</f>
        <v>0.458812585733372</v>
      </c>
      <c r="D109" s="0" t="n">
        <f aca="true">RAND()</f>
        <v>0.230025827961757</v>
      </c>
      <c r="E109" s="0" t="n">
        <f aca="true">RAND()</f>
        <v>0.0124952018128848</v>
      </c>
      <c r="F109" s="0" t="n">
        <f aca="true">RAND()</f>
        <v>0.259057956334161</v>
      </c>
      <c r="G109" s="0" t="n">
        <f aca="true">RAND()</f>
        <v>0.132485229487637</v>
      </c>
      <c r="H109" s="0" t="n">
        <f aca="true">RAND()</f>
        <v>0.407995337825521</v>
      </c>
      <c r="I109" s="0" t="n">
        <f aca="true">RAND()</f>
        <v>0.521651489579405</v>
      </c>
      <c r="J109" s="0" t="n">
        <f aca="true">RAND()</f>
        <v>0.906116365490492</v>
      </c>
      <c r="K109" s="0" t="n">
        <f aca="true">RAND()</f>
        <v>0.00211621852340969</v>
      </c>
      <c r="L109" s="0" t="n">
        <f aca="true">RAND()</f>
        <v>0.704344929132669</v>
      </c>
      <c r="M109" s="0" t="n">
        <f aca="true">RAND()</f>
        <v>0.458952724961276</v>
      </c>
      <c r="N109" s="0" t="n">
        <f aca="true">RAND()</f>
        <v>0.913880925360158</v>
      </c>
      <c r="O109" s="0" t="n">
        <f aca="true">RAND()</f>
        <v>0.625198336275454</v>
      </c>
      <c r="P109" s="0" t="n">
        <f aca="true">RAND()</f>
        <v>0.222095425021685</v>
      </c>
      <c r="Q109" s="0" t="n">
        <f aca="true">RAND()</f>
        <v>0.137464332715796</v>
      </c>
      <c r="R109" s="0" t="n">
        <f aca="true">RAND()</f>
        <v>0.144423360002451</v>
      </c>
      <c r="S109" s="0" t="n">
        <f aca="true">RAND()</f>
        <v>0.644735192935256</v>
      </c>
      <c r="T109" s="0" t="n">
        <f aca="true">RAND()</f>
        <v>0.11337851739477</v>
      </c>
      <c r="U109" s="0" t="n">
        <f aca="true">RAND()</f>
        <v>0.262013525130009</v>
      </c>
      <c r="V109" s="0" t="n">
        <f aca="true">RAND()</f>
        <v>0.682591432736198</v>
      </c>
      <c r="W109" s="0" t="n">
        <f aca="true">RAND()</f>
        <v>0.730880594368089</v>
      </c>
      <c r="X109" s="0" t="n">
        <f aca="true">RAND()</f>
        <v>0.421257609595899</v>
      </c>
      <c r="Y109" s="0" t="n">
        <f aca="true">RAND()</f>
        <v>0.110603484175949</v>
      </c>
      <c r="Z109" s="0" t="n">
        <f aca="true">RAND()</f>
        <v>0.820478812651656</v>
      </c>
      <c r="AA109" s="0" t="n">
        <f aca="true">RAND()</f>
        <v>0.96577658848252</v>
      </c>
      <c r="AB109" s="0" t="n">
        <f aca="true">RAND()</f>
        <v>0.35130040995156</v>
      </c>
      <c r="AC109" s="0" t="n">
        <f aca="true">RAND()</f>
        <v>0.0650617136388147</v>
      </c>
      <c r="AD109" s="0" t="n">
        <f aca="true">RAND()</f>
        <v>0.26496819068647</v>
      </c>
      <c r="AE109" s="0" t="n">
        <f aca="true">RAND()</f>
        <v>0.614681996255432</v>
      </c>
    </row>
    <row r="110" customFormat="false" ht="15.75" hidden="false" customHeight="false" outlineLevel="0" collapsed="false">
      <c r="B110" s="0" t="n">
        <f aca="true">RAND()</f>
        <v>0.0773663027838877</v>
      </c>
      <c r="C110" s="0" t="n">
        <f aca="true">RAND()</f>
        <v>0.985677370037863</v>
      </c>
      <c r="D110" s="0" t="n">
        <f aca="true">RAND()</f>
        <v>0.779638356076803</v>
      </c>
      <c r="E110" s="0" t="n">
        <f aca="true">RAND()</f>
        <v>0.800615324709503</v>
      </c>
      <c r="F110" s="0" t="n">
        <f aca="true">RAND()</f>
        <v>0.428178007411581</v>
      </c>
      <c r="G110" s="0" t="n">
        <f aca="true">RAND()</f>
        <v>0.0858944910455538</v>
      </c>
      <c r="H110" s="0" t="n">
        <f aca="true">RAND()</f>
        <v>0.910173553480641</v>
      </c>
      <c r="I110" s="0" t="n">
        <f aca="true">RAND()</f>
        <v>0.112443611254395</v>
      </c>
      <c r="J110" s="0" t="n">
        <f aca="true">RAND()</f>
        <v>0.716495564005724</v>
      </c>
      <c r="K110" s="0" t="n">
        <f aca="true">RAND()</f>
        <v>0.000259472997665054</v>
      </c>
      <c r="L110" s="0" t="n">
        <f aca="true">RAND()</f>
        <v>0.753471756458527</v>
      </c>
      <c r="M110" s="0" t="n">
        <f aca="true">RAND()</f>
        <v>0.972921387858559</v>
      </c>
      <c r="N110" s="0" t="n">
        <f aca="true">RAND()</f>
        <v>0.217844720844244</v>
      </c>
      <c r="O110" s="0" t="n">
        <f aca="true">RAND()</f>
        <v>0.471902992918362</v>
      </c>
      <c r="P110" s="0" t="n">
        <f aca="true">RAND()</f>
        <v>0.181135953285779</v>
      </c>
      <c r="Q110" s="0" t="n">
        <f aca="true">RAND()</f>
        <v>0.870918198496514</v>
      </c>
      <c r="R110" s="0" t="n">
        <f aca="true">RAND()</f>
        <v>0.151222848979016</v>
      </c>
      <c r="S110" s="0" t="n">
        <f aca="true">RAND()</f>
        <v>0.847696709341418</v>
      </c>
      <c r="T110" s="0" t="n">
        <f aca="true">RAND()</f>
        <v>0.140276019651605</v>
      </c>
      <c r="U110" s="0" t="n">
        <f aca="true">RAND()</f>
        <v>0.718695823717658</v>
      </c>
      <c r="V110" s="0" t="n">
        <f aca="true">RAND()</f>
        <v>0.29179941067493</v>
      </c>
      <c r="W110" s="0" t="n">
        <f aca="true">RAND()</f>
        <v>0.555826726799252</v>
      </c>
      <c r="X110" s="0" t="n">
        <f aca="true">RAND()</f>
        <v>0.174749751590288</v>
      </c>
      <c r="Y110" s="0" t="n">
        <f aca="true">RAND()</f>
        <v>0.919251933163455</v>
      </c>
      <c r="Z110" s="0" t="n">
        <f aca="true">RAND()</f>
        <v>0.536275039340519</v>
      </c>
      <c r="AA110" s="0" t="n">
        <f aca="true">RAND()</f>
        <v>0.706285573939795</v>
      </c>
      <c r="AB110" s="0" t="n">
        <f aca="true">RAND()</f>
        <v>0.75224326260526</v>
      </c>
      <c r="AC110" s="0" t="n">
        <f aca="true">RAND()</f>
        <v>0.449588785070972</v>
      </c>
      <c r="AD110" s="0" t="n">
        <f aca="true">RAND()</f>
        <v>0.877241221900044</v>
      </c>
      <c r="AE110" s="0" t="n">
        <f aca="true">RAND()</f>
        <v>0.26463144439814</v>
      </c>
    </row>
    <row r="111" customFormat="false" ht="15.75" hidden="false" customHeight="false" outlineLevel="0" collapsed="false">
      <c r="B111" s="0" t="n">
        <f aca="true">RAND()</f>
        <v>0.543056119165316</v>
      </c>
      <c r="C111" s="0" t="n">
        <f aca="true">RAND()</f>
        <v>0.96931751297699</v>
      </c>
      <c r="D111" s="0" t="n">
        <f aca="true">RAND()</f>
        <v>0.322273251868902</v>
      </c>
      <c r="E111" s="0" t="n">
        <f aca="true">RAND()</f>
        <v>0.538035676020382</v>
      </c>
      <c r="F111" s="0" t="n">
        <f aca="true">RAND()</f>
        <v>0.835829480915572</v>
      </c>
      <c r="G111" s="0" t="n">
        <f aca="true">RAND()</f>
        <v>0.981114369674498</v>
      </c>
      <c r="H111" s="0" t="n">
        <f aca="true">RAND()</f>
        <v>0.516524566690034</v>
      </c>
      <c r="I111" s="0" t="n">
        <f aca="true">RAND()</f>
        <v>0.738520609892744</v>
      </c>
      <c r="J111" s="0" t="n">
        <f aca="true">RAND()</f>
        <v>0.410031830073037</v>
      </c>
      <c r="K111" s="0" t="n">
        <f aca="true">RAND()</f>
        <v>0.704282799380063</v>
      </c>
      <c r="L111" s="0" t="n">
        <f aca="true">RAND()</f>
        <v>0.758655164710002</v>
      </c>
      <c r="M111" s="0" t="n">
        <f aca="true">RAND()</f>
        <v>0.822710382331534</v>
      </c>
      <c r="N111" s="0" t="n">
        <f aca="true">RAND()</f>
        <v>0.88652778750821</v>
      </c>
      <c r="O111" s="0" t="n">
        <f aca="true">RAND()</f>
        <v>0.645267365440547</v>
      </c>
      <c r="P111" s="0" t="n">
        <f aca="true">RAND()</f>
        <v>0.631425304786826</v>
      </c>
      <c r="Q111" s="0" t="n">
        <f aca="true">RAND()</f>
        <v>0.182221187120629</v>
      </c>
      <c r="R111" s="0" t="n">
        <f aca="true">RAND()</f>
        <v>0.864012992529161</v>
      </c>
      <c r="S111" s="0" t="n">
        <f aca="true">RAND()</f>
        <v>0.0450771890980287</v>
      </c>
      <c r="T111" s="0" t="n">
        <f aca="true">RAND()</f>
        <v>0.152331273519876</v>
      </c>
      <c r="U111" s="0" t="n">
        <f aca="true">RAND()</f>
        <v>0.772003954842153</v>
      </c>
      <c r="V111" s="0" t="n">
        <f aca="true">RAND()</f>
        <v>0.931218987506841</v>
      </c>
      <c r="W111" s="0" t="n">
        <f aca="true">RAND()</f>
        <v>0.907429894532879</v>
      </c>
      <c r="X111" s="0" t="n">
        <f aca="true">RAND()</f>
        <v>0.475810974292118</v>
      </c>
      <c r="Y111" s="0" t="n">
        <f aca="true">RAND()</f>
        <v>0.334851939701639</v>
      </c>
      <c r="Z111" s="0" t="n">
        <f aca="true">RAND()</f>
        <v>0.929847482067129</v>
      </c>
      <c r="AA111" s="0" t="n">
        <f aca="true">RAND()</f>
        <v>0.358627121147136</v>
      </c>
      <c r="AB111" s="0" t="n">
        <f aca="true">RAND()</f>
        <v>0.618550816251199</v>
      </c>
      <c r="AC111" s="0" t="n">
        <f aca="true">RAND()</f>
        <v>0.413129935905009</v>
      </c>
      <c r="AD111" s="0" t="n">
        <f aca="true">RAND()</f>
        <v>0.960284573769885</v>
      </c>
      <c r="AE111" s="0" t="n">
        <f aca="true">RAND()</f>
        <v>0.739526505095239</v>
      </c>
    </row>
    <row r="112" customFormat="false" ht="15.75" hidden="false" customHeight="false" outlineLevel="0" collapsed="false">
      <c r="B112" s="0" t="n">
        <f aca="true">RAND()</f>
        <v>0.391007873533331</v>
      </c>
      <c r="C112" s="0" t="n">
        <f aca="true">RAND()</f>
        <v>0.225943725500179</v>
      </c>
      <c r="D112" s="0" t="n">
        <f aca="true">RAND()</f>
        <v>0.92413683892052</v>
      </c>
      <c r="E112" s="0" t="n">
        <f aca="true">RAND()</f>
        <v>0.995048622747878</v>
      </c>
      <c r="F112" s="0" t="n">
        <f aca="true">RAND()</f>
        <v>0.388774131260112</v>
      </c>
      <c r="G112" s="0" t="n">
        <f aca="true">RAND()</f>
        <v>0.628871617591047</v>
      </c>
      <c r="H112" s="0" t="n">
        <f aca="true">RAND()</f>
        <v>0.557894767284733</v>
      </c>
      <c r="I112" s="0" t="n">
        <f aca="true">RAND()</f>
        <v>0.695012207265965</v>
      </c>
      <c r="J112" s="0" t="n">
        <f aca="true">RAND()</f>
        <v>0.942342552159692</v>
      </c>
      <c r="K112" s="0" t="n">
        <f aca="true">RAND()</f>
        <v>0.664296713285702</v>
      </c>
      <c r="L112" s="0" t="n">
        <f aca="true">RAND()</f>
        <v>0.21826271125069</v>
      </c>
      <c r="M112" s="0" t="n">
        <f aca="true">RAND()</f>
        <v>0.392650183430832</v>
      </c>
      <c r="N112" s="0" t="n">
        <f aca="true">RAND()</f>
        <v>0.362930004590206</v>
      </c>
      <c r="O112" s="0" t="n">
        <f aca="true">RAND()</f>
        <v>0.127406687172531</v>
      </c>
      <c r="P112" s="0" t="n">
        <f aca="true">RAND()</f>
        <v>0.395562496685823</v>
      </c>
      <c r="Q112" s="0" t="n">
        <f aca="true">RAND()</f>
        <v>0.985562304356907</v>
      </c>
      <c r="R112" s="0" t="n">
        <f aca="true">RAND()</f>
        <v>0.812108750589139</v>
      </c>
      <c r="S112" s="0" t="n">
        <f aca="true">RAND()</f>
        <v>0.748472535422333</v>
      </c>
      <c r="T112" s="0" t="n">
        <f aca="true">RAND()</f>
        <v>0.619222113292034</v>
      </c>
      <c r="U112" s="0" t="n">
        <f aca="true">RAND()</f>
        <v>0.402141242759583</v>
      </c>
      <c r="V112" s="0" t="n">
        <f aca="true">RAND()</f>
        <v>0.551396055238844</v>
      </c>
      <c r="W112" s="0" t="n">
        <f aca="true">RAND()</f>
        <v>0.621072319235701</v>
      </c>
      <c r="X112" s="0" t="n">
        <f aca="true">RAND()</f>
        <v>0.0423590926582575</v>
      </c>
      <c r="Y112" s="0" t="n">
        <f aca="true">RAND()</f>
        <v>0.954585041680336</v>
      </c>
      <c r="Z112" s="0" t="n">
        <f aca="true">RAND()</f>
        <v>0.367728867847204</v>
      </c>
      <c r="AA112" s="0" t="n">
        <f aca="true">RAND()</f>
        <v>0.413975978373946</v>
      </c>
      <c r="AB112" s="0" t="n">
        <f aca="true">RAND()</f>
        <v>0.17693846984818</v>
      </c>
      <c r="AC112" s="0" t="n">
        <f aca="true">RAND()</f>
        <v>0.0321864402921724</v>
      </c>
      <c r="AD112" s="0" t="n">
        <f aca="true">RAND()</f>
        <v>0.39695375019911</v>
      </c>
      <c r="AE112" s="0" t="n">
        <f aca="true">RAND()</f>
        <v>0.387053383183767</v>
      </c>
    </row>
    <row r="113" customFormat="false" ht="15.75" hidden="false" customHeight="false" outlineLevel="0" collapsed="false">
      <c r="B113" s="0" t="n">
        <f aca="true">RAND()</f>
        <v>0.782888482045447</v>
      </c>
      <c r="C113" s="0" t="n">
        <f aca="true">RAND()</f>
        <v>0.707938445180216</v>
      </c>
      <c r="D113" s="0" t="n">
        <f aca="true">RAND()</f>
        <v>0.632081745859073</v>
      </c>
      <c r="E113" s="0" t="n">
        <f aca="true">RAND()</f>
        <v>0.295506796318107</v>
      </c>
      <c r="F113" s="0" t="n">
        <f aca="true">RAND()</f>
        <v>0.830045017202415</v>
      </c>
      <c r="G113" s="0" t="n">
        <f aca="true">RAND()</f>
        <v>0.48900732376187</v>
      </c>
      <c r="H113" s="0" t="n">
        <f aca="true">RAND()</f>
        <v>0.168080140289627</v>
      </c>
      <c r="I113" s="0" t="n">
        <f aca="true">RAND()</f>
        <v>0.673214190728804</v>
      </c>
      <c r="J113" s="0" t="n">
        <f aca="true">RAND()</f>
        <v>0.904215818278058</v>
      </c>
      <c r="K113" s="0" t="n">
        <f aca="true">RAND()</f>
        <v>0.127717111306346</v>
      </c>
      <c r="L113" s="0" t="n">
        <f aca="true">RAND()</f>
        <v>0.990537005632958</v>
      </c>
      <c r="M113" s="0" t="n">
        <f aca="true">RAND()</f>
        <v>0.295399407992237</v>
      </c>
      <c r="N113" s="0" t="n">
        <f aca="true">RAND()</f>
        <v>0.135038475798259</v>
      </c>
      <c r="O113" s="0" t="n">
        <f aca="true">RAND()</f>
        <v>0.102768487047803</v>
      </c>
      <c r="P113" s="0" t="n">
        <f aca="true">RAND()</f>
        <v>0.539109465706726</v>
      </c>
      <c r="Q113" s="0" t="n">
        <f aca="true">RAND()</f>
        <v>0.420991664664596</v>
      </c>
      <c r="R113" s="0" t="n">
        <f aca="true">RAND()</f>
        <v>0.635275329343487</v>
      </c>
      <c r="S113" s="0" t="n">
        <f aca="true">RAND()</f>
        <v>0.910835728348352</v>
      </c>
      <c r="T113" s="0" t="n">
        <f aca="true">RAND()</f>
        <v>0.963888549679091</v>
      </c>
      <c r="U113" s="0" t="n">
        <f aca="true">RAND()</f>
        <v>0.283492052287392</v>
      </c>
      <c r="V113" s="0" t="n">
        <f aca="true">RAND()</f>
        <v>0.9852220193274</v>
      </c>
      <c r="W113" s="0" t="n">
        <f aca="true">RAND()</f>
        <v>0.0356450611802063</v>
      </c>
      <c r="X113" s="0" t="n">
        <f aca="true">RAND()</f>
        <v>0.428287686210268</v>
      </c>
      <c r="Y113" s="0" t="n">
        <f aca="true">RAND()</f>
        <v>0.178769004795891</v>
      </c>
      <c r="Z113" s="0" t="n">
        <f aca="true">RAND()</f>
        <v>0.310073224777997</v>
      </c>
      <c r="AA113" s="0" t="n">
        <f aca="true">RAND()</f>
        <v>0.821622075880873</v>
      </c>
      <c r="AB113" s="0" t="n">
        <f aca="true">RAND()</f>
        <v>0.415548541483637</v>
      </c>
      <c r="AC113" s="0" t="n">
        <f aca="true">RAND()</f>
        <v>0.911010181231387</v>
      </c>
      <c r="AD113" s="0" t="n">
        <f aca="true">RAND()</f>
        <v>0.564612334622588</v>
      </c>
      <c r="AE113" s="0" t="n">
        <f aca="true">RAND()</f>
        <v>0.701817347662255</v>
      </c>
    </row>
    <row r="114" customFormat="false" ht="15.75" hidden="false" customHeight="false" outlineLevel="0" collapsed="false">
      <c r="B114" s="0" t="n">
        <f aca="true">RAND()</f>
        <v>0.458704068866014</v>
      </c>
      <c r="C114" s="0" t="n">
        <f aca="true">RAND()</f>
        <v>0.925107620132454</v>
      </c>
      <c r="D114" s="0" t="n">
        <f aca="true">RAND()</f>
        <v>0.1408183439169</v>
      </c>
      <c r="E114" s="0" t="n">
        <f aca="true">RAND()</f>
        <v>0.930532418049877</v>
      </c>
      <c r="F114" s="0" t="n">
        <f aca="true">RAND()</f>
        <v>0.127144460504601</v>
      </c>
      <c r="G114" s="0" t="n">
        <f aca="true">RAND()</f>
        <v>0.683780644927294</v>
      </c>
      <c r="H114" s="0" t="n">
        <f aca="true">RAND()</f>
        <v>0.329039042357209</v>
      </c>
      <c r="I114" s="0" t="n">
        <f aca="true">RAND()</f>
        <v>0.609847449750692</v>
      </c>
      <c r="J114" s="0" t="n">
        <f aca="true">RAND()</f>
        <v>0.183010880821116</v>
      </c>
      <c r="K114" s="0" t="n">
        <f aca="true">RAND()</f>
        <v>0.473292620257457</v>
      </c>
      <c r="L114" s="0" t="n">
        <f aca="true">RAND()</f>
        <v>0.472575193694882</v>
      </c>
      <c r="M114" s="0" t="n">
        <f aca="true">RAND()</f>
        <v>0.87062398135653</v>
      </c>
      <c r="N114" s="0" t="n">
        <f aca="true">RAND()</f>
        <v>0.00665310096192259</v>
      </c>
      <c r="O114" s="0" t="n">
        <f aca="true">RAND()</f>
        <v>0.63045373306159</v>
      </c>
      <c r="P114" s="0" t="n">
        <f aca="true">RAND()</f>
        <v>0.746251271785827</v>
      </c>
      <c r="Q114" s="0" t="n">
        <f aca="true">RAND()</f>
        <v>0.491413380916007</v>
      </c>
      <c r="R114" s="0" t="n">
        <f aca="true">RAND()</f>
        <v>0.0319145955179592</v>
      </c>
      <c r="S114" s="0" t="n">
        <f aca="true">RAND()</f>
        <v>0.0694169475530828</v>
      </c>
      <c r="T114" s="0" t="n">
        <f aca="true">RAND()</f>
        <v>0.354763887812411</v>
      </c>
      <c r="U114" s="0" t="n">
        <f aca="true">RAND()</f>
        <v>0.874421138507205</v>
      </c>
      <c r="V114" s="0" t="n">
        <f aca="true">RAND()</f>
        <v>0.642725193553389</v>
      </c>
      <c r="W114" s="0" t="n">
        <f aca="true">RAND()</f>
        <v>0.430234444888506</v>
      </c>
      <c r="X114" s="0" t="n">
        <f aca="true">RAND()</f>
        <v>0.886558727196839</v>
      </c>
      <c r="Y114" s="0" t="n">
        <f aca="true">RAND()</f>
        <v>0.238630140341332</v>
      </c>
      <c r="Z114" s="0" t="n">
        <f aca="true">RAND()</f>
        <v>0.592432581181968</v>
      </c>
      <c r="AA114" s="0" t="n">
        <f aca="true">RAND()</f>
        <v>0.726756940354472</v>
      </c>
      <c r="AB114" s="0" t="n">
        <f aca="true">RAND()</f>
        <v>0.756276930631198</v>
      </c>
      <c r="AC114" s="0" t="n">
        <f aca="true">RAND()</f>
        <v>0.89249090504371</v>
      </c>
      <c r="AD114" s="0" t="n">
        <f aca="true">RAND()</f>
        <v>0.675035697842702</v>
      </c>
      <c r="AE114" s="0" t="n">
        <f aca="true">RAND()</f>
        <v>0.265911383956932</v>
      </c>
    </row>
    <row r="115" customFormat="false" ht="15.75" hidden="false" customHeight="false" outlineLevel="0" collapsed="false">
      <c r="B115" s="0" t="n">
        <f aca="true">RAND()</f>
        <v>0.867392216274321</v>
      </c>
      <c r="C115" s="0" t="n">
        <f aca="true">RAND()</f>
        <v>0.9392064591515</v>
      </c>
      <c r="D115" s="0" t="n">
        <f aca="true">RAND()</f>
        <v>0.112392933308171</v>
      </c>
      <c r="E115" s="0" t="n">
        <f aca="true">RAND()</f>
        <v>0.151049163449915</v>
      </c>
      <c r="F115" s="0" t="n">
        <f aca="true">RAND()</f>
        <v>0.376182009001645</v>
      </c>
      <c r="G115" s="0" t="n">
        <f aca="true">RAND()</f>
        <v>0.0634459127372656</v>
      </c>
      <c r="H115" s="0" t="n">
        <f aca="true">RAND()</f>
        <v>0.439326387053039</v>
      </c>
      <c r="I115" s="0" t="n">
        <f aca="true">RAND()</f>
        <v>0.197519154980172</v>
      </c>
      <c r="J115" s="0" t="n">
        <f aca="true">RAND()</f>
        <v>0.691363629386355</v>
      </c>
      <c r="K115" s="0" t="n">
        <f aca="true">RAND()</f>
        <v>0.0624163210450955</v>
      </c>
      <c r="L115" s="0" t="n">
        <f aca="true">RAND()</f>
        <v>0.435956317206346</v>
      </c>
      <c r="M115" s="0" t="n">
        <f aca="true">RAND()</f>
        <v>0.260976494506595</v>
      </c>
      <c r="N115" s="0" t="n">
        <f aca="true">RAND()</f>
        <v>0.116057674845093</v>
      </c>
      <c r="O115" s="0" t="n">
        <f aca="true">RAND()</f>
        <v>0.49401477844614</v>
      </c>
      <c r="P115" s="0" t="n">
        <f aca="true">RAND()</f>
        <v>0.213924970652011</v>
      </c>
      <c r="Q115" s="0" t="n">
        <f aca="true">RAND()</f>
        <v>0.666357374823265</v>
      </c>
      <c r="R115" s="0" t="n">
        <f aca="true">RAND()</f>
        <v>0.2743061992218</v>
      </c>
      <c r="S115" s="0" t="n">
        <f aca="true">RAND()</f>
        <v>0.585981852100252</v>
      </c>
      <c r="T115" s="0" t="n">
        <f aca="true">RAND()</f>
        <v>0.763913086776488</v>
      </c>
      <c r="U115" s="0" t="n">
        <f aca="true">RAND()</f>
        <v>0.577153871899953</v>
      </c>
      <c r="V115" s="0" t="n">
        <f aca="true">RAND()</f>
        <v>0.134229020613586</v>
      </c>
      <c r="W115" s="0" t="n">
        <f aca="true">RAND()</f>
        <v>0.252906285210847</v>
      </c>
      <c r="X115" s="0" t="n">
        <f aca="true">RAND()</f>
        <v>0.198727853217732</v>
      </c>
      <c r="Y115" s="0" t="n">
        <f aca="true">RAND()</f>
        <v>0.297861548891921</v>
      </c>
      <c r="Z115" s="0" t="n">
        <f aca="true">RAND()</f>
        <v>0.952500879033273</v>
      </c>
      <c r="AA115" s="0" t="n">
        <f aca="true">RAND()</f>
        <v>0.932299236203302</v>
      </c>
      <c r="AB115" s="0" t="n">
        <f aca="true">RAND()</f>
        <v>0.316085243774572</v>
      </c>
      <c r="AC115" s="0" t="n">
        <f aca="true">RAND()</f>
        <v>0.0883109199397255</v>
      </c>
      <c r="AD115" s="0" t="n">
        <f aca="true">RAND()</f>
        <v>0.16281179669933</v>
      </c>
      <c r="AE115" s="0" t="n">
        <f aca="true">RAND()</f>
        <v>0.596657069045333</v>
      </c>
    </row>
    <row r="116" customFormat="false" ht="15.75" hidden="false" customHeight="false" outlineLevel="0" collapsed="false">
      <c r="B116" s="0" t="n">
        <f aca="true">RAND()</f>
        <v>0.594918452425103</v>
      </c>
      <c r="C116" s="0" t="n">
        <f aca="true">RAND()</f>
        <v>0.898391904062672</v>
      </c>
      <c r="D116" s="0" t="n">
        <f aca="true">RAND()</f>
        <v>0.0717341592496736</v>
      </c>
      <c r="E116" s="0" t="n">
        <f aca="true">RAND()</f>
        <v>0.210767419028101</v>
      </c>
      <c r="F116" s="0" t="n">
        <f aca="true">RAND()</f>
        <v>0.750170952041202</v>
      </c>
      <c r="G116" s="0" t="n">
        <f aca="true">RAND()</f>
        <v>0.678211616196442</v>
      </c>
      <c r="H116" s="0" t="n">
        <f aca="true">RAND()</f>
        <v>0.917462382588442</v>
      </c>
      <c r="I116" s="0" t="n">
        <f aca="true">RAND()</f>
        <v>0.245671096620898</v>
      </c>
      <c r="J116" s="0" t="n">
        <f aca="true">RAND()</f>
        <v>0.838145208133486</v>
      </c>
      <c r="K116" s="0" t="n">
        <f aca="true">RAND()</f>
        <v>0.0224110417654159</v>
      </c>
      <c r="L116" s="0" t="n">
        <f aca="true">RAND()</f>
        <v>0.0468924295316693</v>
      </c>
      <c r="M116" s="0" t="n">
        <f aca="true">RAND()</f>
        <v>0.401481807425567</v>
      </c>
      <c r="N116" s="0" t="n">
        <f aca="true">RAND()</f>
        <v>0.471418822856918</v>
      </c>
      <c r="O116" s="0" t="n">
        <f aca="true">RAND()</f>
        <v>0.342247000115501</v>
      </c>
      <c r="P116" s="0" t="n">
        <f aca="true">RAND()</f>
        <v>0.0820844240971576</v>
      </c>
      <c r="Q116" s="0" t="n">
        <f aca="true">RAND()</f>
        <v>0.569644650223593</v>
      </c>
      <c r="R116" s="0" t="n">
        <f aca="true">RAND()</f>
        <v>0.628426564962294</v>
      </c>
      <c r="S116" s="0" t="n">
        <f aca="true">RAND()</f>
        <v>0.627145280477369</v>
      </c>
      <c r="T116" s="0" t="n">
        <f aca="true">RAND()</f>
        <v>0.0986368117285945</v>
      </c>
      <c r="U116" s="0" t="n">
        <f aca="true">RAND()</f>
        <v>0.278871731843517</v>
      </c>
      <c r="V116" s="0" t="n">
        <f aca="true">RAND()</f>
        <v>0.853085772591145</v>
      </c>
      <c r="W116" s="0" t="n">
        <f aca="true">RAND()</f>
        <v>0.552571472373114</v>
      </c>
      <c r="X116" s="0" t="n">
        <f aca="true">RAND()</f>
        <v>0.138110336237234</v>
      </c>
      <c r="Y116" s="0" t="n">
        <f aca="true">RAND()</f>
        <v>0.758444227800004</v>
      </c>
      <c r="Z116" s="0" t="n">
        <f aca="true">RAND()</f>
        <v>0.4379326063623</v>
      </c>
      <c r="AA116" s="0" t="n">
        <f aca="true">RAND()</f>
        <v>0.924254476246946</v>
      </c>
      <c r="AB116" s="0" t="n">
        <f aca="true">RAND()</f>
        <v>0.539514031301212</v>
      </c>
      <c r="AC116" s="0" t="n">
        <f aca="true">RAND()</f>
        <v>0.774737739846124</v>
      </c>
      <c r="AD116" s="0" t="n">
        <f aca="true">RAND()</f>
        <v>0.0403271834112856</v>
      </c>
      <c r="AE116" s="0" t="n">
        <f aca="true">RAND()</f>
        <v>0.621686938435627</v>
      </c>
    </row>
    <row r="117" customFormat="false" ht="15.75" hidden="false" customHeight="false" outlineLevel="0" collapsed="false">
      <c r="B117" s="0" t="n">
        <f aca="true">RAND()</f>
        <v>0.563034811870061</v>
      </c>
      <c r="C117" s="0" t="n">
        <f aca="true">RAND()</f>
        <v>0.845565275329648</v>
      </c>
      <c r="D117" s="0" t="n">
        <f aca="true">RAND()</f>
        <v>0.749773485756548</v>
      </c>
      <c r="E117" s="0" t="n">
        <f aca="true">RAND()</f>
        <v>0.830458013795185</v>
      </c>
      <c r="F117" s="0" t="n">
        <f aca="true">RAND()</f>
        <v>0.947615132988315</v>
      </c>
      <c r="G117" s="0" t="n">
        <f aca="true">RAND()</f>
        <v>0.546893442266617</v>
      </c>
      <c r="H117" s="0" t="n">
        <f aca="true">RAND()</f>
        <v>0.941590297939459</v>
      </c>
      <c r="I117" s="0" t="n">
        <f aca="true">RAND()</f>
        <v>0.396983377547866</v>
      </c>
      <c r="J117" s="0" t="n">
        <f aca="true">RAND()</f>
        <v>0.435865046178497</v>
      </c>
      <c r="K117" s="0" t="n">
        <f aca="true">RAND()</f>
        <v>0.383121074577255</v>
      </c>
      <c r="L117" s="0" t="n">
        <f aca="true">RAND()</f>
        <v>0.489344167583855</v>
      </c>
      <c r="M117" s="0" t="n">
        <f aca="true">RAND()</f>
        <v>0.603013962804926</v>
      </c>
      <c r="N117" s="0" t="n">
        <f aca="true">RAND()</f>
        <v>0.721465101612439</v>
      </c>
      <c r="O117" s="0" t="n">
        <f aca="true">RAND()</f>
        <v>0.975562262600861</v>
      </c>
      <c r="P117" s="0" t="n">
        <f aca="true">RAND()</f>
        <v>0.97756327431639</v>
      </c>
      <c r="Q117" s="0" t="n">
        <f aca="true">RAND()</f>
        <v>0.325439337441434</v>
      </c>
      <c r="R117" s="0" t="n">
        <f aca="true">RAND()</f>
        <v>0.417694194774964</v>
      </c>
      <c r="S117" s="0" t="n">
        <f aca="true">RAND()</f>
        <v>0.461562576503458</v>
      </c>
      <c r="T117" s="0" t="n">
        <f aca="true">RAND()</f>
        <v>0.626479654652697</v>
      </c>
      <c r="U117" s="0" t="n">
        <f aca="true">RAND()</f>
        <v>0.198121148257061</v>
      </c>
      <c r="V117" s="0" t="n">
        <f aca="true">RAND()</f>
        <v>0.596431306609374</v>
      </c>
      <c r="W117" s="0" t="n">
        <f aca="true">RAND()</f>
        <v>0.811356362732352</v>
      </c>
      <c r="X117" s="0" t="n">
        <f aca="true">RAND()</f>
        <v>0.935856421200061</v>
      </c>
      <c r="Y117" s="0" t="n">
        <f aca="true">RAND()</f>
        <v>0.256822822157805</v>
      </c>
      <c r="Z117" s="0" t="n">
        <f aca="true">RAND()</f>
        <v>0.357874295841448</v>
      </c>
      <c r="AA117" s="0" t="n">
        <f aca="true">RAND()</f>
        <v>0.611012957801009</v>
      </c>
      <c r="AB117" s="0" t="n">
        <f aca="true">RAND()</f>
        <v>0.66953824788458</v>
      </c>
      <c r="AC117" s="0" t="n">
        <f aca="true">RAND()</f>
        <v>0.941108628602549</v>
      </c>
      <c r="AD117" s="0" t="n">
        <f aca="true">RAND()</f>
        <v>0.770016659680831</v>
      </c>
      <c r="AE117" s="0" t="n">
        <f aca="true">RAND()</f>
        <v>0.701542255943521</v>
      </c>
    </row>
    <row r="118" customFormat="false" ht="15.75" hidden="false" customHeight="false" outlineLevel="0" collapsed="false">
      <c r="B118" s="0" t="n">
        <f aca="true">RAND()</f>
        <v>0.553740214324035</v>
      </c>
      <c r="C118" s="0" t="n">
        <f aca="true">RAND()</f>
        <v>0.19335007260056</v>
      </c>
      <c r="D118" s="0" t="n">
        <f aca="true">RAND()</f>
        <v>0.204674837848396</v>
      </c>
      <c r="E118" s="0" t="n">
        <f aca="true">RAND()</f>
        <v>0.550944208881684</v>
      </c>
      <c r="F118" s="0" t="n">
        <f aca="true">RAND()</f>
        <v>0.568637008240954</v>
      </c>
      <c r="G118" s="0" t="n">
        <f aca="true">RAND()</f>
        <v>0.57995412104023</v>
      </c>
      <c r="H118" s="0" t="n">
        <f aca="true">RAND()</f>
        <v>0.300464495833921</v>
      </c>
      <c r="I118" s="0" t="n">
        <f aca="true">RAND()</f>
        <v>0.0102510920873413</v>
      </c>
      <c r="J118" s="0" t="n">
        <f aca="true">RAND()</f>
        <v>0.467016571743357</v>
      </c>
      <c r="K118" s="0" t="n">
        <f aca="true">RAND()</f>
        <v>0.95801586678803</v>
      </c>
      <c r="L118" s="0" t="n">
        <f aca="true">RAND()</f>
        <v>0.153107428792883</v>
      </c>
      <c r="M118" s="0" t="n">
        <f aca="true">RAND()</f>
        <v>0.107294389451191</v>
      </c>
      <c r="N118" s="0" t="n">
        <f aca="true">RAND()</f>
        <v>0.876224994851764</v>
      </c>
      <c r="O118" s="0" t="n">
        <f aca="true">RAND()</f>
        <v>0.320465851237359</v>
      </c>
      <c r="P118" s="0" t="n">
        <f aca="true">RAND()</f>
        <v>0.639307980907133</v>
      </c>
      <c r="Q118" s="0" t="n">
        <f aca="true">RAND()</f>
        <v>0.689518961076134</v>
      </c>
      <c r="R118" s="0" t="n">
        <f aca="true">RAND()</f>
        <v>0.353118934006854</v>
      </c>
      <c r="S118" s="0" t="n">
        <f aca="true">RAND()</f>
        <v>0.265595974644249</v>
      </c>
      <c r="T118" s="0" t="n">
        <f aca="true">RAND()</f>
        <v>0.638472899139848</v>
      </c>
      <c r="U118" s="0" t="n">
        <f aca="true">RAND()</f>
        <v>0.219562232403185</v>
      </c>
      <c r="V118" s="0" t="n">
        <f aca="true">RAND()</f>
        <v>0.0744003396070364</v>
      </c>
      <c r="W118" s="0" t="n">
        <f aca="true">RAND()</f>
        <v>0.989849396387692</v>
      </c>
      <c r="X118" s="0" t="n">
        <f aca="true">RAND()</f>
        <v>0.623485581693431</v>
      </c>
      <c r="Y118" s="0" t="n">
        <f aca="true">RAND()</f>
        <v>0.483143204866233</v>
      </c>
      <c r="Z118" s="0" t="n">
        <f aca="true">RAND()</f>
        <v>0.515014376819316</v>
      </c>
      <c r="AA118" s="0" t="n">
        <f aca="true">RAND()</f>
        <v>0.224569643091539</v>
      </c>
      <c r="AB118" s="0" t="n">
        <f aca="true">RAND()</f>
        <v>0.160394571658527</v>
      </c>
      <c r="AC118" s="0" t="n">
        <f aca="true">RAND()</f>
        <v>0.881765571716566</v>
      </c>
      <c r="AD118" s="0" t="n">
        <f aca="true">RAND()</f>
        <v>0.587038990604213</v>
      </c>
      <c r="AE118" s="0" t="n">
        <f aca="true">RAND()</f>
        <v>0.325447067599323</v>
      </c>
    </row>
    <row r="119" customFormat="false" ht="15.75" hidden="false" customHeight="false" outlineLevel="0" collapsed="false">
      <c r="B119" s="0" t="n">
        <f aca="true">RAND()</f>
        <v>0.466113362404911</v>
      </c>
      <c r="C119" s="0" t="n">
        <f aca="true">RAND()</f>
        <v>0.381228795966456</v>
      </c>
      <c r="D119" s="0" t="n">
        <f aca="true">RAND()</f>
        <v>0.790768836247366</v>
      </c>
      <c r="E119" s="0" t="n">
        <f aca="true">RAND()</f>
        <v>0.0964115650146006</v>
      </c>
      <c r="F119" s="0" t="n">
        <f aca="true">RAND()</f>
        <v>0.811089882889752</v>
      </c>
      <c r="G119" s="0" t="n">
        <f aca="true">RAND()</f>
        <v>0.0632071714823771</v>
      </c>
      <c r="H119" s="0" t="n">
        <f aca="true">RAND()</f>
        <v>0.849090679903404</v>
      </c>
      <c r="I119" s="0" t="n">
        <f aca="true">RAND()</f>
        <v>0.844794982483738</v>
      </c>
      <c r="J119" s="0" t="n">
        <f aca="true">RAND()</f>
        <v>0.0896897535692947</v>
      </c>
      <c r="K119" s="0" t="n">
        <f aca="true">RAND()</f>
        <v>0.751318110176531</v>
      </c>
      <c r="L119" s="0" t="n">
        <f aca="true">RAND()</f>
        <v>0.610784675535744</v>
      </c>
      <c r="M119" s="0" t="n">
        <f aca="true">RAND()</f>
        <v>0.45384139337333</v>
      </c>
      <c r="N119" s="0" t="n">
        <f aca="true">RAND()</f>
        <v>0.71709800169101</v>
      </c>
      <c r="O119" s="0" t="n">
        <f aca="true">RAND()</f>
        <v>0.858901338247162</v>
      </c>
      <c r="P119" s="0" t="n">
        <f aca="true">RAND()</f>
        <v>0.621423290042128</v>
      </c>
      <c r="Q119" s="0" t="n">
        <f aca="true">RAND()</f>
        <v>0.325655388686057</v>
      </c>
      <c r="R119" s="0" t="n">
        <f aca="true">RAND()</f>
        <v>0.749440900887997</v>
      </c>
      <c r="S119" s="0" t="n">
        <f aca="true">RAND()</f>
        <v>0.883329462354431</v>
      </c>
      <c r="T119" s="0" t="n">
        <f aca="true">RAND()</f>
        <v>0.993780878376956</v>
      </c>
      <c r="U119" s="0" t="n">
        <f aca="true">RAND()</f>
        <v>0.434334139221877</v>
      </c>
      <c r="V119" s="0" t="n">
        <f aca="true">RAND()</f>
        <v>0.536706057457706</v>
      </c>
      <c r="W119" s="0" t="n">
        <f aca="true">RAND()</f>
        <v>0.0846056076639446</v>
      </c>
      <c r="X119" s="0" t="n">
        <f aca="true">RAND()</f>
        <v>0.980265023571805</v>
      </c>
      <c r="Y119" s="0" t="n">
        <f aca="true">RAND()</f>
        <v>0.228012257485086</v>
      </c>
      <c r="Z119" s="0" t="n">
        <f aca="true">RAND()</f>
        <v>0.935081421594014</v>
      </c>
      <c r="AA119" s="0" t="n">
        <f aca="true">RAND()</f>
        <v>0.667836222367513</v>
      </c>
      <c r="AB119" s="0" t="n">
        <f aca="true">RAND()</f>
        <v>0.820883598293543</v>
      </c>
      <c r="AC119" s="0" t="n">
        <f aca="true">RAND()</f>
        <v>0.697400513937856</v>
      </c>
      <c r="AD119" s="0" t="n">
        <f aca="true">RAND()</f>
        <v>0.376488666673476</v>
      </c>
      <c r="AE119" s="0" t="n">
        <f aca="true">RAND()</f>
        <v>0.0212612265125491</v>
      </c>
    </row>
    <row r="120" customFormat="false" ht="15.75" hidden="false" customHeight="false" outlineLevel="0" collapsed="false">
      <c r="B120" s="0" t="n">
        <f aca="true">RAND()</f>
        <v>0.720063396658892</v>
      </c>
      <c r="C120" s="0" t="n">
        <f aca="true">RAND()</f>
        <v>0.0287993527338383</v>
      </c>
      <c r="D120" s="0" t="n">
        <f aca="true">RAND()</f>
        <v>0.260822098939743</v>
      </c>
      <c r="E120" s="0" t="n">
        <f aca="true">RAND()</f>
        <v>0.988463695368945</v>
      </c>
      <c r="F120" s="0" t="n">
        <f aca="true">RAND()</f>
        <v>0.641464562176792</v>
      </c>
      <c r="G120" s="0" t="n">
        <f aca="true">RAND()</f>
        <v>0.933066945424938</v>
      </c>
      <c r="H120" s="0" t="n">
        <f aca="true">RAND()</f>
        <v>0.882720594283639</v>
      </c>
      <c r="I120" s="0" t="n">
        <f aca="true">RAND()</f>
        <v>0.740060096798358</v>
      </c>
      <c r="J120" s="0" t="n">
        <f aca="true">RAND()</f>
        <v>0.575139625965911</v>
      </c>
      <c r="K120" s="0" t="n">
        <f aca="true">RAND()</f>
        <v>0.637539950607885</v>
      </c>
      <c r="L120" s="0" t="n">
        <f aca="true">RAND()</f>
        <v>0.261392880469579</v>
      </c>
      <c r="M120" s="0" t="n">
        <f aca="true">RAND()</f>
        <v>0.50606464556405</v>
      </c>
      <c r="N120" s="0" t="n">
        <f aca="true">RAND()</f>
        <v>0.787701679681076</v>
      </c>
      <c r="O120" s="0" t="n">
        <f aca="true">RAND()</f>
        <v>0.904239431614917</v>
      </c>
      <c r="P120" s="0" t="n">
        <f aca="true">RAND()</f>
        <v>0.426963235344835</v>
      </c>
      <c r="Q120" s="0" t="n">
        <f aca="true">RAND()</f>
        <v>0.883326562135697</v>
      </c>
      <c r="R120" s="0" t="n">
        <f aca="true">RAND()</f>
        <v>0.626994053251289</v>
      </c>
      <c r="S120" s="0" t="n">
        <f aca="true">RAND()</f>
        <v>0.588046382954942</v>
      </c>
      <c r="T120" s="0" t="n">
        <f aca="true">RAND()</f>
        <v>0.948347990784867</v>
      </c>
      <c r="U120" s="0" t="n">
        <f aca="true">RAND()</f>
        <v>0.415770697884197</v>
      </c>
      <c r="V120" s="0" t="n">
        <f aca="true">RAND()</f>
        <v>0.852233331554943</v>
      </c>
      <c r="W120" s="0" t="n">
        <f aca="true">RAND()</f>
        <v>0.0271216226677023</v>
      </c>
      <c r="X120" s="0" t="n">
        <f aca="true">RAND()</f>
        <v>0.637299899962164</v>
      </c>
      <c r="Y120" s="0" t="n">
        <f aca="true">RAND()</f>
        <v>0.485705172988456</v>
      </c>
      <c r="Z120" s="0" t="n">
        <f aca="true">RAND()</f>
        <v>0.343040364399536</v>
      </c>
      <c r="AA120" s="0" t="n">
        <f aca="true">RAND()</f>
        <v>0.724953265821681</v>
      </c>
      <c r="AB120" s="0" t="n">
        <f aca="true">RAND()</f>
        <v>0.341814054593109</v>
      </c>
      <c r="AC120" s="0" t="n">
        <f aca="true">RAND()</f>
        <v>0.63698505415935</v>
      </c>
      <c r="AD120" s="0" t="n">
        <f aca="true">RAND()</f>
        <v>0.0821492665113768</v>
      </c>
      <c r="AE120" s="0" t="n">
        <f aca="true">RAND()</f>
        <v>0.329644900686176</v>
      </c>
    </row>
    <row r="121" customFormat="false" ht="15.75" hidden="false" customHeight="false" outlineLevel="0" collapsed="false">
      <c r="B121" s="0" t="n">
        <f aca="true">RAND()</f>
        <v>0.835750563615785</v>
      </c>
      <c r="C121" s="0" t="n">
        <f aca="true">RAND()</f>
        <v>0.644536016442121</v>
      </c>
      <c r="D121" s="0" t="n">
        <f aca="true">RAND()</f>
        <v>0.109872530910617</v>
      </c>
      <c r="E121" s="0" t="n">
        <f aca="true">RAND()</f>
        <v>0.442529401798907</v>
      </c>
      <c r="F121" s="0" t="n">
        <f aca="true">RAND()</f>
        <v>0.621610754450161</v>
      </c>
      <c r="G121" s="0" t="n">
        <f aca="true">RAND()</f>
        <v>0.629424056902224</v>
      </c>
      <c r="H121" s="0" t="n">
        <f aca="true">RAND()</f>
        <v>0.435560130338102</v>
      </c>
      <c r="I121" s="0" t="n">
        <f aca="true">RAND()</f>
        <v>0.678986980151794</v>
      </c>
      <c r="J121" s="0" t="n">
        <f aca="true">RAND()</f>
        <v>0.841007711972868</v>
      </c>
      <c r="K121" s="0" t="n">
        <f aca="true">RAND()</f>
        <v>0.533264942193462</v>
      </c>
      <c r="L121" s="0" t="n">
        <f aca="true">RAND()</f>
        <v>0.138538467774605</v>
      </c>
      <c r="M121" s="0" t="n">
        <f aca="true">RAND()</f>
        <v>0.927981165602238</v>
      </c>
      <c r="N121" s="0" t="n">
        <f aca="true">RAND()</f>
        <v>0.871129923288237</v>
      </c>
      <c r="O121" s="0" t="n">
        <f aca="true">RAND()</f>
        <v>0.388669853409701</v>
      </c>
      <c r="P121" s="0" t="n">
        <f aca="true">RAND()</f>
        <v>0.425302092638851</v>
      </c>
      <c r="Q121" s="0" t="n">
        <f aca="true">RAND()</f>
        <v>0.135919589669365</v>
      </c>
      <c r="R121" s="0" t="n">
        <f aca="true">RAND()</f>
        <v>0.100315731200608</v>
      </c>
      <c r="S121" s="0" t="n">
        <f aca="true">RAND()</f>
        <v>0.421627680268921</v>
      </c>
      <c r="T121" s="0" t="n">
        <f aca="true">RAND()</f>
        <v>0.129918723742814</v>
      </c>
      <c r="U121" s="0" t="n">
        <f aca="true">RAND()</f>
        <v>0.188239353672578</v>
      </c>
      <c r="V121" s="0" t="n">
        <f aca="true">RAND()</f>
        <v>0.907106464774927</v>
      </c>
      <c r="W121" s="0" t="n">
        <f aca="true">RAND()</f>
        <v>0.572350327098799</v>
      </c>
      <c r="X121" s="0" t="n">
        <f aca="true">RAND()</f>
        <v>0.654849240750307</v>
      </c>
      <c r="Y121" s="0" t="n">
        <f aca="true">RAND()</f>
        <v>0.743293027809052</v>
      </c>
      <c r="Z121" s="0" t="n">
        <f aca="true">RAND()</f>
        <v>0.677689855501172</v>
      </c>
      <c r="AA121" s="0" t="n">
        <f aca="true">RAND()</f>
        <v>0.658248636305971</v>
      </c>
      <c r="AB121" s="0" t="n">
        <f aca="true">RAND()</f>
        <v>0.339672826756861</v>
      </c>
      <c r="AC121" s="0" t="n">
        <f aca="true">RAND()</f>
        <v>0.649746020947038</v>
      </c>
      <c r="AD121" s="0" t="n">
        <f aca="true">RAND()</f>
        <v>0.52595796029599</v>
      </c>
      <c r="AE121" s="0" t="n">
        <f aca="true">RAND()</f>
        <v>0.712224488477641</v>
      </c>
    </row>
    <row r="122" customFormat="false" ht="15.75" hidden="false" customHeight="false" outlineLevel="0" collapsed="false">
      <c r="B122" s="0" t="n">
        <f aca="true">RAND()</f>
        <v>0.157772447623453</v>
      </c>
      <c r="C122" s="0" t="n">
        <f aca="true">RAND()</f>
        <v>0.508096111400126</v>
      </c>
      <c r="D122" s="0" t="n">
        <f aca="true">RAND()</f>
        <v>0.728268894512312</v>
      </c>
      <c r="E122" s="0" t="n">
        <f aca="true">RAND()</f>
        <v>0.857171961080085</v>
      </c>
      <c r="F122" s="0" t="n">
        <f aca="true">RAND()</f>
        <v>0.00850055457660897</v>
      </c>
      <c r="G122" s="0" t="n">
        <f aca="true">RAND()</f>
        <v>0.69115934648723</v>
      </c>
      <c r="H122" s="0" t="n">
        <f aca="true">RAND()</f>
        <v>0.158974347422449</v>
      </c>
      <c r="I122" s="0" t="n">
        <f aca="true">RAND()</f>
        <v>0.100711365071957</v>
      </c>
      <c r="J122" s="0" t="n">
        <f aca="true">RAND()</f>
        <v>0.783689595060619</v>
      </c>
      <c r="K122" s="0" t="n">
        <f aca="true">RAND()</f>
        <v>0.635009043458252</v>
      </c>
      <c r="L122" s="0" t="n">
        <f aca="true">RAND()</f>
        <v>0.0517679274104561</v>
      </c>
      <c r="M122" s="0" t="n">
        <f aca="true">RAND()</f>
        <v>0.768886687697333</v>
      </c>
      <c r="N122" s="0" t="n">
        <f aca="true">RAND()</f>
        <v>0.120754672948519</v>
      </c>
      <c r="O122" s="0" t="n">
        <f aca="true">RAND()</f>
        <v>0.126690884274045</v>
      </c>
      <c r="P122" s="0" t="n">
        <f aca="true">RAND()</f>
        <v>0.183306509874882</v>
      </c>
      <c r="Q122" s="0" t="n">
        <f aca="true">RAND()</f>
        <v>0.0831907736782284</v>
      </c>
      <c r="R122" s="0" t="n">
        <f aca="true">RAND()</f>
        <v>0.893528462457427</v>
      </c>
      <c r="S122" s="0" t="n">
        <f aca="true">RAND()</f>
        <v>0.924785118648988</v>
      </c>
      <c r="T122" s="0" t="n">
        <f aca="true">RAND()</f>
        <v>0.818686874709131</v>
      </c>
      <c r="U122" s="0" t="n">
        <f aca="true">RAND()</f>
        <v>0.0774409950738248</v>
      </c>
      <c r="V122" s="0" t="n">
        <f aca="true">RAND()</f>
        <v>0.880816693483486</v>
      </c>
      <c r="W122" s="0" t="n">
        <f aca="true">RAND()</f>
        <v>0.983389595657569</v>
      </c>
      <c r="X122" s="0" t="n">
        <f aca="true">RAND()</f>
        <v>0.224901755760295</v>
      </c>
      <c r="Y122" s="0" t="n">
        <f aca="true">RAND()</f>
        <v>0.0503622481192084</v>
      </c>
      <c r="Z122" s="0" t="n">
        <f aca="true">RAND()</f>
        <v>0.477283232618825</v>
      </c>
      <c r="AA122" s="0" t="n">
        <f aca="true">RAND()</f>
        <v>0.84898961388902</v>
      </c>
      <c r="AB122" s="0" t="n">
        <f aca="true">RAND()</f>
        <v>0.0130322130847251</v>
      </c>
      <c r="AC122" s="0" t="n">
        <f aca="true">RAND()</f>
        <v>0.7458785630583</v>
      </c>
      <c r="AD122" s="0" t="n">
        <f aca="true">RAND()</f>
        <v>0.0741074657384395</v>
      </c>
      <c r="AE122" s="0" t="n">
        <f aca="true">RAND()</f>
        <v>0.113986281058079</v>
      </c>
    </row>
    <row r="123" customFormat="false" ht="15.75" hidden="false" customHeight="false" outlineLevel="0" collapsed="false">
      <c r="B123" s="0" t="n">
        <f aca="true">RAND()</f>
        <v>0.357084266621798</v>
      </c>
      <c r="C123" s="0" t="n">
        <f aca="true">RAND()</f>
        <v>0.371745867695588</v>
      </c>
      <c r="D123" s="0" t="n">
        <f aca="true">RAND()</f>
        <v>0.840760515035349</v>
      </c>
      <c r="E123" s="0" t="n">
        <f aca="true">RAND()</f>
        <v>0.659176061389254</v>
      </c>
      <c r="F123" s="0" t="n">
        <f aca="true">RAND()</f>
        <v>0.582657968807957</v>
      </c>
      <c r="G123" s="0" t="n">
        <f aca="true">RAND()</f>
        <v>0.615232374170958</v>
      </c>
      <c r="H123" s="0" t="n">
        <f aca="true">RAND()</f>
        <v>0.95317902662124</v>
      </c>
      <c r="I123" s="0" t="n">
        <f aca="true">RAND()</f>
        <v>0.0610691688475619</v>
      </c>
      <c r="J123" s="0" t="n">
        <f aca="true">RAND()</f>
        <v>0.660860152580425</v>
      </c>
      <c r="K123" s="0" t="n">
        <f aca="true">RAND()</f>
        <v>0.409210705070375</v>
      </c>
      <c r="L123" s="0" t="n">
        <f aca="true">RAND()</f>
        <v>0.214861685713037</v>
      </c>
      <c r="M123" s="0" t="n">
        <f aca="true">RAND()</f>
        <v>0.444799763619939</v>
      </c>
      <c r="N123" s="0" t="n">
        <f aca="true">RAND()</f>
        <v>0.88883397207837</v>
      </c>
      <c r="O123" s="0" t="n">
        <f aca="true">RAND()</f>
        <v>0.342398706462196</v>
      </c>
      <c r="P123" s="0" t="n">
        <f aca="true">RAND()</f>
        <v>0.498854518485784</v>
      </c>
      <c r="Q123" s="0" t="n">
        <f aca="true">RAND()</f>
        <v>0.127023681071643</v>
      </c>
      <c r="R123" s="0" t="n">
        <f aca="true">RAND()</f>
        <v>0.587866761265005</v>
      </c>
      <c r="S123" s="0" t="n">
        <f aca="true">RAND()</f>
        <v>0.965541170450344</v>
      </c>
      <c r="T123" s="0" t="n">
        <f aca="true">RAND()</f>
        <v>0.227947894548257</v>
      </c>
      <c r="U123" s="0" t="n">
        <f aca="true">RAND()</f>
        <v>0.472802900250874</v>
      </c>
      <c r="V123" s="0" t="n">
        <f aca="true">RAND()</f>
        <v>0.899623118226684</v>
      </c>
      <c r="W123" s="0" t="n">
        <f aca="true">RAND()</f>
        <v>0.0194660999498995</v>
      </c>
      <c r="X123" s="0" t="n">
        <f aca="true">RAND()</f>
        <v>0.538549484088393</v>
      </c>
      <c r="Y123" s="0" t="n">
        <f aca="true">RAND()</f>
        <v>0.588933896438287</v>
      </c>
      <c r="Z123" s="0" t="n">
        <f aca="true">RAND()</f>
        <v>0.267645937595924</v>
      </c>
      <c r="AA123" s="0" t="n">
        <f aca="true">RAND()</f>
        <v>0.931575223110123</v>
      </c>
      <c r="AB123" s="0" t="n">
        <f aca="true">RAND()</f>
        <v>0.958636495545417</v>
      </c>
      <c r="AC123" s="0" t="n">
        <f aca="true">RAND()</f>
        <v>0.799064987111118</v>
      </c>
      <c r="AD123" s="0" t="n">
        <f aca="true">RAND()</f>
        <v>0.45042772980557</v>
      </c>
      <c r="AE123" s="0" t="n">
        <f aca="true">RAND()</f>
        <v>0.763697995412287</v>
      </c>
    </row>
    <row r="124" customFormat="false" ht="15.75" hidden="false" customHeight="false" outlineLevel="0" collapsed="false">
      <c r="B124" s="0" t="n">
        <f aca="true">RAND()</f>
        <v>0.329111550446848</v>
      </c>
      <c r="C124" s="0" t="n">
        <f aca="true">RAND()</f>
        <v>0.236004056775919</v>
      </c>
      <c r="D124" s="0" t="n">
        <f aca="true">RAND()</f>
        <v>0.469415507766588</v>
      </c>
      <c r="E124" s="0" t="n">
        <f aca="true">RAND()</f>
        <v>0.900285717006799</v>
      </c>
      <c r="F124" s="0" t="n">
        <f aca="true">RAND()</f>
        <v>0.608475301915048</v>
      </c>
      <c r="G124" s="0" t="n">
        <f aca="true">RAND()</f>
        <v>0.782824449270165</v>
      </c>
      <c r="H124" s="0" t="n">
        <f aca="true">RAND()</f>
        <v>0.708477057992977</v>
      </c>
      <c r="I124" s="0" t="n">
        <f aca="true">RAND()</f>
        <v>0.75871459438379</v>
      </c>
      <c r="J124" s="0" t="n">
        <f aca="true">RAND()</f>
        <v>0.698998547867477</v>
      </c>
      <c r="K124" s="0" t="n">
        <f aca="true">RAND()</f>
        <v>0.42659716983917</v>
      </c>
      <c r="L124" s="0" t="n">
        <f aca="true">RAND()</f>
        <v>0.98297278559055</v>
      </c>
      <c r="M124" s="0" t="n">
        <f aca="true">RAND()</f>
        <v>0.855225789474181</v>
      </c>
      <c r="N124" s="0" t="n">
        <f aca="true">RAND()</f>
        <v>0.360011412617999</v>
      </c>
      <c r="O124" s="0" t="n">
        <f aca="true">RAND()</f>
        <v>0.500563553236867</v>
      </c>
      <c r="P124" s="0" t="n">
        <f aca="true">RAND()</f>
        <v>0.114205740387427</v>
      </c>
      <c r="Q124" s="0" t="n">
        <f aca="true">RAND()</f>
        <v>0.150281729798612</v>
      </c>
      <c r="R124" s="0" t="n">
        <f aca="true">RAND()</f>
        <v>0.106787945166169</v>
      </c>
      <c r="S124" s="0" t="n">
        <f aca="true">RAND()</f>
        <v>0.972842096443315</v>
      </c>
      <c r="T124" s="0" t="n">
        <f aca="true">RAND()</f>
        <v>0.892916946029425</v>
      </c>
      <c r="U124" s="0" t="n">
        <f aca="true">RAND()</f>
        <v>0.366436031415249</v>
      </c>
      <c r="V124" s="0" t="n">
        <f aca="true">RAND()</f>
        <v>0.499541567101586</v>
      </c>
      <c r="W124" s="0" t="n">
        <f aca="true">RAND()</f>
        <v>0.72609098358697</v>
      </c>
      <c r="X124" s="0" t="n">
        <f aca="true">RAND()</f>
        <v>0.932497745791543</v>
      </c>
      <c r="Y124" s="0" t="n">
        <f aca="true">RAND()</f>
        <v>0.690551142409517</v>
      </c>
      <c r="Z124" s="0" t="n">
        <f aca="true">RAND()</f>
        <v>0.423609084567747</v>
      </c>
      <c r="AA124" s="0" t="n">
        <f aca="true">RAND()</f>
        <v>0.247523497370569</v>
      </c>
      <c r="AB124" s="0" t="n">
        <f aca="true">RAND()</f>
        <v>0.912964885806664</v>
      </c>
      <c r="AC124" s="0" t="n">
        <f aca="true">RAND()</f>
        <v>0.0824129355089183</v>
      </c>
      <c r="AD124" s="0" t="n">
        <f aca="true">RAND()</f>
        <v>0.627542927618227</v>
      </c>
      <c r="AE124" s="0" t="n">
        <f aca="true">RAND()</f>
        <v>0.824879143566767</v>
      </c>
    </row>
    <row r="125" customFormat="false" ht="15.75" hidden="false" customHeight="false" outlineLevel="0" collapsed="false">
      <c r="B125" s="0" t="n">
        <f aca="true">RAND()</f>
        <v>0.885939170824222</v>
      </c>
      <c r="C125" s="0" t="n">
        <f aca="true">RAND()</f>
        <v>0.632715737279234</v>
      </c>
      <c r="D125" s="0" t="n">
        <f aca="true">RAND()</f>
        <v>0.88418946069849</v>
      </c>
      <c r="E125" s="0" t="n">
        <f aca="true">RAND()</f>
        <v>0.161993970126323</v>
      </c>
      <c r="F125" s="0" t="n">
        <f aca="true">RAND()</f>
        <v>0.323191477450877</v>
      </c>
      <c r="G125" s="0" t="n">
        <f aca="true">RAND()</f>
        <v>0.703407566691888</v>
      </c>
      <c r="H125" s="0" t="n">
        <f aca="true">RAND()</f>
        <v>0.401258225179119</v>
      </c>
      <c r="I125" s="0" t="n">
        <f aca="true">RAND()</f>
        <v>0.930348860744385</v>
      </c>
      <c r="J125" s="0" t="n">
        <f aca="true">RAND()</f>
        <v>0.776959649749235</v>
      </c>
      <c r="K125" s="0" t="n">
        <f aca="true">RAND()</f>
        <v>0.669024685676357</v>
      </c>
      <c r="L125" s="0" t="n">
        <f aca="true">RAND()</f>
        <v>0.0227894361220158</v>
      </c>
      <c r="M125" s="0" t="n">
        <f aca="true">RAND()</f>
        <v>0.151104694008939</v>
      </c>
      <c r="N125" s="0" t="n">
        <f aca="true">RAND()</f>
        <v>0.130157747867936</v>
      </c>
      <c r="O125" s="0" t="n">
        <f aca="true">RAND()</f>
        <v>0.735024165451004</v>
      </c>
      <c r="P125" s="0" t="n">
        <f aca="true">RAND()</f>
        <v>0.90768476904993</v>
      </c>
      <c r="Q125" s="0" t="n">
        <f aca="true">RAND()</f>
        <v>0.554597351802108</v>
      </c>
      <c r="R125" s="0" t="n">
        <f aca="true">RAND()</f>
        <v>0.738328745424237</v>
      </c>
      <c r="S125" s="0" t="n">
        <f aca="true">RAND()</f>
        <v>0.808755746407175</v>
      </c>
      <c r="T125" s="0" t="n">
        <f aca="true">RAND()</f>
        <v>0.663113707032663</v>
      </c>
      <c r="U125" s="0" t="n">
        <f aca="true">RAND()</f>
        <v>0.349801543316264</v>
      </c>
      <c r="V125" s="0" t="n">
        <f aca="true">RAND()</f>
        <v>0.564016758335765</v>
      </c>
      <c r="W125" s="0" t="n">
        <f aca="true">RAND()</f>
        <v>0.556190083924088</v>
      </c>
      <c r="X125" s="0" t="n">
        <f aca="true">RAND()</f>
        <v>0.441673797343991</v>
      </c>
      <c r="Y125" s="0" t="n">
        <f aca="true">RAND()</f>
        <v>0.298013514898662</v>
      </c>
      <c r="Z125" s="0" t="n">
        <f aca="true">RAND()</f>
        <v>0.629450988148491</v>
      </c>
      <c r="AA125" s="0" t="n">
        <f aca="true">RAND()</f>
        <v>0.18617653504172</v>
      </c>
      <c r="AB125" s="0" t="n">
        <f aca="true">RAND()</f>
        <v>0.136172325837803</v>
      </c>
      <c r="AC125" s="0" t="n">
        <f aca="true">RAND()</f>
        <v>0.485188001811963</v>
      </c>
      <c r="AD125" s="0" t="n">
        <f aca="true">RAND()</f>
        <v>0.736825279093519</v>
      </c>
      <c r="AE125" s="0" t="n">
        <f aca="true">RAND()</f>
        <v>0.30218557609245</v>
      </c>
    </row>
    <row r="126" customFormat="false" ht="15.75" hidden="false" customHeight="false" outlineLevel="0" collapsed="false">
      <c r="B126" s="0" t="n">
        <f aca="true">RAND()</f>
        <v>0.951485341506392</v>
      </c>
      <c r="C126" s="0" t="n">
        <f aca="true">RAND()</f>
        <v>0.733589529739814</v>
      </c>
      <c r="D126" s="0" t="n">
        <f aca="true">RAND()</f>
        <v>0.320519689465735</v>
      </c>
      <c r="E126" s="0" t="n">
        <f aca="true">RAND()</f>
        <v>0.865307424907172</v>
      </c>
      <c r="F126" s="0" t="n">
        <f aca="true">RAND()</f>
        <v>0.698078496602153</v>
      </c>
      <c r="G126" s="0" t="n">
        <f aca="true">RAND()</f>
        <v>0.995936149116605</v>
      </c>
      <c r="H126" s="0" t="n">
        <f aca="true">RAND()</f>
        <v>0.752858542000322</v>
      </c>
      <c r="I126" s="0" t="n">
        <f aca="true">RAND()</f>
        <v>0.543369586032691</v>
      </c>
      <c r="J126" s="0" t="n">
        <f aca="true">RAND()</f>
        <v>0.815716463707587</v>
      </c>
      <c r="K126" s="0" t="n">
        <f aca="true">RAND()</f>
        <v>0.301450884812897</v>
      </c>
      <c r="L126" s="0" t="n">
        <f aca="true">RAND()</f>
        <v>0.208477852293436</v>
      </c>
      <c r="M126" s="0" t="n">
        <f aca="true">RAND()</f>
        <v>0.156232281716061</v>
      </c>
      <c r="N126" s="0" t="n">
        <f aca="true">RAND()</f>
        <v>0.885305040583269</v>
      </c>
      <c r="O126" s="0" t="n">
        <f aca="true">RAND()</f>
        <v>0.866281903737298</v>
      </c>
      <c r="P126" s="0" t="n">
        <f aca="true">RAND()</f>
        <v>0.745497542309624</v>
      </c>
      <c r="Q126" s="0" t="n">
        <f aca="true">RAND()</f>
        <v>0.707409031635687</v>
      </c>
      <c r="R126" s="0" t="n">
        <f aca="true">RAND()</f>
        <v>0.945116252400969</v>
      </c>
      <c r="S126" s="0" t="n">
        <f aca="true">RAND()</f>
        <v>0.409008985870767</v>
      </c>
      <c r="T126" s="0" t="n">
        <f aca="true">RAND()</f>
        <v>0.519004398616299</v>
      </c>
      <c r="U126" s="0" t="n">
        <f aca="true">RAND()</f>
        <v>0.543822771599383</v>
      </c>
      <c r="V126" s="0" t="n">
        <f aca="true">RAND()</f>
        <v>0.0628792442892969</v>
      </c>
      <c r="W126" s="0" t="n">
        <f aca="true">RAND()</f>
        <v>0.721837191345078</v>
      </c>
      <c r="X126" s="0" t="n">
        <f aca="true">RAND()</f>
        <v>0.695516008826843</v>
      </c>
      <c r="Y126" s="0" t="n">
        <f aca="true">RAND()</f>
        <v>0.919047177491937</v>
      </c>
      <c r="Z126" s="0" t="n">
        <f aca="true">RAND()</f>
        <v>0.959953933890121</v>
      </c>
      <c r="AA126" s="0" t="n">
        <f aca="true">RAND()</f>
        <v>0.818935357215799</v>
      </c>
      <c r="AB126" s="0" t="n">
        <f aca="true">RAND()</f>
        <v>0.0367609407104689</v>
      </c>
      <c r="AC126" s="0" t="n">
        <f aca="true">RAND()</f>
        <v>0.101839799065349</v>
      </c>
      <c r="AD126" s="0" t="n">
        <f aca="true">RAND()</f>
        <v>0.366672151158741</v>
      </c>
      <c r="AE126" s="0" t="n">
        <f aca="true">RAND()</f>
        <v>0.0750138680296247</v>
      </c>
    </row>
    <row r="127" customFormat="false" ht="15.75" hidden="false" customHeight="false" outlineLevel="0" collapsed="false">
      <c r="B127" s="0" t="n">
        <f aca="true">RAND()</f>
        <v>0.896312272427286</v>
      </c>
      <c r="C127" s="0" t="n">
        <f aca="true">RAND()</f>
        <v>0.814679728611798</v>
      </c>
      <c r="D127" s="0" t="n">
        <f aca="true">RAND()</f>
        <v>0.743425221253885</v>
      </c>
      <c r="E127" s="0" t="n">
        <f aca="true">RAND()</f>
        <v>0.409822464600858</v>
      </c>
      <c r="F127" s="0" t="n">
        <f aca="true">RAND()</f>
        <v>0.498702984109436</v>
      </c>
      <c r="G127" s="0" t="n">
        <f aca="true">RAND()</f>
        <v>0.263236260863789</v>
      </c>
      <c r="H127" s="0" t="n">
        <f aca="true">RAND()</f>
        <v>0.310669079310209</v>
      </c>
      <c r="I127" s="0" t="n">
        <f aca="true">RAND()</f>
        <v>0.643925756615494</v>
      </c>
      <c r="J127" s="0" t="n">
        <f aca="true">RAND()</f>
        <v>0.10199023274084</v>
      </c>
      <c r="K127" s="0" t="n">
        <f aca="true">RAND()</f>
        <v>0.730781122996763</v>
      </c>
      <c r="L127" s="0" t="n">
        <f aca="true">RAND()</f>
        <v>0.430724524550099</v>
      </c>
      <c r="M127" s="0" t="n">
        <f aca="true">RAND()</f>
        <v>0.503809457955383</v>
      </c>
      <c r="N127" s="0" t="n">
        <f aca="true">RAND()</f>
        <v>0.376913106044016</v>
      </c>
      <c r="O127" s="0" t="n">
        <f aca="true">RAND()</f>
        <v>0.685060513329485</v>
      </c>
      <c r="P127" s="0" t="n">
        <f aca="true">RAND()</f>
        <v>0.070361162777514</v>
      </c>
      <c r="Q127" s="0" t="n">
        <f aca="true">RAND()</f>
        <v>0.769542349751924</v>
      </c>
      <c r="R127" s="0" t="n">
        <f aca="true">RAND()</f>
        <v>0.809398360381688</v>
      </c>
      <c r="S127" s="0" t="n">
        <f aca="true">RAND()</f>
        <v>0.925594478083759</v>
      </c>
      <c r="T127" s="0" t="n">
        <f aca="true">RAND()</f>
        <v>0.875805275622661</v>
      </c>
      <c r="U127" s="0" t="n">
        <f aca="true">RAND()</f>
        <v>0.619167324270052</v>
      </c>
      <c r="V127" s="0" t="n">
        <f aca="true">RAND()</f>
        <v>0.425964229336563</v>
      </c>
      <c r="W127" s="0" t="n">
        <f aca="true">RAND()</f>
        <v>0.0113022753387475</v>
      </c>
      <c r="X127" s="0" t="n">
        <f aca="true">RAND()</f>
        <v>0.893649403735076</v>
      </c>
      <c r="Y127" s="0" t="n">
        <f aca="true">RAND()</f>
        <v>0.154939470451331</v>
      </c>
      <c r="Z127" s="0" t="n">
        <f aca="true">RAND()</f>
        <v>0.537248934644245</v>
      </c>
      <c r="AA127" s="0" t="n">
        <f aca="true">RAND()</f>
        <v>0.891742578765333</v>
      </c>
      <c r="AB127" s="0" t="n">
        <f aca="true">RAND()</f>
        <v>0.604736731541601</v>
      </c>
      <c r="AC127" s="0" t="n">
        <f aca="true">RAND()</f>
        <v>0.0665291157725817</v>
      </c>
      <c r="AD127" s="0" t="n">
        <f aca="true">RAND()</f>
        <v>0.335138872117781</v>
      </c>
      <c r="AE127" s="0" t="n">
        <f aca="true">RAND()</f>
        <v>0.155492678450999</v>
      </c>
    </row>
    <row r="128" customFormat="false" ht="15.75" hidden="false" customHeight="false" outlineLevel="0" collapsed="false">
      <c r="B128" s="0" t="n">
        <f aca="true">RAND()</f>
        <v>0.517746092480245</v>
      </c>
      <c r="C128" s="0" t="n">
        <f aca="true">RAND()</f>
        <v>0.504848041136339</v>
      </c>
      <c r="D128" s="0" t="n">
        <f aca="true">RAND()</f>
        <v>0.534920598524328</v>
      </c>
      <c r="E128" s="0" t="n">
        <f aca="true">RAND()</f>
        <v>0.958807031006235</v>
      </c>
      <c r="F128" s="0" t="n">
        <f aca="true">RAND()</f>
        <v>0.687413442517097</v>
      </c>
      <c r="G128" s="0" t="n">
        <f aca="true">RAND()</f>
        <v>0.0496585390573657</v>
      </c>
      <c r="H128" s="0" t="n">
        <f aca="true">RAND()</f>
        <v>0.354418076257152</v>
      </c>
      <c r="I128" s="0" t="n">
        <f aca="true">RAND()</f>
        <v>0.334483719552777</v>
      </c>
      <c r="J128" s="0" t="n">
        <f aca="true">RAND()</f>
        <v>0.8554848231296</v>
      </c>
      <c r="K128" s="0" t="n">
        <f aca="true">RAND()</f>
        <v>0.219414835220662</v>
      </c>
      <c r="L128" s="0" t="n">
        <f aca="true">RAND()</f>
        <v>0.0540219917660746</v>
      </c>
      <c r="M128" s="0" t="n">
        <f aca="true">RAND()</f>
        <v>0.381778798061365</v>
      </c>
      <c r="N128" s="0" t="n">
        <f aca="true">RAND()</f>
        <v>0.0461655188385196</v>
      </c>
      <c r="O128" s="0" t="n">
        <f aca="true">RAND()</f>
        <v>0.896081541309071</v>
      </c>
      <c r="P128" s="0" t="n">
        <f aca="true">RAND()</f>
        <v>0.518021897676654</v>
      </c>
      <c r="Q128" s="0" t="n">
        <f aca="true">RAND()</f>
        <v>0.82203557188587</v>
      </c>
      <c r="R128" s="0" t="n">
        <f aca="true">RAND()</f>
        <v>0.91017331716313</v>
      </c>
      <c r="S128" s="0" t="n">
        <f aca="true">RAND()</f>
        <v>0.77729448122571</v>
      </c>
      <c r="T128" s="0" t="n">
        <f aca="true">RAND()</f>
        <v>0.312882533098521</v>
      </c>
      <c r="U128" s="0" t="n">
        <f aca="true">RAND()</f>
        <v>0.133114096727427</v>
      </c>
      <c r="V128" s="0" t="n">
        <f aca="true">RAND()</f>
        <v>0.735783726653948</v>
      </c>
      <c r="W128" s="0" t="n">
        <f aca="true">RAND()</f>
        <v>0.349869045689697</v>
      </c>
      <c r="X128" s="0" t="n">
        <f aca="true">RAND()</f>
        <v>0.389307863900723</v>
      </c>
      <c r="Y128" s="0" t="n">
        <f aca="true">RAND()</f>
        <v>0.534999140892026</v>
      </c>
      <c r="Z128" s="0" t="n">
        <f aca="true">RAND()</f>
        <v>0.428269542879837</v>
      </c>
      <c r="AA128" s="0" t="n">
        <f aca="true">RAND()</f>
        <v>0.290926215326093</v>
      </c>
      <c r="AB128" s="0" t="n">
        <f aca="true">RAND()</f>
        <v>0.473574743856812</v>
      </c>
      <c r="AC128" s="0" t="n">
        <f aca="true">RAND()</f>
        <v>0.0648385643568987</v>
      </c>
      <c r="AD128" s="0" t="n">
        <f aca="true">RAND()</f>
        <v>0.486291998792507</v>
      </c>
      <c r="AE128" s="0" t="n">
        <f aca="true">RAND()</f>
        <v>0.0306152709434686</v>
      </c>
    </row>
    <row r="129" customFormat="false" ht="15.75" hidden="false" customHeight="false" outlineLevel="0" collapsed="false">
      <c r="B129" s="0" t="n">
        <f aca="true">RAND()</f>
        <v>0.197806580360301</v>
      </c>
      <c r="C129" s="0" t="n">
        <f aca="true">RAND()</f>
        <v>0.834106616236507</v>
      </c>
      <c r="D129" s="0" t="n">
        <f aca="true">RAND()</f>
        <v>0.711626392636274</v>
      </c>
      <c r="E129" s="0" t="n">
        <f aca="true">RAND()</f>
        <v>0.577846661918934</v>
      </c>
      <c r="F129" s="0" t="n">
        <f aca="true">RAND()</f>
        <v>0.966143521667073</v>
      </c>
      <c r="G129" s="0" t="n">
        <f aca="true">RAND()</f>
        <v>0.310487651930529</v>
      </c>
      <c r="H129" s="0" t="n">
        <f aca="true">RAND()</f>
        <v>0.218967519271787</v>
      </c>
      <c r="I129" s="0" t="n">
        <f aca="true">RAND()</f>
        <v>0.376807508448435</v>
      </c>
      <c r="J129" s="0" t="n">
        <f aca="true">RAND()</f>
        <v>0.2090991596401</v>
      </c>
      <c r="K129" s="0" t="n">
        <f aca="true">RAND()</f>
        <v>0.905186184120026</v>
      </c>
      <c r="L129" s="0" t="n">
        <f aca="true">RAND()</f>
        <v>0.408998411734061</v>
      </c>
      <c r="M129" s="0" t="n">
        <f aca="true">RAND()</f>
        <v>0.524582133157052</v>
      </c>
      <c r="N129" s="0" t="n">
        <f aca="true">RAND()</f>
        <v>0.305052556374324</v>
      </c>
      <c r="O129" s="0" t="n">
        <f aca="true">RAND()</f>
        <v>0.981329085141814</v>
      </c>
      <c r="P129" s="0" t="n">
        <f aca="true">RAND()</f>
        <v>0.585648496664103</v>
      </c>
      <c r="Q129" s="0" t="n">
        <f aca="true">RAND()</f>
        <v>0.114229579407997</v>
      </c>
      <c r="R129" s="0" t="n">
        <f aca="true">RAND()</f>
        <v>0.470137915276701</v>
      </c>
      <c r="S129" s="0" t="n">
        <f aca="true">RAND()</f>
        <v>0.800007104869432</v>
      </c>
      <c r="T129" s="0" t="n">
        <f aca="true">RAND()</f>
        <v>0.989392285621289</v>
      </c>
      <c r="U129" s="0" t="n">
        <f aca="true">RAND()</f>
        <v>0.388781539562179</v>
      </c>
      <c r="V129" s="0" t="n">
        <f aca="true">RAND()</f>
        <v>0.562003688266618</v>
      </c>
      <c r="W129" s="0" t="n">
        <f aca="true">RAND()</f>
        <v>0.627145806045759</v>
      </c>
      <c r="X129" s="0" t="n">
        <f aca="true">RAND()</f>
        <v>0.683445982346933</v>
      </c>
      <c r="Y129" s="0" t="n">
        <f aca="true">RAND()</f>
        <v>0.737779309643147</v>
      </c>
      <c r="Z129" s="0" t="n">
        <f aca="true">RAND()</f>
        <v>0.558271859064396</v>
      </c>
      <c r="AA129" s="0" t="n">
        <f aca="true">RAND()</f>
        <v>0.733597459456858</v>
      </c>
      <c r="AB129" s="0" t="n">
        <f aca="true">RAND()</f>
        <v>0.196065353910497</v>
      </c>
      <c r="AC129" s="0" t="n">
        <f aca="true">RAND()</f>
        <v>0.322465205185419</v>
      </c>
      <c r="AD129" s="0" t="n">
        <f aca="true">RAND()</f>
        <v>0.674608035620646</v>
      </c>
      <c r="AE129" s="0" t="n">
        <f aca="true">RAND()</f>
        <v>0.912481292477652</v>
      </c>
    </row>
    <row r="130" customFormat="false" ht="15.75" hidden="false" customHeight="false" outlineLevel="0" collapsed="false">
      <c r="B130" s="0" t="n">
        <f aca="true">RAND()</f>
        <v>0.0552562370489852</v>
      </c>
      <c r="C130" s="0" t="n">
        <f aca="true">RAND()</f>
        <v>0.632412703292818</v>
      </c>
      <c r="D130" s="0" t="n">
        <f aca="true">RAND()</f>
        <v>0.269638618647097</v>
      </c>
      <c r="E130" s="0" t="n">
        <f aca="true">RAND()</f>
        <v>0.227006353319529</v>
      </c>
      <c r="F130" s="0" t="n">
        <f aca="true">RAND()</f>
        <v>0.676151600404138</v>
      </c>
      <c r="G130" s="0" t="n">
        <f aca="true">RAND()</f>
        <v>0.704599277949071</v>
      </c>
      <c r="H130" s="0" t="n">
        <f aca="true">RAND()</f>
        <v>0.674129452175931</v>
      </c>
      <c r="I130" s="0" t="n">
        <f aca="true">RAND()</f>
        <v>0.834774762191709</v>
      </c>
      <c r="J130" s="0" t="n">
        <f aca="true">RAND()</f>
        <v>0.880083488909112</v>
      </c>
      <c r="K130" s="0" t="n">
        <f aca="true">RAND()</f>
        <v>0.376040692585827</v>
      </c>
      <c r="L130" s="0" t="n">
        <f aca="true">RAND()</f>
        <v>0.788693709521353</v>
      </c>
      <c r="M130" s="0" t="n">
        <f aca="true">RAND()</f>
        <v>0.360543734112852</v>
      </c>
      <c r="N130" s="0" t="n">
        <f aca="true">RAND()</f>
        <v>0.855120363093921</v>
      </c>
      <c r="O130" s="0" t="n">
        <f aca="true">RAND()</f>
        <v>0.681375808516379</v>
      </c>
      <c r="P130" s="0" t="n">
        <f aca="true">RAND()</f>
        <v>0.595277711407011</v>
      </c>
      <c r="Q130" s="0" t="n">
        <f aca="true">RAND()</f>
        <v>0.39521024074429</v>
      </c>
      <c r="R130" s="0" t="n">
        <f aca="true">RAND()</f>
        <v>0.837126749604624</v>
      </c>
      <c r="S130" s="0" t="n">
        <f aca="true">RAND()</f>
        <v>0.0081755333289347</v>
      </c>
      <c r="T130" s="0" t="n">
        <f aca="true">RAND()</f>
        <v>0.561872690165053</v>
      </c>
      <c r="U130" s="0" t="n">
        <f aca="true">RAND()</f>
        <v>0.359384174381283</v>
      </c>
      <c r="V130" s="0" t="n">
        <f aca="true">RAND()</f>
        <v>0.850592192081895</v>
      </c>
      <c r="W130" s="0" t="n">
        <f aca="true">RAND()</f>
        <v>0.0403200571602834</v>
      </c>
      <c r="X130" s="0" t="n">
        <f aca="true">RAND()</f>
        <v>0.000384871320040077</v>
      </c>
      <c r="Y130" s="0" t="n">
        <f aca="true">RAND()</f>
        <v>0.222097143248008</v>
      </c>
      <c r="Z130" s="0" t="n">
        <f aca="true">RAND()</f>
        <v>0.451525019025054</v>
      </c>
      <c r="AA130" s="0" t="n">
        <f aca="true">RAND()</f>
        <v>0.610378033156466</v>
      </c>
      <c r="AB130" s="0" t="n">
        <f aca="true">RAND()</f>
        <v>0.831334373921117</v>
      </c>
      <c r="AC130" s="0" t="n">
        <f aca="true">RAND()</f>
        <v>0.824695268583361</v>
      </c>
      <c r="AD130" s="0" t="n">
        <f aca="true">RAND()</f>
        <v>0.6138152848383</v>
      </c>
      <c r="AE130" s="0" t="n">
        <f aca="true">RAND()</f>
        <v>0.0344054553339575</v>
      </c>
    </row>
    <row r="131" customFormat="false" ht="15.75" hidden="false" customHeight="false" outlineLevel="0" collapsed="false">
      <c r="B131" s="0" t="n">
        <f aca="true">RAND()</f>
        <v>0.181433057506029</v>
      </c>
      <c r="C131" s="0" t="n">
        <f aca="true">RAND()</f>
        <v>0.980133038233222</v>
      </c>
      <c r="D131" s="0" t="n">
        <f aca="true">RAND()</f>
        <v>0.722196315777743</v>
      </c>
      <c r="E131" s="0" t="n">
        <f aca="true">RAND()</f>
        <v>0.81744123567134</v>
      </c>
      <c r="F131" s="0" t="n">
        <f aca="true">RAND()</f>
        <v>0.893072711533417</v>
      </c>
      <c r="G131" s="0" t="n">
        <f aca="true">RAND()</f>
        <v>0.208648230306276</v>
      </c>
      <c r="H131" s="0" t="n">
        <f aca="true">RAND()</f>
        <v>0.71935335344885</v>
      </c>
      <c r="I131" s="0" t="n">
        <f aca="true">RAND()</f>
        <v>0.951526353543267</v>
      </c>
      <c r="J131" s="0" t="n">
        <f aca="true">RAND()</f>
        <v>0.290916065789363</v>
      </c>
      <c r="K131" s="0" t="n">
        <f aca="true">RAND()</f>
        <v>0.241937634459944</v>
      </c>
      <c r="L131" s="0" t="n">
        <f aca="true">RAND()</f>
        <v>0.606548886819878</v>
      </c>
      <c r="M131" s="0" t="n">
        <f aca="true">RAND()</f>
        <v>0.75089554063221</v>
      </c>
      <c r="N131" s="0" t="n">
        <f aca="true">RAND()</f>
        <v>0.384518823917212</v>
      </c>
      <c r="O131" s="0" t="n">
        <f aca="true">RAND()</f>
        <v>0.0156523014257964</v>
      </c>
      <c r="P131" s="0" t="n">
        <f aca="true">RAND()</f>
        <v>0.982924882074145</v>
      </c>
      <c r="Q131" s="0" t="n">
        <f aca="true">RAND()</f>
        <v>0.841875649292947</v>
      </c>
      <c r="R131" s="0" t="n">
        <f aca="true">RAND()</f>
        <v>0.262881719859181</v>
      </c>
      <c r="S131" s="0" t="n">
        <f aca="true">RAND()</f>
        <v>0.481475176611754</v>
      </c>
      <c r="T131" s="0" t="n">
        <f aca="true">RAND()</f>
        <v>0.277035492322331</v>
      </c>
      <c r="U131" s="0" t="n">
        <f aca="true">RAND()</f>
        <v>0.53680500696209</v>
      </c>
      <c r="V131" s="0" t="n">
        <f aca="true">RAND()</f>
        <v>0.795190670992012</v>
      </c>
      <c r="W131" s="0" t="n">
        <f aca="true">RAND()</f>
        <v>0.723970629875359</v>
      </c>
      <c r="X131" s="0" t="n">
        <f aca="true">RAND()</f>
        <v>0.0963694150753401</v>
      </c>
      <c r="Y131" s="0" t="n">
        <f aca="true">RAND()</f>
        <v>0.33475839716128</v>
      </c>
      <c r="Z131" s="0" t="n">
        <f aca="true">RAND()</f>
        <v>0.838298669983917</v>
      </c>
      <c r="AA131" s="0" t="n">
        <f aca="true">RAND()</f>
        <v>0.764016587460652</v>
      </c>
      <c r="AB131" s="0" t="n">
        <f aca="true">RAND()</f>
        <v>0.475667399264517</v>
      </c>
      <c r="AC131" s="0" t="n">
        <f aca="true">RAND()</f>
        <v>0.275653197718618</v>
      </c>
      <c r="AD131" s="0" t="n">
        <f aca="true">RAND()</f>
        <v>0.282349709773334</v>
      </c>
      <c r="AE131" s="0" t="n">
        <f aca="true">RAND()</f>
        <v>0.526898513546227</v>
      </c>
    </row>
    <row r="132" customFormat="false" ht="15.75" hidden="false" customHeight="false" outlineLevel="0" collapsed="false">
      <c r="B132" s="0" t="n">
        <f aca="true">RAND()</f>
        <v>0.463713883439893</v>
      </c>
      <c r="C132" s="0" t="n">
        <f aca="true">RAND()</f>
        <v>0.317262670498739</v>
      </c>
      <c r="D132" s="0" t="n">
        <f aca="true">RAND()</f>
        <v>0.228957882324706</v>
      </c>
      <c r="E132" s="0" t="n">
        <f aca="true">RAND()</f>
        <v>0.785716572999016</v>
      </c>
      <c r="F132" s="0" t="n">
        <f aca="true">RAND()</f>
        <v>0.154693446993824</v>
      </c>
      <c r="G132" s="0" t="n">
        <f aca="true">RAND()</f>
        <v>0.669198678693887</v>
      </c>
      <c r="H132" s="0" t="n">
        <f aca="true">RAND()</f>
        <v>0.640407741895878</v>
      </c>
      <c r="I132" s="0" t="n">
        <f aca="true">RAND()</f>
        <v>0.247770047613127</v>
      </c>
      <c r="J132" s="0" t="n">
        <f aca="true">RAND()</f>
        <v>0.588959086161929</v>
      </c>
      <c r="K132" s="0" t="n">
        <f aca="true">RAND()</f>
        <v>0.342350610853952</v>
      </c>
      <c r="L132" s="0" t="n">
        <f aca="true">RAND()</f>
        <v>0.42906990399453</v>
      </c>
      <c r="M132" s="0" t="n">
        <f aca="true">RAND()</f>
        <v>0.660408221367153</v>
      </c>
      <c r="N132" s="0" t="n">
        <f aca="true">RAND()</f>
        <v>0.360021163265033</v>
      </c>
      <c r="O132" s="0" t="n">
        <f aca="true">RAND()</f>
        <v>0.608586429911353</v>
      </c>
      <c r="P132" s="0" t="n">
        <f aca="true">RAND()</f>
        <v>0.491536884155716</v>
      </c>
      <c r="Q132" s="0" t="n">
        <f aca="true">RAND()</f>
        <v>0.366965676649718</v>
      </c>
      <c r="R132" s="0" t="n">
        <f aca="true">RAND()</f>
        <v>0.957451432184222</v>
      </c>
      <c r="S132" s="0" t="n">
        <f aca="true">RAND()</f>
        <v>0.244483310038947</v>
      </c>
      <c r="T132" s="0" t="n">
        <f aca="true">RAND()</f>
        <v>0.959651469423587</v>
      </c>
      <c r="U132" s="0" t="n">
        <f aca="true">RAND()</f>
        <v>0.47244166143342</v>
      </c>
      <c r="V132" s="0" t="n">
        <f aca="true">RAND()</f>
        <v>0.315855437302379</v>
      </c>
      <c r="W132" s="0" t="n">
        <f aca="true">RAND()</f>
        <v>0.523345902525853</v>
      </c>
      <c r="X132" s="0" t="n">
        <f aca="true">RAND()</f>
        <v>0.485077285895913</v>
      </c>
      <c r="Y132" s="0" t="n">
        <f aca="true">RAND()</f>
        <v>0.231103261566338</v>
      </c>
      <c r="Z132" s="0" t="n">
        <f aca="true">RAND()</f>
        <v>0.392820958860306</v>
      </c>
      <c r="AA132" s="0" t="n">
        <f aca="true">RAND()</f>
        <v>0.543308201286534</v>
      </c>
      <c r="AB132" s="0" t="n">
        <f aca="true">RAND()</f>
        <v>0.183612371898818</v>
      </c>
      <c r="AC132" s="0" t="n">
        <f aca="true">RAND()</f>
        <v>0.289655168079571</v>
      </c>
      <c r="AD132" s="0" t="n">
        <f aca="true">RAND()</f>
        <v>0.687376360786661</v>
      </c>
      <c r="AE132" s="0" t="n">
        <f aca="true">RAND()</f>
        <v>0.0571934299823604</v>
      </c>
    </row>
    <row r="133" customFormat="false" ht="15.75" hidden="false" customHeight="false" outlineLevel="0" collapsed="false">
      <c r="B133" s="0" t="n">
        <f aca="true">RAND()</f>
        <v>0.519078625060255</v>
      </c>
      <c r="C133" s="0" t="n">
        <f aca="true">RAND()</f>
        <v>0.960782573248877</v>
      </c>
      <c r="D133" s="0" t="n">
        <f aca="true">RAND()</f>
        <v>0.424521892390537</v>
      </c>
      <c r="E133" s="0" t="n">
        <f aca="true">RAND()</f>
        <v>0.0617310319268514</v>
      </c>
      <c r="F133" s="0" t="n">
        <f aca="true">RAND()</f>
        <v>0.850578768482542</v>
      </c>
      <c r="G133" s="0" t="n">
        <f aca="true">RAND()</f>
        <v>0.608388756904515</v>
      </c>
      <c r="H133" s="0" t="n">
        <f aca="true">RAND()</f>
        <v>0.886664754281832</v>
      </c>
      <c r="I133" s="0" t="n">
        <f aca="true">RAND()</f>
        <v>0.35924800523912</v>
      </c>
      <c r="J133" s="0" t="n">
        <f aca="true">RAND()</f>
        <v>0.412743061819809</v>
      </c>
      <c r="K133" s="0" t="n">
        <f aca="true">RAND()</f>
        <v>0.481022506532987</v>
      </c>
      <c r="L133" s="0" t="n">
        <f aca="true">RAND()</f>
        <v>0.997377015596673</v>
      </c>
      <c r="M133" s="0" t="n">
        <f aca="true">RAND()</f>
        <v>0.920950198481735</v>
      </c>
      <c r="N133" s="0" t="n">
        <f aca="true">RAND()</f>
        <v>0.0898100132348424</v>
      </c>
      <c r="O133" s="0" t="n">
        <f aca="true">RAND()</f>
        <v>0.850183761697846</v>
      </c>
      <c r="P133" s="0" t="n">
        <f aca="true">RAND()</f>
        <v>0.327257278739751</v>
      </c>
      <c r="Q133" s="0" t="n">
        <f aca="true">RAND()</f>
        <v>0.673959461796</v>
      </c>
      <c r="R133" s="0" t="n">
        <f aca="true">RAND()</f>
        <v>0.285904496433647</v>
      </c>
      <c r="S133" s="0" t="n">
        <f aca="true">RAND()</f>
        <v>0.294175719162399</v>
      </c>
      <c r="T133" s="0" t="n">
        <f aca="true">RAND()</f>
        <v>0.52689688965365</v>
      </c>
      <c r="U133" s="0" t="n">
        <f aca="true">RAND()</f>
        <v>0.309386337259497</v>
      </c>
      <c r="V133" s="0" t="n">
        <f aca="true">RAND()</f>
        <v>0.660754288035357</v>
      </c>
      <c r="W133" s="0" t="n">
        <f aca="true">RAND()</f>
        <v>0.126203989895897</v>
      </c>
      <c r="X133" s="0" t="n">
        <f aca="true">RAND()</f>
        <v>0.383846709823873</v>
      </c>
      <c r="Y133" s="0" t="n">
        <f aca="true">RAND()</f>
        <v>0.811637447783645</v>
      </c>
      <c r="Z133" s="0" t="n">
        <f aca="true">RAND()</f>
        <v>0.562816916308017</v>
      </c>
      <c r="AA133" s="0" t="n">
        <f aca="true">RAND()</f>
        <v>0.653196484054132</v>
      </c>
      <c r="AB133" s="0" t="n">
        <f aca="true">RAND()</f>
        <v>0.39425999332091</v>
      </c>
      <c r="AC133" s="0" t="n">
        <f aca="true">RAND()</f>
        <v>0.516255334391664</v>
      </c>
      <c r="AD133" s="0" t="n">
        <f aca="true">RAND()</f>
        <v>0.481341251464262</v>
      </c>
      <c r="AE133" s="0" t="n">
        <f aca="true">RAND()</f>
        <v>0.04300974238248</v>
      </c>
    </row>
    <row r="134" customFormat="false" ht="15.75" hidden="false" customHeight="false" outlineLevel="0" collapsed="false">
      <c r="B134" s="0" t="n">
        <f aca="true">RAND()</f>
        <v>0.312682834430213</v>
      </c>
      <c r="C134" s="0" t="n">
        <f aca="true">RAND()</f>
        <v>0.871036656750142</v>
      </c>
      <c r="D134" s="0" t="n">
        <f aca="true">RAND()</f>
        <v>0.67100844230712</v>
      </c>
      <c r="E134" s="0" t="n">
        <f aca="true">RAND()</f>
        <v>0.0301857302280432</v>
      </c>
      <c r="F134" s="0" t="n">
        <f aca="true">RAND()</f>
        <v>0.663675448038669</v>
      </c>
      <c r="G134" s="0" t="n">
        <f aca="true">RAND()</f>
        <v>0.575473464370521</v>
      </c>
      <c r="H134" s="0" t="n">
        <f aca="true">RAND()</f>
        <v>0.598264573533941</v>
      </c>
      <c r="I134" s="0" t="n">
        <f aca="true">RAND()</f>
        <v>0.907984880454705</v>
      </c>
      <c r="J134" s="0" t="n">
        <f aca="true">RAND()</f>
        <v>0.343161625123968</v>
      </c>
      <c r="K134" s="0" t="n">
        <f aca="true">RAND()</f>
        <v>0.955357066180828</v>
      </c>
      <c r="L134" s="0" t="n">
        <f aca="true">RAND()</f>
        <v>0.646090561994249</v>
      </c>
      <c r="M134" s="0" t="n">
        <f aca="true">RAND()</f>
        <v>0.194768738200153</v>
      </c>
      <c r="N134" s="0" t="n">
        <f aca="true">RAND()</f>
        <v>0.0520920262247963</v>
      </c>
      <c r="O134" s="0" t="n">
        <f aca="true">RAND()</f>
        <v>0.00281991115925836</v>
      </c>
      <c r="P134" s="0" t="n">
        <f aca="true">RAND()</f>
        <v>0.167197497061319</v>
      </c>
      <c r="Q134" s="0" t="n">
        <f aca="true">RAND()</f>
        <v>0.546762967530886</v>
      </c>
      <c r="R134" s="0" t="n">
        <f aca="true">RAND()</f>
        <v>0.693908404721866</v>
      </c>
      <c r="S134" s="0" t="n">
        <f aca="true">RAND()</f>
        <v>0.959773280987482</v>
      </c>
      <c r="T134" s="0" t="n">
        <f aca="true">RAND()</f>
        <v>0.918964812735844</v>
      </c>
      <c r="U134" s="0" t="n">
        <f aca="true">RAND()</f>
        <v>0.0735147051113922</v>
      </c>
      <c r="V134" s="0" t="n">
        <f aca="true">RAND()</f>
        <v>0.438860570807201</v>
      </c>
      <c r="W134" s="0" t="n">
        <f aca="true">RAND()</f>
        <v>0.236421249990921</v>
      </c>
      <c r="X134" s="0" t="n">
        <f aca="true">RAND()</f>
        <v>0.646499072858498</v>
      </c>
      <c r="Y134" s="0" t="n">
        <f aca="true">RAND()</f>
        <v>0.147206347684182</v>
      </c>
      <c r="Z134" s="0" t="n">
        <f aca="true">RAND()</f>
        <v>0.707125309673516</v>
      </c>
      <c r="AA134" s="0" t="n">
        <f aca="true">RAND()</f>
        <v>0.573939737087549</v>
      </c>
      <c r="AB134" s="0" t="n">
        <f aca="true">RAND()</f>
        <v>0.228020190738949</v>
      </c>
      <c r="AC134" s="0" t="n">
        <f aca="true">RAND()</f>
        <v>0.583042960530605</v>
      </c>
      <c r="AD134" s="0" t="n">
        <f aca="true">RAND()</f>
        <v>0.233717802240626</v>
      </c>
      <c r="AE134" s="0" t="n">
        <f aca="true">RAND()</f>
        <v>0.00595299821435085</v>
      </c>
    </row>
    <row r="135" customFormat="false" ht="15.75" hidden="false" customHeight="false" outlineLevel="0" collapsed="false">
      <c r="B135" s="0" t="n">
        <f aca="true">RAND()</f>
        <v>0.734529939360556</v>
      </c>
      <c r="C135" s="0" t="n">
        <f aca="true">RAND()</f>
        <v>0.150836065742337</v>
      </c>
      <c r="D135" s="0" t="n">
        <f aca="true">RAND()</f>
        <v>0.592477972437102</v>
      </c>
      <c r="E135" s="0" t="n">
        <f aca="true">RAND()</f>
        <v>0.503365351100506</v>
      </c>
      <c r="F135" s="0" t="n">
        <f aca="true">RAND()</f>
        <v>0.194001414150281</v>
      </c>
      <c r="G135" s="0" t="n">
        <f aca="true">RAND()</f>
        <v>0.899726424596783</v>
      </c>
      <c r="H135" s="0" t="n">
        <f aca="true">RAND()</f>
        <v>0.278369859639122</v>
      </c>
      <c r="I135" s="0" t="n">
        <f aca="true">RAND()</f>
        <v>0.907658627976871</v>
      </c>
      <c r="J135" s="0" t="n">
        <f aca="true">RAND()</f>
        <v>0.178444266529786</v>
      </c>
      <c r="K135" s="0" t="n">
        <f aca="true">RAND()</f>
        <v>0.0316171609349928</v>
      </c>
      <c r="L135" s="0" t="n">
        <f aca="true">RAND()</f>
        <v>0.839297110226996</v>
      </c>
      <c r="M135" s="0" t="n">
        <f aca="true">RAND()</f>
        <v>0.844174717011057</v>
      </c>
      <c r="N135" s="0" t="n">
        <f aca="true">RAND()</f>
        <v>0.678146907107659</v>
      </c>
      <c r="O135" s="0" t="n">
        <f aca="true">RAND()</f>
        <v>0.819179296300121</v>
      </c>
      <c r="P135" s="0" t="n">
        <f aca="true">RAND()</f>
        <v>0.355779632203512</v>
      </c>
      <c r="Q135" s="0" t="n">
        <f aca="true">RAND()</f>
        <v>0.400863933446159</v>
      </c>
      <c r="R135" s="0" t="n">
        <f aca="true">RAND()</f>
        <v>0.713811596475414</v>
      </c>
      <c r="S135" s="0" t="n">
        <f aca="true">RAND()</f>
        <v>0.367170955697614</v>
      </c>
      <c r="T135" s="0" t="n">
        <f aca="true">RAND()</f>
        <v>0.101853827429384</v>
      </c>
      <c r="U135" s="0" t="n">
        <f aca="true">RAND()</f>
        <v>0.451927541505688</v>
      </c>
      <c r="V135" s="0" t="n">
        <f aca="true">RAND()</f>
        <v>0.741470854440174</v>
      </c>
      <c r="W135" s="0" t="n">
        <f aca="true">RAND()</f>
        <v>0.309768586979838</v>
      </c>
      <c r="X135" s="0" t="n">
        <f aca="true">RAND()</f>
        <v>0.753618330504046</v>
      </c>
      <c r="Y135" s="0" t="n">
        <f aca="true">RAND()</f>
        <v>0.490069677393418</v>
      </c>
      <c r="Z135" s="0" t="n">
        <f aca="true">RAND()</f>
        <v>0.470813520616852</v>
      </c>
      <c r="AA135" s="0" t="n">
        <f aca="true">RAND()</f>
        <v>0.443801096364833</v>
      </c>
      <c r="AB135" s="0" t="n">
        <f aca="true">RAND()</f>
        <v>0.329395380929682</v>
      </c>
      <c r="AC135" s="0" t="n">
        <f aca="true">RAND()</f>
        <v>0.122340575975973</v>
      </c>
      <c r="AD135" s="0" t="n">
        <f aca="true">RAND()</f>
        <v>0.375758402088264</v>
      </c>
      <c r="AE135" s="0" t="n">
        <f aca="true">RAND()</f>
        <v>0.103241545193517</v>
      </c>
    </row>
    <row r="136" customFormat="false" ht="15.75" hidden="false" customHeight="false" outlineLevel="0" collapsed="false">
      <c r="B136" s="0" t="n">
        <f aca="true">RAND()</f>
        <v>0.922188675398208</v>
      </c>
      <c r="C136" s="0" t="n">
        <f aca="true">RAND()</f>
        <v>0.676218580608039</v>
      </c>
      <c r="D136" s="0" t="n">
        <f aca="true">RAND()</f>
        <v>0.0508305350121333</v>
      </c>
      <c r="E136" s="0" t="n">
        <f aca="true">RAND()</f>
        <v>0.64203424938671</v>
      </c>
      <c r="F136" s="0" t="n">
        <f aca="true">RAND()</f>
        <v>0.24733426669781</v>
      </c>
      <c r="G136" s="0" t="n">
        <f aca="true">RAND()</f>
        <v>0.936359771103237</v>
      </c>
      <c r="H136" s="0" t="n">
        <f aca="true">RAND()</f>
        <v>0.0998981849092251</v>
      </c>
      <c r="I136" s="0" t="n">
        <f aca="true">RAND()</f>
        <v>0.562613812063939</v>
      </c>
      <c r="J136" s="0" t="n">
        <f aca="true">RAND()</f>
        <v>0.240573324760331</v>
      </c>
      <c r="K136" s="0" t="n">
        <f aca="true">RAND()</f>
        <v>0.461425865278044</v>
      </c>
      <c r="L136" s="0" t="n">
        <f aca="true">RAND()</f>
        <v>0.105967885195593</v>
      </c>
      <c r="M136" s="0" t="n">
        <f aca="true">RAND()</f>
        <v>0.310953669939925</v>
      </c>
      <c r="N136" s="0" t="n">
        <f aca="true">RAND()</f>
        <v>0.830161088388999</v>
      </c>
      <c r="O136" s="0" t="n">
        <f aca="true">RAND()</f>
        <v>0.391951008637208</v>
      </c>
      <c r="P136" s="0" t="n">
        <f aca="true">RAND()</f>
        <v>0.702448053065372</v>
      </c>
      <c r="Q136" s="0" t="n">
        <f aca="true">RAND()</f>
        <v>0.0543636209692665</v>
      </c>
      <c r="R136" s="0" t="n">
        <f aca="true">RAND()</f>
        <v>0.455697307492961</v>
      </c>
      <c r="S136" s="0" t="n">
        <f aca="true">RAND()</f>
        <v>0.671486340725248</v>
      </c>
      <c r="T136" s="0" t="n">
        <f aca="true">RAND()</f>
        <v>0.00854653377416763</v>
      </c>
      <c r="U136" s="0" t="n">
        <f aca="true">RAND()</f>
        <v>0.348074646005119</v>
      </c>
      <c r="V136" s="0" t="n">
        <f aca="true">RAND()</f>
        <v>0.369932528679147</v>
      </c>
      <c r="W136" s="0" t="n">
        <f aca="true">RAND()</f>
        <v>0.771949103856731</v>
      </c>
      <c r="X136" s="0" t="n">
        <f aca="true">RAND()</f>
        <v>0.547986978109429</v>
      </c>
      <c r="Y136" s="0" t="n">
        <f aca="true">RAND()</f>
        <v>0.571510510412054</v>
      </c>
      <c r="Z136" s="0" t="n">
        <f aca="true">RAND()</f>
        <v>0.319477048344529</v>
      </c>
      <c r="AA136" s="0" t="n">
        <f aca="true">RAND()</f>
        <v>0.914811377954397</v>
      </c>
      <c r="AB136" s="0" t="n">
        <f aca="true">RAND()</f>
        <v>0.543442835301455</v>
      </c>
      <c r="AC136" s="0" t="n">
        <f aca="true">RAND()</f>
        <v>0.568533652077563</v>
      </c>
      <c r="AD136" s="0" t="n">
        <f aca="true">RAND()</f>
        <v>0.190215727735088</v>
      </c>
      <c r="AE136" s="0" t="n">
        <f aca="true">RAND()</f>
        <v>0.187064640400848</v>
      </c>
    </row>
    <row r="137" customFormat="false" ht="15.75" hidden="false" customHeight="false" outlineLevel="0" collapsed="false">
      <c r="B137" s="0" t="n">
        <f aca="true">RAND()</f>
        <v>0.0678109992703772</v>
      </c>
      <c r="C137" s="0" t="n">
        <f aca="true">RAND()</f>
        <v>0.152600086855245</v>
      </c>
      <c r="D137" s="0" t="n">
        <f aca="true">RAND()</f>
        <v>0.322165276640361</v>
      </c>
      <c r="E137" s="0" t="n">
        <f aca="true">RAND()</f>
        <v>0.874252246611828</v>
      </c>
      <c r="F137" s="0" t="n">
        <f aca="true">RAND()</f>
        <v>0.0481445370722746</v>
      </c>
      <c r="G137" s="0" t="n">
        <f aca="true">RAND()</f>
        <v>0.714799346665048</v>
      </c>
      <c r="H137" s="0" t="n">
        <f aca="true">RAND()</f>
        <v>0.990939177529001</v>
      </c>
      <c r="I137" s="0" t="n">
        <f aca="true">RAND()</f>
        <v>0.121619181382414</v>
      </c>
      <c r="J137" s="0" t="n">
        <f aca="true">RAND()</f>
        <v>0.879513010449438</v>
      </c>
      <c r="K137" s="0" t="n">
        <f aca="true">RAND()</f>
        <v>0.274018356672802</v>
      </c>
      <c r="L137" s="0" t="n">
        <f aca="true">RAND()</f>
        <v>0.0803170863330595</v>
      </c>
      <c r="M137" s="0" t="n">
        <f aca="true">RAND()</f>
        <v>0.247700523257539</v>
      </c>
      <c r="N137" s="0" t="n">
        <f aca="true">RAND()</f>
        <v>0.662497346064027</v>
      </c>
      <c r="O137" s="0" t="n">
        <f aca="true">RAND()</f>
        <v>0.72737181521972</v>
      </c>
      <c r="P137" s="0" t="n">
        <f aca="true">RAND()</f>
        <v>0.739776132871797</v>
      </c>
      <c r="Q137" s="0" t="n">
        <f aca="true">RAND()</f>
        <v>0.454046251899379</v>
      </c>
      <c r="R137" s="0" t="n">
        <f aca="true">RAND()</f>
        <v>0.695201673909351</v>
      </c>
      <c r="S137" s="0" t="n">
        <f aca="true">RAND()</f>
        <v>0.0720239816767908</v>
      </c>
      <c r="T137" s="0" t="n">
        <f aca="true">RAND()</f>
        <v>0.13366872806957</v>
      </c>
      <c r="U137" s="0" t="n">
        <f aca="true">RAND()</f>
        <v>0.386710007795624</v>
      </c>
      <c r="V137" s="0" t="n">
        <f aca="true">RAND()</f>
        <v>0.738845215673116</v>
      </c>
      <c r="W137" s="0" t="n">
        <f aca="true">RAND()</f>
        <v>0.781361279974205</v>
      </c>
      <c r="X137" s="0" t="n">
        <f aca="true">RAND()</f>
        <v>0.521431975692949</v>
      </c>
      <c r="Y137" s="0" t="n">
        <f aca="true">RAND()</f>
        <v>0.790606475783882</v>
      </c>
      <c r="Z137" s="0" t="n">
        <f aca="true">RAND()</f>
        <v>0.541115349293768</v>
      </c>
      <c r="AA137" s="0" t="n">
        <f aca="true">RAND()</f>
        <v>0.948281775958024</v>
      </c>
      <c r="AB137" s="0" t="n">
        <f aca="true">RAND()</f>
        <v>0.0124579713652393</v>
      </c>
      <c r="AC137" s="0" t="n">
        <f aca="true">RAND()</f>
        <v>0.390528141180898</v>
      </c>
      <c r="AD137" s="0" t="n">
        <f aca="true">RAND()</f>
        <v>0.958543204569802</v>
      </c>
      <c r="AE137" s="0" t="n">
        <f aca="true">RAND()</f>
        <v>0.0431196171808699</v>
      </c>
    </row>
    <row r="138" customFormat="false" ht="15.75" hidden="false" customHeight="false" outlineLevel="0" collapsed="false">
      <c r="B138" s="0" t="n">
        <f aca="true">RAND()</f>
        <v>0.639635247887171</v>
      </c>
      <c r="C138" s="0" t="n">
        <f aca="true">RAND()</f>
        <v>0.196231746129165</v>
      </c>
      <c r="D138" s="0" t="n">
        <f aca="true">RAND()</f>
        <v>0.897051201493095</v>
      </c>
      <c r="E138" s="0" t="n">
        <f aca="true">RAND()</f>
        <v>0.498248994964568</v>
      </c>
      <c r="F138" s="0" t="n">
        <f aca="true">RAND()</f>
        <v>0.0441317198289108</v>
      </c>
      <c r="G138" s="0" t="n">
        <f aca="true">RAND()</f>
        <v>0.21530411917642</v>
      </c>
      <c r="H138" s="0" t="n">
        <f aca="true">RAND()</f>
        <v>0.327981545641644</v>
      </c>
      <c r="I138" s="0" t="n">
        <f aca="true">RAND()</f>
        <v>0.72749927777524</v>
      </c>
      <c r="J138" s="0" t="n">
        <f aca="true">RAND()</f>
        <v>0.642250484508008</v>
      </c>
      <c r="K138" s="0" t="n">
        <f aca="true">RAND()</f>
        <v>0.0762167184298244</v>
      </c>
      <c r="L138" s="0" t="n">
        <f aca="true">RAND()</f>
        <v>0.371795819928897</v>
      </c>
      <c r="M138" s="0" t="n">
        <f aca="true">RAND()</f>
        <v>0.278270865836802</v>
      </c>
      <c r="N138" s="0" t="n">
        <f aca="true">RAND()</f>
        <v>0.959616548938265</v>
      </c>
      <c r="O138" s="0" t="n">
        <f aca="true">RAND()</f>
        <v>0.850251620034373</v>
      </c>
      <c r="P138" s="0" t="n">
        <f aca="true">RAND()</f>
        <v>0.262953880287031</v>
      </c>
      <c r="Q138" s="0" t="n">
        <f aca="true">RAND()</f>
        <v>0.321007625368646</v>
      </c>
      <c r="R138" s="0" t="n">
        <f aca="true">RAND()</f>
        <v>0.862482914886485</v>
      </c>
      <c r="S138" s="0" t="n">
        <f aca="true">RAND()</f>
        <v>0.634464177800213</v>
      </c>
      <c r="T138" s="0" t="n">
        <f aca="true">RAND()</f>
        <v>0.529988691181223</v>
      </c>
      <c r="U138" s="0" t="n">
        <f aca="true">RAND()</f>
        <v>0.933699475962269</v>
      </c>
      <c r="V138" s="0" t="n">
        <f aca="true">RAND()</f>
        <v>0.256738415796463</v>
      </c>
      <c r="W138" s="0" t="n">
        <f aca="true">RAND()</f>
        <v>0.907140543294888</v>
      </c>
      <c r="X138" s="0" t="n">
        <f aca="true">RAND()</f>
        <v>0.152079649054194</v>
      </c>
      <c r="Y138" s="0" t="n">
        <f aca="true">RAND()</f>
        <v>0.301903017950434</v>
      </c>
      <c r="Z138" s="0" t="n">
        <f aca="true">RAND()</f>
        <v>0.613401570056618</v>
      </c>
      <c r="AA138" s="0" t="n">
        <f aca="true">RAND()</f>
        <v>0.223397076650907</v>
      </c>
      <c r="AB138" s="0" t="n">
        <f aca="true">RAND()</f>
        <v>0.242938964065698</v>
      </c>
      <c r="AC138" s="0" t="n">
        <f aca="true">RAND()</f>
        <v>0.860640488360998</v>
      </c>
      <c r="AD138" s="0" t="n">
        <f aca="true">RAND()</f>
        <v>0.601757403939261</v>
      </c>
      <c r="AE138" s="0" t="n">
        <f aca="true">RAND()</f>
        <v>0.536250808790193</v>
      </c>
    </row>
    <row r="139" customFormat="false" ht="15.75" hidden="false" customHeight="false" outlineLevel="0" collapsed="false">
      <c r="B139" s="0" t="n">
        <f aca="true">RAND()</f>
        <v>0.250156920885981</v>
      </c>
      <c r="C139" s="0" t="n">
        <f aca="true">RAND()</f>
        <v>0.127879385170564</v>
      </c>
      <c r="D139" s="0" t="n">
        <f aca="true">RAND()</f>
        <v>0.401122180343596</v>
      </c>
      <c r="E139" s="0" t="n">
        <f aca="true">RAND()</f>
        <v>0.848660934277435</v>
      </c>
      <c r="F139" s="0" t="n">
        <f aca="true">RAND()</f>
        <v>0.975430197421143</v>
      </c>
      <c r="G139" s="0" t="n">
        <f aca="true">RAND()</f>
        <v>0.239076617471794</v>
      </c>
      <c r="H139" s="0" t="n">
        <f aca="true">RAND()</f>
        <v>0.349688871344504</v>
      </c>
      <c r="I139" s="0" t="n">
        <f aca="true">RAND()</f>
        <v>0.936543526351414</v>
      </c>
      <c r="J139" s="0" t="n">
        <f aca="true">RAND()</f>
        <v>0.253382670714069</v>
      </c>
      <c r="K139" s="0" t="n">
        <f aca="true">RAND()</f>
        <v>0.797957043061847</v>
      </c>
      <c r="L139" s="0" t="n">
        <f aca="true">RAND()</f>
        <v>0.175019105010143</v>
      </c>
      <c r="M139" s="0" t="n">
        <f aca="true">RAND()</f>
        <v>0.81803875894816</v>
      </c>
      <c r="N139" s="0" t="n">
        <f aca="true">RAND()</f>
        <v>0.937271601717231</v>
      </c>
      <c r="O139" s="0" t="n">
        <f aca="true">RAND()</f>
        <v>0.475100022910998</v>
      </c>
      <c r="P139" s="0" t="n">
        <f aca="true">RAND()</f>
        <v>0.50812193076006</v>
      </c>
      <c r="Q139" s="0" t="n">
        <f aca="true">RAND()</f>
        <v>0.330622201569102</v>
      </c>
      <c r="R139" s="0" t="n">
        <f aca="true">RAND()</f>
        <v>0.424870127626582</v>
      </c>
      <c r="S139" s="0" t="n">
        <f aca="true">RAND()</f>
        <v>0.558260661147152</v>
      </c>
      <c r="T139" s="0" t="n">
        <f aca="true">RAND()</f>
        <v>0.0694853867025609</v>
      </c>
      <c r="U139" s="0" t="n">
        <f aca="true">RAND()</f>
        <v>0.210135745088878</v>
      </c>
      <c r="V139" s="0" t="n">
        <f aca="true">RAND()</f>
        <v>0.771790170711803</v>
      </c>
      <c r="W139" s="0" t="n">
        <f aca="true">RAND()</f>
        <v>0.770523296908846</v>
      </c>
      <c r="X139" s="0" t="n">
        <f aca="true">RAND()</f>
        <v>0.767238400632374</v>
      </c>
      <c r="Y139" s="0" t="n">
        <f aca="true">RAND()</f>
        <v>0.0569504983169861</v>
      </c>
      <c r="Z139" s="0" t="n">
        <f aca="true">RAND()</f>
        <v>0.643619926277935</v>
      </c>
      <c r="AA139" s="0" t="n">
        <f aca="true">RAND()</f>
        <v>0.859640981107336</v>
      </c>
      <c r="AB139" s="0" t="n">
        <f aca="true">RAND()</f>
        <v>0.160412260733513</v>
      </c>
      <c r="AC139" s="0" t="n">
        <f aca="true">RAND()</f>
        <v>0.0411778472747403</v>
      </c>
      <c r="AD139" s="0" t="n">
        <f aca="true">RAND()</f>
        <v>0.564872143558199</v>
      </c>
      <c r="AE139" s="0" t="n">
        <f aca="true">RAND()</f>
        <v>0.429277370632611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140"/>
  <sheetViews>
    <sheetView showFormulas="false" showGridLines="true" showRowColHeaders="true" showZeros="true" rightToLeft="false" tabSelected="false" showOutlineSymbols="true" defaultGridColor="true" view="normal" topLeftCell="A33" colorId="64" zoomScale="100" zoomScaleNormal="100" zoomScalePageLayoutView="100" workbookViewId="0">
      <selection pane="topLeft" activeCell="C29" activeCellId="0" sqref="C29"/>
    </sheetView>
  </sheetViews>
  <sheetFormatPr defaultColWidth="8.90234375" defaultRowHeight="15.75" customHeight="true" zeroHeight="false" outlineLevelRow="0" outlineLevelCol="0"/>
  <cols>
    <col collapsed="false" customWidth="true" hidden="false" outlineLevel="0" max="1" min="1" style="0" width="15.49"/>
    <col collapsed="false" customWidth="true" hidden="false" outlineLevel="0" max="4" min="4" style="0" width="11.12"/>
  </cols>
  <sheetData>
    <row r="1" customFormat="false" ht="15.75" hidden="false" customHeight="false" outlineLevel="0" collapsed="false">
      <c r="A1" s="5" t="s">
        <v>2</v>
      </c>
      <c r="B1" s="36"/>
      <c r="C1" s="6"/>
      <c r="D1" s="6"/>
      <c r="E1" s="6"/>
      <c r="F1" s="6"/>
      <c r="G1" s="6"/>
    </row>
    <row r="2" customFormat="false" ht="15.75" hidden="false" customHeight="false" outlineLevel="0" collapsed="false">
      <c r="A2" s="5" t="s">
        <v>3</v>
      </c>
      <c r="B2" s="36"/>
      <c r="C2" s="6"/>
      <c r="D2" s="6"/>
      <c r="E2" s="6"/>
      <c r="F2" s="6"/>
      <c r="G2" s="6"/>
    </row>
    <row r="3" customFormat="false" ht="15.75" hidden="false" customHeight="false" outlineLevel="0" collapsed="false">
      <c r="A3" s="7" t="s">
        <v>4</v>
      </c>
      <c r="B3" s="37"/>
      <c r="C3" s="37"/>
      <c r="D3" s="37"/>
    </row>
    <row r="4" customFormat="false" ht="15.75" hidden="false" customHeight="false" outlineLevel="0" collapsed="false">
      <c r="A4" s="9" t="s">
        <v>5</v>
      </c>
      <c r="B4" s="37"/>
      <c r="C4" s="37"/>
      <c r="D4" s="37"/>
    </row>
    <row r="5" customFormat="false" ht="15.75" hidden="false" customHeight="false" outlineLevel="0" collapsed="false">
      <c r="A5" s="39" t="s">
        <v>4</v>
      </c>
      <c r="B5" s="37"/>
      <c r="C5" s="37"/>
      <c r="D5" s="37"/>
      <c r="E5" s="37"/>
      <c r="F5" s="37"/>
      <c r="G5" s="37"/>
      <c r="H5" s="37"/>
      <c r="I5" s="37"/>
      <c r="J5" s="37"/>
      <c r="K5" s="37"/>
      <c r="L5" s="37"/>
      <c r="M5" s="37"/>
      <c r="N5" s="37"/>
      <c r="O5" s="37"/>
      <c r="P5" s="37"/>
      <c r="Q5" s="37"/>
      <c r="R5" s="37"/>
      <c r="S5" s="37"/>
      <c r="T5" s="37"/>
      <c r="U5" s="37"/>
      <c r="V5" s="37"/>
      <c r="W5" s="37"/>
      <c r="X5" s="37"/>
      <c r="Y5" s="37"/>
      <c r="Z5" s="37"/>
    </row>
    <row r="6" customFormat="false" ht="15.75" hidden="false" customHeight="false" outlineLevel="0" collapsed="false">
      <c r="A6" s="37" t="s">
        <v>110</v>
      </c>
      <c r="B6" s="37"/>
      <c r="C6" s="37"/>
      <c r="D6" s="37"/>
      <c r="E6" s="37"/>
      <c r="F6" s="37"/>
      <c r="G6" s="37"/>
      <c r="H6" s="37"/>
      <c r="I6" s="37"/>
      <c r="J6" s="37"/>
      <c r="K6" s="37"/>
      <c r="L6" s="37"/>
      <c r="M6" s="37"/>
      <c r="N6" s="37"/>
      <c r="O6" s="37"/>
      <c r="P6" s="37"/>
      <c r="Q6" s="37"/>
      <c r="R6" s="37"/>
      <c r="S6" s="37"/>
      <c r="T6" s="37"/>
      <c r="U6" s="37"/>
      <c r="V6" s="37"/>
      <c r="W6" s="37"/>
      <c r="X6" s="37"/>
      <c r="Y6" s="37"/>
      <c r="Z6" s="37"/>
    </row>
    <row r="7" customFormat="false" ht="15.75" hidden="false" customHeight="false" outlineLevel="0" collapsed="false">
      <c r="B7" s="37"/>
      <c r="C7" s="37"/>
      <c r="D7" s="37"/>
      <c r="E7" s="37"/>
      <c r="F7" s="37"/>
      <c r="G7" s="37"/>
      <c r="H7" s="37"/>
      <c r="I7" s="37"/>
      <c r="J7" s="37"/>
      <c r="K7" s="37"/>
      <c r="L7" s="37"/>
      <c r="M7" s="37"/>
      <c r="N7" s="37"/>
      <c r="O7" s="37"/>
      <c r="P7" s="37"/>
      <c r="Q7" s="37"/>
      <c r="R7" s="37"/>
      <c r="S7" s="37"/>
      <c r="T7" s="37"/>
      <c r="U7" s="37"/>
      <c r="V7" s="37"/>
      <c r="W7" s="37"/>
      <c r="X7" s="37"/>
      <c r="Y7" s="37"/>
      <c r="Z7" s="37"/>
    </row>
    <row r="9" customFormat="false" ht="15.75" hidden="false" customHeight="false" outlineLevel="0" collapsed="false">
      <c r="A9" s="37" t="s">
        <v>111</v>
      </c>
      <c r="B9" s="0" t="n">
        <v>0.0410928811513784</v>
      </c>
      <c r="C9" s="38" t="n">
        <v>0.0508004871615576</v>
      </c>
      <c r="D9" s="0" t="n">
        <v>0.0481390457822979</v>
      </c>
      <c r="E9" s="0" t="n">
        <v>0.0668519399071072</v>
      </c>
      <c r="F9" s="0" t="n">
        <v>0.0736599577716536</v>
      </c>
      <c r="G9" s="0" t="n">
        <v>0.0855456843238172</v>
      </c>
      <c r="H9" s="0" t="n">
        <v>0.107184193438716</v>
      </c>
      <c r="I9" s="0" t="n">
        <v>0.122910351733914</v>
      </c>
      <c r="J9" s="0" t="n">
        <v>0.139895294211703</v>
      </c>
      <c r="K9" s="0" t="n">
        <v>0.158166131303066</v>
      </c>
      <c r="L9" s="0" t="n">
        <v>0.177717183055718</v>
      </c>
      <c r="M9" s="0" t="n">
        <v>0.198490240055581</v>
      </c>
      <c r="N9" s="0" t="n">
        <v>0.220346485020001</v>
      </c>
      <c r="O9" s="0" t="n">
        <v>0.24302738180583</v>
      </c>
      <c r="P9" s="0" t="n">
        <v>0.266101450642932</v>
      </c>
      <c r="Q9" s="0" t="n">
        <v>0.307859165362395</v>
      </c>
      <c r="R9" s="0" t="n">
        <v>0.356606273839945</v>
      </c>
      <c r="S9" s="0" t="n">
        <v>0.415670312361541</v>
      </c>
      <c r="T9" s="0" t="n">
        <v>0.487879253900738</v>
      </c>
      <c r="U9" s="0" t="n">
        <v>0.57702233286998</v>
      </c>
      <c r="V9" s="0" t="n">
        <v>0.688243720568697</v>
      </c>
      <c r="W9" s="0" t="n">
        <v>0.828626817399397</v>
      </c>
      <c r="X9" s="0" t="n">
        <v>1.00807693794323</v>
      </c>
      <c r="Y9" s="0" t="n">
        <v>1.24068048872277</v>
      </c>
      <c r="Z9" s="0" t="n">
        <v>1.54684197390504</v>
      </c>
      <c r="AA9" s="0" t="n">
        <v>1.95672139212538</v>
      </c>
      <c r="AB9" s="0" t="n">
        <v>2.51590327317925</v>
      </c>
      <c r="AC9" s="0" t="n">
        <v>3.2950072705604</v>
      </c>
      <c r="AD9" s="0" t="n">
        <v>4.40648500356361</v>
      </c>
      <c r="AE9" s="0" t="n">
        <v>6.03498885286421</v>
      </c>
    </row>
    <row r="10" customFormat="false" ht="15.75" hidden="false" customHeight="false" outlineLevel="0" collapsed="false">
      <c r="B10" s="38"/>
      <c r="C10" s="38" t="n">
        <v>0.0399610785570351</v>
      </c>
      <c r="D10" s="38" t="n">
        <v>0.0362097356493369</v>
      </c>
      <c r="E10" s="38" t="n">
        <v>0.0543423360835598</v>
      </c>
      <c r="F10" s="38" t="n">
        <v>0.0621109249266311</v>
      </c>
      <c r="G10" s="0" t="n">
        <v>0.0716343720303263</v>
      </c>
      <c r="H10" s="0" t="n">
        <v>0.0865565348731319</v>
      </c>
      <c r="I10" s="0" t="n">
        <v>0.0991025293247023</v>
      </c>
      <c r="J10" s="0" t="n">
        <v>0.112602800209325</v>
      </c>
      <c r="K10" s="0" t="n">
        <v>0.127065411240723</v>
      </c>
      <c r="L10" s="0" t="n">
        <v>0.142470414251382</v>
      </c>
      <c r="M10" s="0" t="n">
        <v>0.158754232898172</v>
      </c>
      <c r="N10" s="0" t="n">
        <v>0.175787618660662</v>
      </c>
      <c r="O10" s="0" t="n">
        <v>0.193345141027665</v>
      </c>
      <c r="P10" s="0" t="n">
        <v>0.211063877359548</v>
      </c>
      <c r="Q10" s="0" t="n">
        <v>0.243455668801571</v>
      </c>
      <c r="R10" s="0" t="n">
        <v>0.281085636151114</v>
      </c>
      <c r="S10" s="0" t="n">
        <v>0.326486052580874</v>
      </c>
      <c r="T10" s="0" t="n">
        <v>0.381740683763545</v>
      </c>
      <c r="U10" s="0" t="n">
        <v>0.449627579997259</v>
      </c>
      <c r="V10" s="0" t="n">
        <v>0.533898120553685</v>
      </c>
      <c r="W10" s="0" t="n">
        <v>0.639688766111172</v>
      </c>
      <c r="X10" s="0" t="n">
        <v>0.774139263289053</v>
      </c>
      <c r="Y10" s="0" t="n">
        <v>0.947338354302139</v>
      </c>
      <c r="Z10" s="0" t="n">
        <v>1.17380036736966</v>
      </c>
      <c r="AA10" s="0" t="n">
        <v>1.47482273452937</v>
      </c>
      <c r="AB10" s="0" t="n">
        <v>1.88234327112708</v>
      </c>
      <c r="AC10" s="0" t="n">
        <v>2.44542379945227</v>
      </c>
      <c r="AD10" s="0" t="n">
        <v>3.24147833244456</v>
      </c>
      <c r="AE10" s="0" t="n">
        <v>4.39637351649338</v>
      </c>
    </row>
    <row r="11" customFormat="false" ht="15.75" hidden="false" customHeight="false" outlineLevel="0" collapsed="false">
      <c r="B11" s="38"/>
      <c r="C11" s="38"/>
      <c r="D11" s="38" t="n">
        <v>0.0272366212185495</v>
      </c>
      <c r="E11" s="38" t="n">
        <v>0.0441735796316752</v>
      </c>
      <c r="F11" s="38" t="n">
        <v>0.0523726473914186</v>
      </c>
      <c r="G11" s="0" t="n">
        <v>0.0599852967071363</v>
      </c>
      <c r="H11" s="0" t="n">
        <v>0.0698986808491252</v>
      </c>
      <c r="I11" s="0" t="n">
        <v>0.0799062990220338</v>
      </c>
      <c r="J11" s="0" t="n">
        <v>0.0906348614971527</v>
      </c>
      <c r="K11" s="0" t="n">
        <v>0.102080126767703</v>
      </c>
      <c r="L11" s="0" t="n">
        <v>0.114214160881655</v>
      </c>
      <c r="M11" s="0" t="n">
        <v>0.126973026260787</v>
      </c>
      <c r="N11" s="0" t="n">
        <v>0.140239527177306</v>
      </c>
      <c r="O11" s="0" t="n">
        <v>0.153819472033298</v>
      </c>
      <c r="P11" s="0" t="n">
        <v>0.16740968611187</v>
      </c>
      <c r="Q11" s="0" t="n">
        <v>0.192525249660345</v>
      </c>
      <c r="R11" s="0" t="n">
        <v>0.221558454369588</v>
      </c>
      <c r="S11" s="0" t="n">
        <v>0.256436746526966</v>
      </c>
      <c r="T11" s="0" t="n">
        <v>0.298692654945126</v>
      </c>
      <c r="U11" s="0" t="n">
        <v>0.35035898816718</v>
      </c>
      <c r="V11" s="0" t="n">
        <v>0.414166078980309</v>
      </c>
      <c r="W11" s="0" t="n">
        <v>0.49383112988437</v>
      </c>
      <c r="X11" s="0" t="n">
        <v>0.594489940607555</v>
      </c>
      <c r="Y11" s="0" t="n">
        <v>0.723353003202114</v>
      </c>
      <c r="Z11" s="0" t="n">
        <v>0.890722727777314</v>
      </c>
      <c r="AA11" s="0" t="n">
        <v>1.11160541661075</v>
      </c>
      <c r="AB11" s="0" t="n">
        <v>1.40832766828907</v>
      </c>
      <c r="AC11" s="0" t="n">
        <v>1.81489662021611</v>
      </c>
      <c r="AD11" s="0" t="n">
        <v>2.38448145658279</v>
      </c>
      <c r="AE11" s="0" t="n">
        <v>3.20267370292676</v>
      </c>
    </row>
    <row r="12" customFormat="false" ht="15.75" hidden="false" customHeight="false" outlineLevel="0" collapsed="false">
      <c r="A12" s="37"/>
      <c r="B12" s="38"/>
      <c r="C12" s="38"/>
      <c r="D12" s="38"/>
      <c r="E12" s="38" t="n">
        <v>0.0359076417781436</v>
      </c>
      <c r="F12" s="38" t="n">
        <v>0.0441612195926229</v>
      </c>
      <c r="G12" s="0" t="n">
        <v>0.0502305767337483</v>
      </c>
      <c r="H12" s="0" t="n">
        <v>0.0564466402404988</v>
      </c>
      <c r="I12" s="0" t="n">
        <v>0.0644283921601902</v>
      </c>
      <c r="J12" s="0" t="n">
        <v>0.0729526983639593</v>
      </c>
      <c r="K12" s="0" t="n">
        <v>0.0820077799234373</v>
      </c>
      <c r="L12" s="0" t="n">
        <v>0.0915619893045554</v>
      </c>
      <c r="M12" s="0" t="n">
        <v>0.101554138768467</v>
      </c>
      <c r="N12" s="0" t="n">
        <v>0.111880035310562</v>
      </c>
      <c r="O12" s="0" t="n">
        <v>0.122374060453979</v>
      </c>
      <c r="P12" s="0" t="n">
        <v>0.132784460110776</v>
      </c>
      <c r="Q12" s="0" t="n">
        <v>0.152249368187802</v>
      </c>
      <c r="R12" s="0" t="n">
        <v>0.174637698940442</v>
      </c>
      <c r="S12" s="0" t="n">
        <v>0.201416888867086</v>
      </c>
      <c r="T12" s="0" t="n">
        <v>0.233711799430397</v>
      </c>
      <c r="U12" s="0" t="n">
        <v>0.273006875134925</v>
      </c>
      <c r="V12" s="0" t="n">
        <v>0.321285156051932</v>
      </c>
      <c r="W12" s="0" t="n">
        <v>0.381230995075019</v>
      </c>
      <c r="X12" s="0" t="n">
        <v>0.456530635046233</v>
      </c>
      <c r="Y12" s="0" t="n">
        <v>0.552325961326631</v>
      </c>
      <c r="Z12" s="0" t="n">
        <v>0.675913042655577</v>
      </c>
      <c r="AA12" s="0" t="n">
        <v>0.837840761000113</v>
      </c>
      <c r="AB12" s="0" t="n">
        <v>1.05367966177655</v>
      </c>
      <c r="AC12" s="0" t="n">
        <v>1.34694433856807</v>
      </c>
      <c r="AD12" s="0" t="n">
        <v>1.75406133672942</v>
      </c>
      <c r="AE12" s="0" t="n">
        <v>2.3330863060061</v>
      </c>
    </row>
    <row r="13" customFormat="false" ht="15.75" hidden="false" customHeight="false" outlineLevel="0" collapsed="false">
      <c r="B13" s="38"/>
      <c r="C13" s="38"/>
      <c r="D13" s="38"/>
      <c r="E13" s="38"/>
      <c r="F13" s="38" t="n">
        <v>0.0372372490802786</v>
      </c>
      <c r="G13" s="0" t="n">
        <v>0.0420621548531043</v>
      </c>
      <c r="H13" s="0" t="n">
        <v>0.0455834524447992</v>
      </c>
      <c r="I13" s="0" t="n">
        <v>0.0519485668483111</v>
      </c>
      <c r="J13" s="0" t="n">
        <v>0.0587201890163425</v>
      </c>
      <c r="K13" s="0" t="n">
        <v>0.0658823238266073</v>
      </c>
      <c r="L13" s="0" t="n">
        <v>0.0734024381976094</v>
      </c>
      <c r="M13" s="0" t="n">
        <v>0.0812238898663632</v>
      </c>
      <c r="N13" s="0" t="n">
        <v>0.0892554513911548</v>
      </c>
      <c r="O13" s="0" t="n">
        <v>0.0973570541755102</v>
      </c>
      <c r="P13" s="0" t="n">
        <v>0.105320744912741</v>
      </c>
      <c r="Q13" s="0" t="n">
        <v>0.12039911728191</v>
      </c>
      <c r="R13" s="0" t="n">
        <v>0.13765363176048</v>
      </c>
      <c r="S13" s="0" t="n">
        <v>0.158201832110009</v>
      </c>
      <c r="T13" s="0" t="n">
        <v>0.182867587430393</v>
      </c>
      <c r="U13" s="0" t="n">
        <v>0.212732529742812</v>
      </c>
      <c r="V13" s="0" t="n">
        <v>0.249233717433971</v>
      </c>
      <c r="W13" s="0" t="n">
        <v>0.294305204372029</v>
      </c>
      <c r="X13" s="0" t="n">
        <v>0.350586623085188</v>
      </c>
      <c r="Y13" s="0" t="n">
        <v>0.421735952162969</v>
      </c>
      <c r="Z13" s="0" t="n">
        <v>0.512907582780505</v>
      </c>
      <c r="AA13" s="0" t="n">
        <v>0.631498488855475</v>
      </c>
      <c r="AB13" s="0" t="n">
        <v>0.788339854879321</v>
      </c>
      <c r="AC13" s="0" t="n">
        <v>0.999648702296078</v>
      </c>
      <c r="AD13" s="0" t="n">
        <v>1.2903145732231</v>
      </c>
      <c r="AE13" s="0" t="n">
        <v>1.69960858213525</v>
      </c>
    </row>
    <row r="14" customFormat="false" ht="15.75" hidden="false" customHeight="false" outlineLevel="0" collapsed="false">
      <c r="B14" s="38"/>
      <c r="C14" s="38"/>
      <c r="D14" s="38"/>
      <c r="E14" s="38"/>
      <c r="F14" s="38"/>
      <c r="G14" s="0" t="n">
        <v>0.035222069622343</v>
      </c>
      <c r="H14" s="0" t="n">
        <v>0.0368108912759784</v>
      </c>
      <c r="I14" s="0" t="n">
        <v>0.0418860925612377</v>
      </c>
      <c r="J14" s="0" t="n">
        <v>0.0472643325804441</v>
      </c>
      <c r="K14" s="0" t="n">
        <v>0.052927668531525</v>
      </c>
      <c r="L14" s="0" t="n">
        <v>0.0588444831122276</v>
      </c>
      <c r="M14" s="0" t="n">
        <v>0.0649635786884504</v>
      </c>
      <c r="N14" s="0" t="n">
        <v>0.0712060519191373</v>
      </c>
      <c r="O14" s="0" t="n">
        <v>0.0774542902521219</v>
      </c>
      <c r="P14" s="0" t="n">
        <v>0.0835373303451383</v>
      </c>
      <c r="Q14" s="0" t="n">
        <v>0.0952118725667366</v>
      </c>
      <c r="R14" s="0" t="n">
        <v>0.10850190108902</v>
      </c>
      <c r="S14" s="0" t="n">
        <v>0.124258793906201</v>
      </c>
      <c r="T14" s="0" t="n">
        <v>0.143084579444058</v>
      </c>
      <c r="U14" s="0" t="n">
        <v>0.165765529488628</v>
      </c>
      <c r="V14" s="0" t="n">
        <v>0.193340541061026</v>
      </c>
      <c r="W14" s="0" t="n">
        <v>0.227199662250488</v>
      </c>
      <c r="X14" s="0" t="n">
        <v>0.269228329603398</v>
      </c>
      <c r="Y14" s="0" t="n">
        <v>0.32202218581144</v>
      </c>
      <c r="Z14" s="0" t="n">
        <v>0.389213067172302</v>
      </c>
      <c r="AA14" s="0" t="n">
        <v>0.475973908157345</v>
      </c>
      <c r="AB14" s="0" t="n">
        <v>0.589818470770621</v>
      </c>
      <c r="AC14" s="0" t="n">
        <v>0.74189964602738</v>
      </c>
      <c r="AD14" s="0" t="n">
        <v>0.949175301347363</v>
      </c>
      <c r="AE14" s="0" t="n">
        <v>1.23813222212631</v>
      </c>
    </row>
    <row r="15" customFormat="false" ht="15.75" hidden="false" customHeight="false" outlineLevel="0" collapsed="false">
      <c r="H15" s="0" t="n">
        <v>0.0297266144588947</v>
      </c>
      <c r="I15" s="0" t="n">
        <v>0.0337727266889099</v>
      </c>
      <c r="J15" s="0" t="n">
        <v>0.0380434254673994</v>
      </c>
      <c r="K15" s="0" t="n">
        <v>0.0425203291789722</v>
      </c>
      <c r="L15" s="0" t="n">
        <v>0.0471738170797985</v>
      </c>
      <c r="M15" s="0" t="n">
        <v>0.0519584393576083</v>
      </c>
      <c r="N15" s="0" t="n">
        <v>0.0568066347868287</v>
      </c>
      <c r="O15" s="0" t="n">
        <v>0.0616202608970169</v>
      </c>
      <c r="P15" s="0" t="n">
        <v>0.0662593638791148</v>
      </c>
      <c r="Q15" s="0" t="n">
        <v>0.0752937470167528</v>
      </c>
      <c r="R15" s="0" t="n">
        <v>0.085523806305497</v>
      </c>
      <c r="S15" s="0" t="n">
        <v>0.0975984137294132</v>
      </c>
      <c r="T15" s="0" t="n">
        <v>0.111956400597651</v>
      </c>
      <c r="U15" s="0" t="n">
        <v>0.129167884196487</v>
      </c>
      <c r="V15" s="0" t="n">
        <v>0.149981973557303</v>
      </c>
      <c r="W15" s="0" t="n">
        <v>0.175395085645457</v>
      </c>
      <c r="X15" s="0" t="n">
        <v>0.20675031130159</v>
      </c>
      <c r="Y15" s="0" t="n">
        <v>0.245884391935136</v>
      </c>
      <c r="Z15" s="0" t="n">
        <v>0.295349136459343</v>
      </c>
      <c r="AA15" s="0" t="n">
        <v>0.358751707636193</v>
      </c>
      <c r="AB15" s="0" t="n">
        <v>0.441289155063013</v>
      </c>
      <c r="AC15" s="0" t="n">
        <v>0.550608512281676</v>
      </c>
      <c r="AD15" s="0" t="n">
        <v>0.698227991362911</v>
      </c>
      <c r="AE15" s="0" t="n">
        <v>0.90195555352017</v>
      </c>
    </row>
    <row r="16" customFormat="false" ht="15.75" hidden="false" customHeight="false" outlineLevel="0" collapsed="false">
      <c r="I16" s="0" t="n">
        <v>0.027230925547334</v>
      </c>
      <c r="J16" s="0" t="n">
        <v>0.0306214462846853</v>
      </c>
      <c r="K16" s="0" t="n">
        <v>0.0341594187624433</v>
      </c>
      <c r="L16" s="0" t="n">
        <v>0.0378178021146704</v>
      </c>
      <c r="M16" s="0" t="n">
        <v>0.041556814987445</v>
      </c>
      <c r="N16" s="0" t="n">
        <v>0.0453190939369699</v>
      </c>
      <c r="O16" s="0" t="n">
        <v>0.0490231921389585</v>
      </c>
      <c r="P16" s="0" t="n">
        <v>0.0525549868965911</v>
      </c>
      <c r="Q16" s="0" t="n">
        <v>0.0595424518706856</v>
      </c>
      <c r="R16" s="0" t="n">
        <v>0.0674119197135462</v>
      </c>
      <c r="S16" s="0" t="n">
        <v>0.0766581588558484</v>
      </c>
      <c r="T16" s="0" t="n">
        <v>0.0876001850337909</v>
      </c>
      <c r="U16" s="0" t="n">
        <v>0.100650251950853</v>
      </c>
      <c r="V16" s="0" t="n">
        <v>0.11634700238603</v>
      </c>
      <c r="W16" s="0" t="n">
        <v>0.135402648770932</v>
      </c>
      <c r="X16" s="0" t="n">
        <v>0.158771148958482</v>
      </c>
      <c r="Y16" s="0" t="n">
        <v>0.187748350459038</v>
      </c>
      <c r="Z16" s="0" t="n">
        <v>0.224121746582221</v>
      </c>
      <c r="AA16" s="0" t="n">
        <v>0.270398829696645</v>
      </c>
      <c r="AB16" s="0" t="n">
        <v>0.330162800974675</v>
      </c>
      <c r="AC16" s="0" t="n">
        <v>0.408639814590034</v>
      </c>
      <c r="AD16" s="0" t="n">
        <v>0.513627279629636</v>
      </c>
      <c r="AE16" s="0" t="n">
        <v>0.657057304533089</v>
      </c>
    </row>
    <row r="17" customFormat="false" ht="15.75" hidden="false" customHeight="false" outlineLevel="0" collapsed="false">
      <c r="J17" s="0" t="n">
        <v>0.0246474380538995</v>
      </c>
      <c r="K17" s="0" t="n">
        <v>0.0274425413142149</v>
      </c>
      <c r="L17" s="0" t="n">
        <v>0.0303173719091903</v>
      </c>
      <c r="M17" s="0" t="n">
        <v>0.0332375046912923</v>
      </c>
      <c r="N17" s="0" t="n">
        <v>0.0361545844596326</v>
      </c>
      <c r="O17" s="0" t="n">
        <v>0.039001350083696</v>
      </c>
      <c r="P17" s="0" t="n">
        <v>0.0416850764329698</v>
      </c>
      <c r="Q17" s="0" t="n">
        <v>0.04708629488162</v>
      </c>
      <c r="R17" s="0" t="n">
        <v>0.0531356953785804</v>
      </c>
      <c r="S17" s="0" t="n">
        <v>0.0602107462059857</v>
      </c>
      <c r="T17" s="0" t="n">
        <v>0.0685426860544803</v>
      </c>
      <c r="U17" s="0" t="n">
        <v>0.0784287308009166</v>
      </c>
      <c r="V17" s="0" t="n">
        <v>0.0902550129402254</v>
      </c>
      <c r="W17" s="0" t="n">
        <v>0.10452902501068</v>
      </c>
      <c r="X17" s="0" t="n">
        <v>0.121926190015863</v>
      </c>
      <c r="Y17" s="0" t="n">
        <v>0.143357790312239</v>
      </c>
      <c r="Z17" s="0" t="n">
        <v>0.170071793312928</v>
      </c>
      <c r="AA17" s="0" t="n">
        <v>0.203805377214987</v>
      </c>
      <c r="AB17" s="0" t="n">
        <v>0.247020516812559</v>
      </c>
      <c r="AC17" s="0" t="n">
        <v>0.30327627405577</v>
      </c>
      <c r="AD17" s="0" t="n">
        <v>0.377832148872732</v>
      </c>
      <c r="AE17" s="0" t="n">
        <v>0.478653631828471</v>
      </c>
    </row>
    <row r="18" customFormat="false" ht="15.75" hidden="false" customHeight="false" outlineLevel="0" collapsed="false">
      <c r="K18" s="0" t="n">
        <v>0.0220464252925282</v>
      </c>
      <c r="L18" s="0" t="n">
        <v>0.0243045070861907</v>
      </c>
      <c r="M18" s="0" t="n">
        <v>0.0265836474339392</v>
      </c>
      <c r="N18" s="0" t="n">
        <v>0.0288433387319417</v>
      </c>
      <c r="O18" s="0" t="n">
        <v>0.0310282795138956</v>
      </c>
      <c r="P18" s="0" t="n">
        <v>0.0330633817993635</v>
      </c>
      <c r="Q18" s="0" t="n">
        <v>0.0372359400061995</v>
      </c>
      <c r="R18" s="0" t="n">
        <v>0.0418828322255587</v>
      </c>
      <c r="S18" s="0" t="n">
        <v>0.0472922127636651</v>
      </c>
      <c r="T18" s="0" t="n">
        <v>0.0536311631048588</v>
      </c>
      <c r="U18" s="0" t="n">
        <v>0.061113267933459</v>
      </c>
      <c r="V18" s="0" t="n">
        <v>0.0700144154450372</v>
      </c>
      <c r="W18" s="0" t="n">
        <v>0.080695002415854</v>
      </c>
      <c r="X18" s="0" t="n">
        <v>0.0936315943375312</v>
      </c>
      <c r="Y18" s="0" t="n">
        <v>0.109462778197307</v>
      </c>
      <c r="Z18" s="0" t="n">
        <v>0.129056708337155</v>
      </c>
      <c r="AA18" s="0" t="n">
        <v>0.153612468768236</v>
      </c>
      <c r="AB18" s="0" t="n">
        <v>0.184815295806217</v>
      </c>
      <c r="AC18" s="0" t="n">
        <v>0.225079630327812</v>
      </c>
      <c r="AD18" s="0" t="n">
        <v>0.277939156239375</v>
      </c>
      <c r="AE18" s="0" t="n">
        <v>0.348689981348572</v>
      </c>
    </row>
    <row r="19" customFormat="false" ht="15.75" hidden="false" customHeight="false" outlineLevel="0" collapsed="false">
      <c r="L19" s="0" t="n">
        <v>0.0194841777998451</v>
      </c>
      <c r="M19" s="0" t="n">
        <v>0.021261834107454</v>
      </c>
      <c r="N19" s="0" t="n">
        <v>0.0230105863928378</v>
      </c>
      <c r="O19" s="0" t="n">
        <v>0.0246851487839879</v>
      </c>
      <c r="P19" s="0" t="n">
        <v>0.0262249061188203</v>
      </c>
      <c r="Q19" s="0" t="n">
        <v>0.029446258866431</v>
      </c>
      <c r="R19" s="0" t="n">
        <v>0.0330130550232984</v>
      </c>
      <c r="S19" s="0" t="n">
        <v>0.0371454188664652</v>
      </c>
      <c r="T19" s="0" t="n">
        <v>0.0419636553737298</v>
      </c>
      <c r="U19" s="0" t="n">
        <v>0.0476207058225542</v>
      </c>
      <c r="V19" s="0" t="n">
        <v>0.0543129762039567</v>
      </c>
      <c r="W19" s="0" t="n">
        <v>0.0622954573069955</v>
      </c>
      <c r="X19" s="0" t="n">
        <v>0.0719031362912874</v>
      </c>
      <c r="Y19" s="0" t="n">
        <v>0.0835817836238643</v>
      </c>
      <c r="Z19" s="0" t="n">
        <v>0.097932959030869</v>
      </c>
      <c r="AA19" s="0" t="n">
        <v>0.115781000891751</v>
      </c>
      <c r="AB19" s="0" t="n">
        <v>0.138274723106737</v>
      </c>
      <c r="AC19" s="0" t="n">
        <v>0.167045180656593</v>
      </c>
      <c r="AD19" s="0" t="n">
        <v>0.204456330149598</v>
      </c>
      <c r="AE19" s="0" t="n">
        <v>0.254013957082933</v>
      </c>
    </row>
    <row r="20" customFormat="false" ht="15.75" hidden="false" customHeight="false" outlineLevel="0" collapsed="false">
      <c r="M20" s="0" t="n">
        <v>0.0170054011864356</v>
      </c>
      <c r="N20" s="0" t="n">
        <v>0.018357343824274</v>
      </c>
      <c r="O20" s="0" t="n">
        <v>0.0196387482655855</v>
      </c>
      <c r="P20" s="0" t="n">
        <v>0.0208008274868657</v>
      </c>
      <c r="Q20" s="0" t="n">
        <v>0.0232861628062701</v>
      </c>
      <c r="R20" s="0" t="n">
        <v>0.0260216834454249</v>
      </c>
      <c r="S20" s="0" t="n">
        <v>0.0291756731633679</v>
      </c>
      <c r="T20" s="0" t="n">
        <v>0.0328344244349537</v>
      </c>
      <c r="U20" s="0" t="n">
        <v>0.0371070260145046</v>
      </c>
      <c r="V20" s="0" t="n">
        <v>0.0421327431698304</v>
      </c>
      <c r="W20" s="0" t="n">
        <v>0.0480912557767674</v>
      </c>
      <c r="X20" s="0" t="n">
        <v>0.055217056220211</v>
      </c>
      <c r="Y20" s="0" t="n">
        <v>0.063820000449416</v>
      </c>
      <c r="Z20" s="0" t="n">
        <v>0.0743151176573183</v>
      </c>
      <c r="AA20" s="0" t="n">
        <v>0.087266614975904</v>
      </c>
      <c r="AB20" s="0" t="n">
        <v>0.103454094353166</v>
      </c>
      <c r="AC20" s="0" t="n">
        <v>0.123974312290959</v>
      </c>
      <c r="AD20" s="0" t="n">
        <v>0.150401229908892</v>
      </c>
      <c r="AE20" s="0" t="n">
        <v>0.185044291044396</v>
      </c>
    </row>
    <row r="21" customFormat="false" ht="15.75" hidden="false" customHeight="false" outlineLevel="0" collapsed="false">
      <c r="N21" s="0" t="n">
        <v>0.0146450884184117</v>
      </c>
      <c r="O21" s="0" t="n">
        <v>0.0156239865845658</v>
      </c>
      <c r="P21" s="0" t="n">
        <v>0.0164986071705264</v>
      </c>
      <c r="Q21" s="0" t="n">
        <v>0.0184147460191719</v>
      </c>
      <c r="R21" s="0" t="n">
        <v>0.0205109163285866</v>
      </c>
      <c r="S21" s="0" t="n">
        <v>0.0229158784720057</v>
      </c>
      <c r="T21" s="0" t="n">
        <v>0.0256912658912359</v>
      </c>
      <c r="U21" s="0" t="n">
        <v>0.028914552102018</v>
      </c>
      <c r="V21" s="0" t="n">
        <v>0.0326840503151358</v>
      </c>
      <c r="W21" s="0" t="n">
        <v>0.0371258031029295</v>
      </c>
      <c r="X21" s="0" t="n">
        <v>0.0424032031826043</v>
      </c>
      <c r="Y21" s="0" t="n">
        <v>0.0487306238365621</v>
      </c>
      <c r="Z21" s="0" t="n">
        <v>0.0563930342458076</v>
      </c>
      <c r="AA21" s="0" t="n">
        <v>0.0657747128691062</v>
      </c>
      <c r="AB21" s="0" t="n">
        <v>0.0774020688522525</v>
      </c>
      <c r="AC21" s="0" t="n">
        <v>0.0920088208926708</v>
      </c>
      <c r="AD21" s="0" t="n">
        <v>0.110637464448062</v>
      </c>
      <c r="AE21" s="0" t="n">
        <v>0.134801213450424</v>
      </c>
    </row>
    <row r="22" customFormat="false" ht="15.75" hidden="false" customHeight="false" outlineLevel="0" collapsed="false">
      <c r="O22" s="0" t="n">
        <v>0.0124299651634347</v>
      </c>
      <c r="P22" s="0" t="n">
        <v>0.0130862120143644</v>
      </c>
      <c r="Q22" s="0" t="n">
        <v>0.0145624194836988</v>
      </c>
      <c r="R22" s="0" t="n">
        <v>0.0161671972345912</v>
      </c>
      <c r="S22" s="0" t="n">
        <v>0.0179991557762267</v>
      </c>
      <c r="T22" s="0" t="n">
        <v>0.0201021079081727</v>
      </c>
      <c r="U22" s="0" t="n">
        <v>0.0225308092039905</v>
      </c>
      <c r="V22" s="0" t="n">
        <v>0.0253543221882419</v>
      </c>
      <c r="W22" s="0" t="n">
        <v>0.0286606210167494</v>
      </c>
      <c r="X22" s="0" t="n">
        <v>0.0325629753417946</v>
      </c>
      <c r="Y22" s="0" t="n">
        <v>0.0372089263989067</v>
      </c>
      <c r="Z22" s="0" t="n">
        <v>0.0427931006731798</v>
      </c>
      <c r="AA22" s="0" t="n">
        <v>0.0495758069017339</v>
      </c>
      <c r="AB22" s="0" t="n">
        <v>0.0579105186707913</v>
      </c>
      <c r="AC22" s="0" t="n">
        <v>0.0682853001208131</v>
      </c>
      <c r="AD22" s="0" t="n">
        <v>0.0813866252750132</v>
      </c>
      <c r="AE22" s="0" t="n">
        <v>0.098200096015645</v>
      </c>
    </row>
    <row r="23" customFormat="false" ht="15.75" hidden="false" customHeight="false" outlineLevel="0" collapsed="false">
      <c r="P23" s="0" t="n">
        <v>0.0103796001150219</v>
      </c>
      <c r="Q23" s="0" t="n">
        <v>0.0115159916405268</v>
      </c>
      <c r="R23" s="0" t="n">
        <v>0.0127433734424573</v>
      </c>
      <c r="S23" s="0" t="n">
        <v>0.0141373418894955</v>
      </c>
      <c r="T23" s="0" t="n">
        <v>0.0157288762672325</v>
      </c>
      <c r="U23" s="0" t="n">
        <v>0.0175564664323884</v>
      </c>
      <c r="V23" s="0" t="n">
        <v>0.019668359564588</v>
      </c>
      <c r="W23" s="0" t="n">
        <v>0.0221256142200711</v>
      </c>
      <c r="X23" s="0" t="n">
        <v>0.0250063033809986</v>
      </c>
      <c r="Y23" s="0" t="n">
        <v>0.0284113786107634</v>
      </c>
      <c r="Z23" s="0" t="n">
        <v>0.0324729727654447</v>
      </c>
      <c r="AA23" s="0" t="n">
        <v>0.0373663452526052</v>
      </c>
      <c r="AB23" s="0" t="n">
        <v>0.0433273712505228</v>
      </c>
      <c r="AC23" s="0" t="n">
        <v>0.0506786432795267</v>
      </c>
      <c r="AD23" s="0" t="n">
        <v>0.0598692568263342</v>
      </c>
      <c r="AE23" s="0" t="n">
        <v>0.0715368846514756</v>
      </c>
    </row>
    <row r="24" customFormat="false" ht="15.75" hidden="false" customHeight="false" outlineLevel="0" collapsed="false">
      <c r="Q24" s="0" t="n">
        <v>0.0091068701607681</v>
      </c>
      <c r="R24" s="0" t="n">
        <v>0.0100446332371371</v>
      </c>
      <c r="S24" s="0" t="n">
        <v>0.0111041005581198</v>
      </c>
      <c r="T24" s="0" t="n">
        <v>0.0123070450999483</v>
      </c>
      <c r="U24" s="0" t="n">
        <v>0.0136803570080824</v>
      </c>
      <c r="V24" s="0" t="n">
        <v>0.0152575314413776</v>
      </c>
      <c r="W24" s="0" t="n">
        <v>0.0170806768049206</v>
      </c>
      <c r="X24" s="0" t="n">
        <v>0.0192032577557477</v>
      </c>
      <c r="Y24" s="0" t="n">
        <v>0.0216938921029407</v>
      </c>
      <c r="Z24" s="0" t="n">
        <v>0.0246416815710251</v>
      </c>
      <c r="AA24" s="0" t="n">
        <v>0.0281638130530975</v>
      </c>
      <c r="AB24" s="0" t="n">
        <v>0.0324165823855326</v>
      </c>
      <c r="AC24" s="0" t="n">
        <v>0.0376116804071964</v>
      </c>
      <c r="AD24" s="0" t="n">
        <v>0.044040748720392</v>
      </c>
      <c r="AE24" s="0" t="n">
        <v>0.0521132470667158</v>
      </c>
    </row>
    <row r="25" customFormat="false" ht="15.75" hidden="false" customHeight="false" outlineLevel="0" collapsed="false">
      <c r="R25" s="0" t="n">
        <v>0.00791742134248741</v>
      </c>
      <c r="S25" s="0" t="n">
        <v>0.00872165716643335</v>
      </c>
      <c r="T25" s="0" t="n">
        <v>0.00962963637826442</v>
      </c>
      <c r="U25" s="0" t="n">
        <v>0.0106600134252146</v>
      </c>
      <c r="V25" s="0" t="n">
        <v>0.0118358760383738</v>
      </c>
      <c r="W25" s="0" t="n">
        <v>0.0131860529254593</v>
      </c>
      <c r="X25" s="0" t="n">
        <v>0.0147468861276752</v>
      </c>
      <c r="Y25" s="0" t="n">
        <v>0.0165646644966302</v>
      </c>
      <c r="Z25" s="0" t="n">
        <v>0.0186990108677068</v>
      </c>
      <c r="AA25" s="0" t="n">
        <v>0.0212276678472997</v>
      </c>
      <c r="AB25" s="0" t="n">
        <v>0.0242533710961138</v>
      </c>
      <c r="AC25" s="0" t="n">
        <v>0.0279138984690336</v>
      </c>
      <c r="AD25" s="0" t="n">
        <v>0.0323970540252232</v>
      </c>
      <c r="AE25" s="0" t="n">
        <v>0.0379634999911972</v>
      </c>
    </row>
    <row r="26" customFormat="false" ht="15.75" hidden="false" customHeight="false" outlineLevel="0" collapsed="false">
      <c r="S26" s="0" t="n">
        <v>0.00685037958100752</v>
      </c>
      <c r="T26" s="0" t="n">
        <v>0.00753470033013716</v>
      </c>
      <c r="U26" s="0" t="n">
        <v>0.00830650005395468</v>
      </c>
      <c r="V26" s="0" t="n">
        <v>0.00918156139045137</v>
      </c>
      <c r="W26" s="0" t="n">
        <v>0.0101794556350909</v>
      </c>
      <c r="X26" s="0" t="n">
        <v>0.0113246748665615</v>
      </c>
      <c r="Y26" s="0" t="n">
        <v>0.012648173439045</v>
      </c>
      <c r="Z26" s="0" t="n">
        <v>0.0141894945936545</v>
      </c>
      <c r="AA26" s="0" t="n">
        <v>0.0159997469584723</v>
      </c>
      <c r="AB26" s="0" t="n">
        <v>0.0181458366748844</v>
      </c>
      <c r="AC26" s="0" t="n">
        <v>0.0207165890835984</v>
      </c>
      <c r="AD26" s="0" t="n">
        <v>0.0238317726198704</v>
      </c>
      <c r="AE26" s="0" t="n">
        <v>0.0276556809007997</v>
      </c>
    </row>
    <row r="27" customFormat="false" ht="15.75" hidden="false" customHeight="false" outlineLevel="0" collapsed="false">
      <c r="T27" s="0" t="n">
        <v>0.00589551950197326</v>
      </c>
      <c r="U27" s="0" t="n">
        <v>0.00647259439497</v>
      </c>
      <c r="V27" s="0" t="n">
        <v>0.00712250358936761</v>
      </c>
      <c r="W27" s="0" t="n">
        <v>0.00785840293623524</v>
      </c>
      <c r="X27" s="0" t="n">
        <v>0.00869663329078331</v>
      </c>
      <c r="Y27" s="0" t="n">
        <v>0.00965768376272923</v>
      </c>
      <c r="Z27" s="0" t="n">
        <v>0.010767508412494</v>
      </c>
      <c r="AA27" s="0" t="n">
        <v>0.0120593512474668</v>
      </c>
      <c r="AB27" s="0" t="n">
        <v>0.0135763142915972</v>
      </c>
      <c r="AC27" s="0" t="n">
        <v>0.0153750313212172</v>
      </c>
      <c r="AD27" s="0" t="n">
        <v>0.0175310195106943</v>
      </c>
      <c r="AE27" s="0" t="n">
        <v>0.0201466325882546</v>
      </c>
    </row>
    <row r="28" customFormat="false" ht="15.75" hidden="false" customHeight="false" outlineLevel="0" collapsed="false">
      <c r="U28" s="0" t="n">
        <v>0.00504357767166345</v>
      </c>
      <c r="V28" s="0" t="n">
        <v>0.00552521027995442</v>
      </c>
      <c r="W28" s="0" t="n">
        <v>0.00606658144816204</v>
      </c>
      <c r="X28" s="0" t="n">
        <v>0.00667846375154469</v>
      </c>
      <c r="Y28" s="0" t="n">
        <v>0.00737425495549864</v>
      </c>
      <c r="Z28" s="0" t="n">
        <v>0.00817077991382284</v>
      </c>
      <c r="AA28" s="0" t="n">
        <v>0.00908939078144426</v>
      </c>
      <c r="AB28" s="0" t="n">
        <v>0.0101574985516836</v>
      </c>
      <c r="AC28" s="0" t="n">
        <v>0.0114107388612329</v>
      </c>
      <c r="AD28" s="0" t="n">
        <v>0.0128960883433444</v>
      </c>
      <c r="AE28" s="0" t="n">
        <v>0.0146764350551349</v>
      </c>
    </row>
    <row r="29" customFormat="false" ht="15.75" hidden="false" customHeight="false" outlineLevel="0" collapsed="false">
      <c r="V29" s="0" t="n">
        <v>0.00428612611487985</v>
      </c>
      <c r="W29" s="0" t="n">
        <v>0.0046833193418325</v>
      </c>
      <c r="X29" s="0" t="n">
        <v>0.00512863732313118</v>
      </c>
      <c r="Y29" s="0" t="n">
        <v>0.00563071203041016</v>
      </c>
      <c r="Z29" s="0" t="n">
        <v>0.00620028718274918</v>
      </c>
      <c r="AA29" s="0" t="n">
        <v>0.00685086810081583</v>
      </c>
      <c r="AB29" s="0" t="n">
        <v>0.00759961611166538</v>
      </c>
      <c r="AC29" s="0" t="n">
        <v>0.00846859812113498</v>
      </c>
      <c r="AD29" s="0" t="n">
        <v>0.00948656148935833</v>
      </c>
      <c r="AE29" s="0" t="n">
        <v>0.0106915011719214</v>
      </c>
    </row>
    <row r="30" customFormat="false" ht="15.75" hidden="false" customHeight="false" outlineLevel="0" collapsed="false">
      <c r="W30" s="0" t="n">
        <v>0.00361545958708384</v>
      </c>
      <c r="X30" s="0" t="n">
        <v>0.00393846875130983</v>
      </c>
      <c r="Y30" s="0" t="n">
        <v>0.00429940626690223</v>
      </c>
      <c r="Z30" s="0" t="n">
        <v>0.0047050050979255</v>
      </c>
      <c r="AA30" s="0" t="n">
        <v>0.0051636457121627</v>
      </c>
      <c r="AB30" s="0" t="n">
        <v>0.00568586495492152</v>
      </c>
      <c r="AC30" s="0" t="n">
        <v>0.00628505787481861</v>
      </c>
      <c r="AD30" s="0" t="n">
        <v>0.00697846094841796</v>
      </c>
      <c r="AE30" s="0" t="n">
        <v>0.0077885533428094</v>
      </c>
    </row>
    <row r="31" customFormat="false" ht="15.75" hidden="false" customHeight="false" outlineLevel="0" collapsed="false">
      <c r="X31" s="0" t="n">
        <v>0.00302449464209213</v>
      </c>
      <c r="Y31" s="0" t="n">
        <v>0.00328286975928542</v>
      </c>
      <c r="Z31" s="0" t="n">
        <v>0.0035703302635878</v>
      </c>
      <c r="AA31" s="0" t="n">
        <v>0.00389195013659088</v>
      </c>
      <c r="AB31" s="0" t="n">
        <v>0.00425403860018399</v>
      </c>
      <c r="AC31" s="0" t="n">
        <v>0.00466452084805334</v>
      </c>
      <c r="AD31" s="0" t="n">
        <v>0.00513346350658487</v>
      </c>
      <c r="AE31" s="0" t="n">
        <v>0.00567381158158597</v>
      </c>
    </row>
    <row r="32" customFormat="false" ht="15.75" hidden="false" customHeight="false" outlineLevel="0" collapsed="false">
      <c r="Y32" s="0" t="n">
        <v>0.00250667957094361</v>
      </c>
      <c r="Z32" s="0" t="n">
        <v>0.00270929742386706</v>
      </c>
      <c r="AA32" s="0" t="n">
        <v>0.00293344600115209</v>
      </c>
      <c r="AB32" s="0" t="n">
        <v>0.00318277774012048</v>
      </c>
      <c r="AC32" s="0" t="n">
        <v>0.00346182249635246</v>
      </c>
      <c r="AD32" s="0" t="n">
        <v>0.00377625493188622</v>
      </c>
      <c r="AE32" s="0" t="n">
        <v>0.00413326280843409</v>
      </c>
    </row>
    <row r="33" customFormat="false" ht="15.75" hidden="false" customHeight="false" outlineLevel="0" collapsed="false">
      <c r="Z33" s="0" t="n">
        <v>0.00205591415613089</v>
      </c>
      <c r="AA33" s="0" t="n">
        <v>0.00221100094802672</v>
      </c>
      <c r="AB33" s="0" t="n">
        <v>0.00238128402092268</v>
      </c>
      <c r="AC33" s="0" t="n">
        <v>0.00256922744835697</v>
      </c>
      <c r="AD33" s="0" t="n">
        <v>0.0027778713713077</v>
      </c>
      <c r="AE33" s="0" t="n">
        <v>0.00301100260344019</v>
      </c>
    </row>
    <row r="34" customFormat="false" ht="15.75" hidden="false" customHeight="false" outlineLevel="0" collapsed="false">
      <c r="AA34" s="0" t="n">
        <v>0.00166647867056531</v>
      </c>
      <c r="AB34" s="0" t="n">
        <v>0.00178162411934144</v>
      </c>
      <c r="AC34" s="0" t="n">
        <v>0.0019067787815077</v>
      </c>
      <c r="AD34" s="0" t="n">
        <v>0.00204344502548628</v>
      </c>
      <c r="AE34" s="0" t="n">
        <v>0.00219345758983043</v>
      </c>
    </row>
    <row r="35" customFormat="false" ht="15.75" hidden="false" customHeight="false" outlineLevel="0" collapsed="false">
      <c r="AB35" s="0" t="n">
        <v>0.00133297182307101</v>
      </c>
      <c r="AC35" s="0" t="n">
        <v>0.00141513563695308</v>
      </c>
      <c r="AD35" s="0" t="n">
        <v>0.00150318967800835</v>
      </c>
      <c r="AE35" s="0" t="n">
        <v>0.00159789174306514</v>
      </c>
    </row>
    <row r="36" customFormat="false" ht="15.75" hidden="false" customHeight="false" outlineLevel="0" collapsed="false">
      <c r="AC36" s="0" t="n">
        <v>0.00105025758121303</v>
      </c>
      <c r="AD36" s="0" t="n">
        <v>0.00110576951172598</v>
      </c>
      <c r="AE36" s="0" t="n">
        <v>0.0011640334576759</v>
      </c>
    </row>
    <row r="37" customFormat="false" ht="15.75" hidden="false" customHeight="false" outlineLevel="0" collapsed="false">
      <c r="AD37" s="0" t="n">
        <v>0.000813421107762501</v>
      </c>
      <c r="AE37" s="0" t="n">
        <v>0.000847976026204214</v>
      </c>
    </row>
    <row r="38" customFormat="false" ht="15.75" hidden="false" customHeight="false" outlineLevel="0" collapsed="false">
      <c r="AE38" s="0" t="n">
        <v>0.000617734255210128</v>
      </c>
    </row>
    <row r="41" customFormat="false" ht="15.75" hidden="false" customHeight="false" outlineLevel="0" collapsed="false">
      <c r="B41" s="0" t="n">
        <v>0.0410928811513784</v>
      </c>
      <c r="C41" s="0" t="n">
        <v>0.0399610785570351</v>
      </c>
      <c r="D41" s="0" t="n">
        <v>0.0481390457822979</v>
      </c>
      <c r="E41" s="0" t="n">
        <v>0.0668519399071072</v>
      </c>
      <c r="F41" s="0" t="n">
        <v>0.0621109249266311</v>
      </c>
      <c r="G41" s="0" t="n">
        <v>0.0855456843238172</v>
      </c>
      <c r="H41" s="0" t="n">
        <v>0.107184193438716</v>
      </c>
      <c r="I41" s="0" t="n">
        <v>0.122910351733914</v>
      </c>
      <c r="J41" s="0" t="n">
        <v>0.139895294211703</v>
      </c>
      <c r="K41" s="0" t="n">
        <v>0.127065411240723</v>
      </c>
      <c r="L41" s="0" t="n">
        <v>0.142470414251382</v>
      </c>
      <c r="M41" s="0" t="n">
        <v>0.158754232898172</v>
      </c>
      <c r="N41" s="0" t="n">
        <v>0.220346485020001</v>
      </c>
      <c r="O41" s="0" t="n">
        <v>0.193345141027665</v>
      </c>
      <c r="P41" s="0" t="n">
        <v>0.266101450642932</v>
      </c>
      <c r="Q41" s="0" t="n">
        <v>0.243455668801571</v>
      </c>
      <c r="R41" s="0" t="n">
        <v>0.281085636151114</v>
      </c>
      <c r="S41" s="0" t="n">
        <v>0.326486052580874</v>
      </c>
      <c r="T41" s="0" t="n">
        <v>0.487879253900738</v>
      </c>
      <c r="U41" s="0" t="n">
        <v>0.449627579997259</v>
      </c>
      <c r="V41" s="0" t="n">
        <v>0.688243720568697</v>
      </c>
      <c r="W41" s="0" t="n">
        <v>0.639688766111172</v>
      </c>
      <c r="X41" s="0" t="n">
        <v>0.774139263289053</v>
      </c>
      <c r="Y41" s="0" t="n">
        <v>0.947338354302139</v>
      </c>
      <c r="Z41" s="0" t="n">
        <v>1.17380036736966</v>
      </c>
      <c r="AA41" s="0" t="n">
        <v>1.47482273452937</v>
      </c>
      <c r="AB41" s="0" t="n">
        <v>1.88234327112708</v>
      </c>
      <c r="AC41" s="0" t="n">
        <v>3.2950072705604</v>
      </c>
      <c r="AD41" s="0" t="n">
        <v>4.40648500356361</v>
      </c>
      <c r="AE41" s="0" t="n">
        <v>6.03498885286421</v>
      </c>
    </row>
    <row r="42" customFormat="false" ht="15.75" hidden="false" customHeight="false" outlineLevel="0" collapsed="false">
      <c r="B42" s="0" t="n">
        <v>0.0410928811513784</v>
      </c>
      <c r="C42" s="0" t="n">
        <v>0.0508004871615576</v>
      </c>
      <c r="D42" s="0" t="n">
        <v>0.0362097356493369</v>
      </c>
      <c r="E42" s="0" t="n">
        <v>0.0668519399071072</v>
      </c>
      <c r="F42" s="0" t="n">
        <v>0.0621109249266311</v>
      </c>
      <c r="G42" s="0" t="n">
        <v>0.0716343720303263</v>
      </c>
      <c r="H42" s="0" t="n">
        <v>0.0865565348731319</v>
      </c>
      <c r="I42" s="0" t="n">
        <v>0.0991025293247023</v>
      </c>
      <c r="J42" s="0" t="n">
        <v>0.112602800209325</v>
      </c>
      <c r="K42" s="0" t="n">
        <v>0.158166131303066</v>
      </c>
      <c r="L42" s="0" t="n">
        <v>0.142470414251382</v>
      </c>
      <c r="M42" s="0" t="n">
        <v>0.158754232898172</v>
      </c>
      <c r="N42" s="0" t="n">
        <v>0.220346485020001</v>
      </c>
      <c r="O42" s="0" t="n">
        <v>0.193345141027665</v>
      </c>
      <c r="P42" s="0" t="n">
        <v>0.211063877359548</v>
      </c>
      <c r="Q42" s="0" t="n">
        <v>0.243455668801571</v>
      </c>
      <c r="R42" s="0" t="n">
        <v>0.281085636151114</v>
      </c>
      <c r="S42" s="0" t="n">
        <v>0.326486052580874</v>
      </c>
      <c r="T42" s="0" t="n">
        <v>0.487879253900738</v>
      </c>
      <c r="U42" s="0" t="n">
        <v>0.57702233286998</v>
      </c>
      <c r="V42" s="0" t="n">
        <v>0.688243720568697</v>
      </c>
      <c r="W42" s="0" t="n">
        <v>0.828626817399397</v>
      </c>
      <c r="X42" s="0" t="n">
        <v>0.774139263289053</v>
      </c>
      <c r="Y42" s="0" t="n">
        <v>0.947338354302139</v>
      </c>
      <c r="Z42" s="0" t="n">
        <v>1.17380036736966</v>
      </c>
      <c r="AA42" s="0" t="n">
        <v>1.95672139212538</v>
      </c>
      <c r="AB42" s="0" t="n">
        <v>2.51590327317925</v>
      </c>
      <c r="AC42" s="0" t="n">
        <v>2.44542379945227</v>
      </c>
      <c r="AD42" s="0" t="n">
        <v>4.40648500356361</v>
      </c>
      <c r="AE42" s="0" t="n">
        <v>6.03498885286421</v>
      </c>
    </row>
    <row r="43" customFormat="false" ht="15.75" hidden="false" customHeight="false" outlineLevel="0" collapsed="false">
      <c r="B43" s="0" t="n">
        <v>0.0410928811513784</v>
      </c>
      <c r="C43" s="0" t="n">
        <v>0.0399610785570351</v>
      </c>
      <c r="D43" s="0" t="n">
        <v>0.0481390457822979</v>
      </c>
      <c r="E43" s="0" t="n">
        <v>0.0543423360835598</v>
      </c>
      <c r="F43" s="0" t="n">
        <v>0.0621109249266311</v>
      </c>
      <c r="G43" s="0" t="n">
        <v>0.0716343720303263</v>
      </c>
      <c r="H43" s="0" t="n">
        <v>0.0865565348731319</v>
      </c>
      <c r="I43" s="0" t="n">
        <v>0.0991025293247023</v>
      </c>
      <c r="J43" s="0" t="n">
        <v>0.112602800209325</v>
      </c>
      <c r="K43" s="0" t="n">
        <v>0.127065411240723</v>
      </c>
      <c r="L43" s="0" t="n">
        <v>0.142470414251382</v>
      </c>
      <c r="M43" s="0" t="n">
        <v>0.158754232898172</v>
      </c>
      <c r="N43" s="0" t="n">
        <v>0.220346485020001</v>
      </c>
      <c r="O43" s="0" t="n">
        <v>0.24302738180583</v>
      </c>
      <c r="P43" s="0" t="n">
        <v>0.266101450642932</v>
      </c>
      <c r="Q43" s="0" t="n">
        <v>0.307859165362395</v>
      </c>
      <c r="R43" s="0" t="n">
        <v>0.281085636151114</v>
      </c>
      <c r="S43" s="0" t="n">
        <v>0.326486052580874</v>
      </c>
      <c r="T43" s="0" t="n">
        <v>0.381740683763545</v>
      </c>
      <c r="U43" s="0" t="n">
        <v>0.449627579997259</v>
      </c>
      <c r="V43" s="0" t="n">
        <v>0.533898120553685</v>
      </c>
      <c r="W43" s="0" t="n">
        <v>0.639688766111172</v>
      </c>
      <c r="X43" s="0" t="n">
        <v>1.00807693794323</v>
      </c>
      <c r="Y43" s="0" t="n">
        <v>0.947338354302139</v>
      </c>
      <c r="Z43" s="0" t="n">
        <v>1.54684197390504</v>
      </c>
      <c r="AA43" s="0" t="n">
        <v>1.47482273452937</v>
      </c>
      <c r="AB43" s="0" t="n">
        <v>1.88234327112708</v>
      </c>
      <c r="AC43" s="0" t="n">
        <v>3.2950072705604</v>
      </c>
      <c r="AD43" s="0" t="n">
        <v>3.24147833244456</v>
      </c>
      <c r="AE43" s="0" t="n">
        <v>6.03498885286421</v>
      </c>
    </row>
    <row r="44" customFormat="false" ht="15.75" hidden="false" customHeight="false" outlineLevel="0" collapsed="false">
      <c r="B44" s="0" t="n">
        <v>0.0410928811513784</v>
      </c>
      <c r="C44" s="0" t="n">
        <v>0.0508004871615576</v>
      </c>
      <c r="D44" s="0" t="n">
        <v>0.0481390457822979</v>
      </c>
      <c r="E44" s="0" t="n">
        <v>0.0668519399071072</v>
      </c>
      <c r="F44" s="0" t="n">
        <v>0.0736599577716536</v>
      </c>
      <c r="G44" s="0" t="n">
        <v>0.0855456843238172</v>
      </c>
      <c r="H44" s="0" t="n">
        <v>0.0865565348731319</v>
      </c>
      <c r="I44" s="0" t="n">
        <v>0.122910351733914</v>
      </c>
      <c r="J44" s="0" t="n">
        <v>0.112602800209325</v>
      </c>
      <c r="K44" s="0" t="n">
        <v>0.127065411240723</v>
      </c>
      <c r="L44" s="0" t="n">
        <v>0.142470414251382</v>
      </c>
      <c r="M44" s="0" t="n">
        <v>0.198490240055581</v>
      </c>
      <c r="N44" s="0" t="n">
        <v>0.175787618660662</v>
      </c>
      <c r="O44" s="0" t="n">
        <v>0.24302738180583</v>
      </c>
      <c r="P44" s="0" t="n">
        <v>0.266101450642932</v>
      </c>
      <c r="Q44" s="0" t="n">
        <v>0.307859165362395</v>
      </c>
      <c r="R44" s="0" t="n">
        <v>0.356606273839945</v>
      </c>
      <c r="S44" s="0" t="n">
        <v>0.326486052580874</v>
      </c>
      <c r="T44" s="0" t="n">
        <v>0.487879253900738</v>
      </c>
      <c r="U44" s="0" t="n">
        <v>0.449627579997259</v>
      </c>
      <c r="V44" s="0" t="n">
        <v>0.688243720568697</v>
      </c>
      <c r="W44" s="0" t="n">
        <v>0.639688766111172</v>
      </c>
      <c r="X44" s="0" t="n">
        <v>1.00807693794323</v>
      </c>
      <c r="Y44" s="0" t="n">
        <v>1.24068048872277</v>
      </c>
      <c r="Z44" s="0" t="n">
        <v>1.17380036736966</v>
      </c>
      <c r="AA44" s="0" t="n">
        <v>1.95672139212538</v>
      </c>
      <c r="AB44" s="0" t="n">
        <v>1.88234327112708</v>
      </c>
      <c r="AC44" s="0" t="n">
        <v>3.2950072705604</v>
      </c>
      <c r="AD44" s="0" t="n">
        <v>4.40648500356361</v>
      </c>
      <c r="AE44" s="0" t="n">
        <v>4.39637351649338</v>
      </c>
    </row>
    <row r="45" customFormat="false" ht="15.75" hidden="false" customHeight="false" outlineLevel="0" collapsed="false">
      <c r="B45" s="0" t="n">
        <v>0.0410928811513784</v>
      </c>
      <c r="C45" s="0" t="n">
        <v>0.0508004871615576</v>
      </c>
      <c r="D45" s="0" t="n">
        <v>0.0481390457822979</v>
      </c>
      <c r="E45" s="0" t="n">
        <v>0.0543423360835598</v>
      </c>
      <c r="F45" s="0" t="n">
        <v>0.0621109249266311</v>
      </c>
      <c r="G45" s="0" t="n">
        <v>0.0716343720303263</v>
      </c>
      <c r="H45" s="0" t="n">
        <v>0.107184193438716</v>
      </c>
      <c r="I45" s="0" t="n">
        <v>0.0991025293247023</v>
      </c>
      <c r="J45" s="0" t="n">
        <v>0.139895294211703</v>
      </c>
      <c r="K45" s="0" t="n">
        <v>0.158166131303066</v>
      </c>
      <c r="L45" s="0" t="n">
        <v>0.142470414251382</v>
      </c>
      <c r="M45" s="0" t="n">
        <v>0.198490240055581</v>
      </c>
      <c r="N45" s="0" t="n">
        <v>0.220346485020001</v>
      </c>
      <c r="O45" s="0" t="n">
        <v>0.193345141027665</v>
      </c>
      <c r="P45" s="0" t="n">
        <v>0.211063877359548</v>
      </c>
      <c r="Q45" s="0" t="n">
        <v>0.307859165362395</v>
      </c>
      <c r="R45" s="0" t="n">
        <v>0.356606273839945</v>
      </c>
      <c r="S45" s="0" t="n">
        <v>0.326486052580874</v>
      </c>
      <c r="T45" s="0" t="n">
        <v>0.381740683763545</v>
      </c>
      <c r="U45" s="0" t="n">
        <v>0.57702233286998</v>
      </c>
      <c r="V45" s="0" t="n">
        <v>0.688243720568697</v>
      </c>
      <c r="W45" s="0" t="n">
        <v>0.828626817399397</v>
      </c>
      <c r="X45" s="0" t="n">
        <v>0.774139263289053</v>
      </c>
      <c r="Y45" s="0" t="n">
        <v>0.947338354302139</v>
      </c>
      <c r="Z45" s="0" t="n">
        <v>1.54684197390504</v>
      </c>
      <c r="AA45" s="0" t="n">
        <v>1.95672139212538</v>
      </c>
      <c r="AB45" s="0" t="n">
        <v>1.88234327112708</v>
      </c>
      <c r="AC45" s="0" t="n">
        <v>3.2950072705604</v>
      </c>
      <c r="AD45" s="0" t="n">
        <v>3.24147833244456</v>
      </c>
      <c r="AE45" s="0" t="n">
        <v>4.39637351649338</v>
      </c>
    </row>
    <row r="46" customFormat="false" ht="15.75" hidden="false" customHeight="false" outlineLevel="0" collapsed="false">
      <c r="B46" s="0" t="n">
        <v>0.0410928811513784</v>
      </c>
      <c r="C46" s="0" t="n">
        <v>0.0399610785570351</v>
      </c>
      <c r="D46" s="0" t="n">
        <v>0.0362097356493369</v>
      </c>
      <c r="E46" s="0" t="n">
        <v>0.0543423360835598</v>
      </c>
      <c r="F46" s="0" t="n">
        <v>0.0736599577716536</v>
      </c>
      <c r="G46" s="0" t="n">
        <v>0.0855456843238172</v>
      </c>
      <c r="H46" s="0" t="n">
        <v>0.0865565348731319</v>
      </c>
      <c r="I46" s="0" t="n">
        <v>0.122910351733914</v>
      </c>
      <c r="J46" s="0" t="n">
        <v>0.139895294211703</v>
      </c>
      <c r="K46" s="0" t="n">
        <v>0.127065411240723</v>
      </c>
      <c r="L46" s="0" t="n">
        <v>0.142470414251382</v>
      </c>
      <c r="M46" s="0" t="n">
        <v>0.158754232898172</v>
      </c>
      <c r="N46" s="0" t="n">
        <v>0.175787618660662</v>
      </c>
      <c r="O46" s="0" t="n">
        <v>0.24302738180583</v>
      </c>
      <c r="P46" s="0" t="n">
        <v>0.211063877359548</v>
      </c>
      <c r="Q46" s="0" t="n">
        <v>0.307859165362395</v>
      </c>
      <c r="R46" s="0" t="n">
        <v>0.356606273839945</v>
      </c>
      <c r="S46" s="0" t="n">
        <v>0.326486052580874</v>
      </c>
      <c r="T46" s="0" t="n">
        <v>0.487879253900738</v>
      </c>
      <c r="U46" s="0" t="n">
        <v>0.57702233286998</v>
      </c>
      <c r="V46" s="0" t="n">
        <v>0.688243720568697</v>
      </c>
      <c r="W46" s="0" t="n">
        <v>0.639688766111172</v>
      </c>
      <c r="X46" s="0" t="n">
        <v>0.774139263289053</v>
      </c>
      <c r="Y46" s="0" t="n">
        <v>0.947338354302139</v>
      </c>
      <c r="Z46" s="0" t="n">
        <v>1.54684197390504</v>
      </c>
      <c r="AA46" s="0" t="n">
        <v>1.95672139212538</v>
      </c>
      <c r="AB46" s="0" t="n">
        <v>1.88234327112708</v>
      </c>
      <c r="AC46" s="0" t="n">
        <v>2.44542379945227</v>
      </c>
      <c r="AD46" s="0" t="n">
        <v>3.24147833244456</v>
      </c>
      <c r="AE46" s="0" t="n">
        <v>6.03498885286421</v>
      </c>
    </row>
    <row r="47" customFormat="false" ht="15.75" hidden="false" customHeight="false" outlineLevel="0" collapsed="false">
      <c r="B47" s="0" t="n">
        <v>0.0410928811513784</v>
      </c>
      <c r="C47" s="0" t="n">
        <v>0.0399610785570351</v>
      </c>
      <c r="D47" s="0" t="n">
        <v>0.0362097356493369</v>
      </c>
      <c r="E47" s="0" t="n">
        <v>0.0543423360835598</v>
      </c>
      <c r="F47" s="0" t="n">
        <v>0.0736599577716536</v>
      </c>
      <c r="G47" s="0" t="n">
        <v>0.0716343720303263</v>
      </c>
      <c r="H47" s="0" t="n">
        <v>0.107184193438716</v>
      </c>
      <c r="I47" s="0" t="n">
        <v>0.0991025293247023</v>
      </c>
      <c r="J47" s="0" t="n">
        <v>0.112602800209325</v>
      </c>
      <c r="K47" s="0" t="n">
        <v>0.127065411240723</v>
      </c>
      <c r="L47" s="0" t="n">
        <v>0.177717183055718</v>
      </c>
      <c r="M47" s="0" t="n">
        <v>0.158754232898172</v>
      </c>
      <c r="N47" s="0" t="n">
        <v>0.220346485020001</v>
      </c>
      <c r="O47" s="0" t="n">
        <v>0.24302738180583</v>
      </c>
      <c r="P47" s="0" t="n">
        <v>0.211063877359548</v>
      </c>
      <c r="Q47" s="0" t="n">
        <v>0.307859165362395</v>
      </c>
      <c r="R47" s="0" t="n">
        <v>0.356606273839945</v>
      </c>
      <c r="S47" s="0" t="n">
        <v>0.326486052580874</v>
      </c>
      <c r="T47" s="0" t="n">
        <v>0.381740683763545</v>
      </c>
      <c r="U47" s="0" t="n">
        <v>0.57702233286998</v>
      </c>
      <c r="V47" s="0" t="n">
        <v>0.688243720568697</v>
      </c>
      <c r="W47" s="0" t="n">
        <v>0.828626817399397</v>
      </c>
      <c r="X47" s="0" t="n">
        <v>1.00807693794323</v>
      </c>
      <c r="Y47" s="0" t="n">
        <v>0.947338354302139</v>
      </c>
      <c r="Z47" s="0" t="n">
        <v>1.17380036736966</v>
      </c>
      <c r="AA47" s="0" t="n">
        <v>1.95672139212538</v>
      </c>
      <c r="AB47" s="0" t="n">
        <v>1.88234327112708</v>
      </c>
      <c r="AC47" s="0" t="n">
        <v>3.2950072705604</v>
      </c>
      <c r="AD47" s="0" t="n">
        <v>3.24147833244456</v>
      </c>
      <c r="AE47" s="0" t="n">
        <v>6.03498885286421</v>
      </c>
    </row>
    <row r="48" customFormat="false" ht="15.75" hidden="false" customHeight="false" outlineLevel="0" collapsed="false">
      <c r="B48" s="0" t="n">
        <v>0.0410928811513784</v>
      </c>
      <c r="C48" s="0" t="n">
        <v>0.0399610785570351</v>
      </c>
      <c r="D48" s="0" t="n">
        <v>0.0362097356493369</v>
      </c>
      <c r="E48" s="0" t="n">
        <v>0.0543423360835598</v>
      </c>
      <c r="F48" s="0" t="n">
        <v>0.0621109249266311</v>
      </c>
      <c r="G48" s="0" t="n">
        <v>0.0716343720303263</v>
      </c>
      <c r="H48" s="0" t="n">
        <v>0.107184193438716</v>
      </c>
      <c r="I48" s="0" t="n">
        <v>0.122910351733914</v>
      </c>
      <c r="J48" s="0" t="n">
        <v>0.139895294211703</v>
      </c>
      <c r="K48" s="0" t="n">
        <v>0.158166131303066</v>
      </c>
      <c r="L48" s="0" t="n">
        <v>0.142470414251382</v>
      </c>
      <c r="M48" s="0" t="n">
        <v>0.158754232898172</v>
      </c>
      <c r="N48" s="0" t="n">
        <v>0.175787618660662</v>
      </c>
      <c r="O48" s="0" t="n">
        <v>0.24302738180583</v>
      </c>
      <c r="P48" s="0" t="n">
        <v>0.211063877359548</v>
      </c>
      <c r="Q48" s="0" t="n">
        <v>0.243455668801571</v>
      </c>
      <c r="R48" s="0" t="n">
        <v>0.356606273839945</v>
      </c>
      <c r="S48" s="0" t="n">
        <v>0.326486052580874</v>
      </c>
      <c r="T48" s="0" t="n">
        <v>0.381740683763545</v>
      </c>
      <c r="U48" s="0" t="n">
        <v>0.57702233286998</v>
      </c>
      <c r="V48" s="0" t="n">
        <v>0.533898120553685</v>
      </c>
      <c r="W48" s="0" t="n">
        <v>0.639688766111172</v>
      </c>
      <c r="X48" s="0" t="n">
        <v>1.00807693794323</v>
      </c>
      <c r="Y48" s="0" t="n">
        <v>1.24068048872277</v>
      </c>
      <c r="Z48" s="0" t="n">
        <v>1.54684197390504</v>
      </c>
      <c r="AA48" s="0" t="n">
        <v>1.47482273452937</v>
      </c>
      <c r="AB48" s="0" t="n">
        <v>2.51590327317925</v>
      </c>
      <c r="AC48" s="0" t="n">
        <v>2.44542379945227</v>
      </c>
      <c r="AD48" s="0" t="n">
        <v>3.24147833244456</v>
      </c>
      <c r="AE48" s="0" t="n">
        <v>6.03498885286421</v>
      </c>
    </row>
    <row r="49" customFormat="false" ht="15.75" hidden="false" customHeight="false" outlineLevel="0" collapsed="false">
      <c r="B49" s="0" t="n">
        <v>0.0410928811513784</v>
      </c>
      <c r="C49" s="0" t="n">
        <v>0.0399610785570351</v>
      </c>
      <c r="D49" s="0" t="n">
        <v>0.0362097356493369</v>
      </c>
      <c r="E49" s="0" t="n">
        <v>0.0668519399071072</v>
      </c>
      <c r="F49" s="0" t="n">
        <v>0.0621109249266311</v>
      </c>
      <c r="G49" s="0" t="n">
        <v>0.0855456843238172</v>
      </c>
      <c r="H49" s="0" t="n">
        <v>0.0865565348731319</v>
      </c>
      <c r="I49" s="0" t="n">
        <v>0.122910351733914</v>
      </c>
      <c r="J49" s="0" t="n">
        <v>0.139895294211703</v>
      </c>
      <c r="K49" s="0" t="n">
        <v>0.127065411240723</v>
      </c>
      <c r="L49" s="0" t="n">
        <v>0.177717183055718</v>
      </c>
      <c r="M49" s="0" t="n">
        <v>0.158754232898172</v>
      </c>
      <c r="N49" s="0" t="n">
        <v>0.175787618660662</v>
      </c>
      <c r="O49" s="0" t="n">
        <v>0.193345141027665</v>
      </c>
      <c r="P49" s="0" t="n">
        <v>0.266101450642932</v>
      </c>
      <c r="Q49" s="0" t="n">
        <v>0.307859165362395</v>
      </c>
      <c r="R49" s="0" t="n">
        <v>0.281085636151114</v>
      </c>
      <c r="S49" s="0" t="n">
        <v>0.415670312361541</v>
      </c>
      <c r="T49" s="0" t="n">
        <v>0.487879253900738</v>
      </c>
      <c r="U49" s="0" t="n">
        <v>0.449627579997259</v>
      </c>
      <c r="V49" s="0" t="n">
        <v>0.688243720568697</v>
      </c>
      <c r="W49" s="0" t="n">
        <v>0.828626817399397</v>
      </c>
      <c r="X49" s="0" t="n">
        <v>0.774139263289053</v>
      </c>
      <c r="Y49" s="0" t="n">
        <v>1.24068048872277</v>
      </c>
      <c r="Z49" s="0" t="n">
        <v>1.17380036736966</v>
      </c>
      <c r="AA49" s="0" t="n">
        <v>1.95672139212538</v>
      </c>
      <c r="AB49" s="0" t="n">
        <v>1.88234327112708</v>
      </c>
      <c r="AC49" s="0" t="n">
        <v>3.2950072705604</v>
      </c>
      <c r="AD49" s="0" t="n">
        <v>4.40648500356361</v>
      </c>
      <c r="AE49" s="0" t="n">
        <v>6.03498885286421</v>
      </c>
    </row>
    <row r="50" customFormat="false" ht="15.75" hidden="false" customHeight="false" outlineLevel="0" collapsed="false">
      <c r="B50" s="0" t="n">
        <v>0.0410928811513784</v>
      </c>
      <c r="C50" s="0" t="n">
        <v>0.0399610785570351</v>
      </c>
      <c r="D50" s="0" t="n">
        <v>0.0481390457822979</v>
      </c>
      <c r="E50" s="0" t="n">
        <v>0.0543423360835598</v>
      </c>
      <c r="F50" s="0" t="n">
        <v>0.0621109249266311</v>
      </c>
      <c r="G50" s="0" t="n">
        <v>0.0716343720303263</v>
      </c>
      <c r="H50" s="0" t="n">
        <v>0.107184193438716</v>
      </c>
      <c r="I50" s="0" t="n">
        <v>0.122910351733914</v>
      </c>
      <c r="J50" s="0" t="n">
        <v>0.139895294211703</v>
      </c>
      <c r="K50" s="0" t="n">
        <v>0.127065411240723</v>
      </c>
      <c r="L50" s="0" t="n">
        <v>0.142470414251382</v>
      </c>
      <c r="M50" s="0" t="n">
        <v>0.198490240055581</v>
      </c>
      <c r="N50" s="0" t="n">
        <v>0.175787618660662</v>
      </c>
      <c r="O50" s="0" t="n">
        <v>0.193345141027665</v>
      </c>
      <c r="P50" s="0" t="n">
        <v>0.211063877359548</v>
      </c>
      <c r="Q50" s="0" t="n">
        <v>0.243455668801571</v>
      </c>
      <c r="R50" s="0" t="n">
        <v>0.356606273839945</v>
      </c>
      <c r="S50" s="0" t="n">
        <v>0.326486052580874</v>
      </c>
      <c r="T50" s="0" t="n">
        <v>0.487879253900738</v>
      </c>
      <c r="U50" s="0" t="n">
        <v>0.57702233286998</v>
      </c>
      <c r="V50" s="0" t="n">
        <v>0.688243720568697</v>
      </c>
      <c r="W50" s="0" t="n">
        <v>0.639688766111172</v>
      </c>
      <c r="X50" s="0" t="n">
        <v>0.774139263289053</v>
      </c>
      <c r="Y50" s="0" t="n">
        <v>0.947338354302139</v>
      </c>
      <c r="Z50" s="0" t="n">
        <v>1.54684197390504</v>
      </c>
      <c r="AA50" s="0" t="n">
        <v>1.95672139212538</v>
      </c>
      <c r="AB50" s="0" t="n">
        <v>2.51590327317925</v>
      </c>
      <c r="AC50" s="0" t="n">
        <v>3.2950072705604</v>
      </c>
      <c r="AD50" s="0" t="n">
        <v>3.24147833244456</v>
      </c>
      <c r="AE50" s="0" t="n">
        <v>4.39637351649338</v>
      </c>
    </row>
    <row r="51" customFormat="false" ht="15.75" hidden="false" customHeight="false" outlineLevel="0" collapsed="false">
      <c r="B51" s="0" t="n">
        <v>0.0410928811513784</v>
      </c>
      <c r="C51" s="0" t="n">
        <v>0.0508004871615576</v>
      </c>
      <c r="D51" s="0" t="n">
        <v>0.0362097356493369</v>
      </c>
      <c r="E51" s="0" t="n">
        <v>0.0668519399071072</v>
      </c>
      <c r="F51" s="0" t="n">
        <v>0.0621109249266311</v>
      </c>
      <c r="G51" s="0" t="n">
        <v>0.0716343720303263</v>
      </c>
      <c r="H51" s="0" t="n">
        <v>0.0865565348731319</v>
      </c>
      <c r="I51" s="0" t="n">
        <v>0.122910351733914</v>
      </c>
      <c r="J51" s="0" t="n">
        <v>0.139895294211703</v>
      </c>
      <c r="K51" s="0" t="n">
        <v>0.127065411240723</v>
      </c>
      <c r="L51" s="0" t="n">
        <v>0.177717183055718</v>
      </c>
      <c r="M51" s="0" t="n">
        <v>0.198490240055581</v>
      </c>
      <c r="N51" s="0" t="n">
        <v>0.220346485020001</v>
      </c>
      <c r="O51" s="0" t="n">
        <v>0.193345141027665</v>
      </c>
      <c r="P51" s="0" t="n">
        <v>0.266101450642932</v>
      </c>
      <c r="Q51" s="0" t="n">
        <v>0.243455668801571</v>
      </c>
      <c r="R51" s="0" t="n">
        <v>0.281085636151114</v>
      </c>
      <c r="S51" s="0" t="n">
        <v>0.326486052580874</v>
      </c>
      <c r="T51" s="0" t="n">
        <v>0.381740683763545</v>
      </c>
      <c r="U51" s="0" t="n">
        <v>0.449627579997259</v>
      </c>
      <c r="V51" s="0" t="n">
        <v>0.533898120553685</v>
      </c>
      <c r="W51" s="0" t="n">
        <v>0.639688766111172</v>
      </c>
      <c r="X51" s="0" t="n">
        <v>1.00807693794323</v>
      </c>
      <c r="Y51" s="0" t="n">
        <v>0.947338354302139</v>
      </c>
      <c r="Z51" s="0" t="n">
        <v>1.17380036736966</v>
      </c>
      <c r="AA51" s="0" t="n">
        <v>1.47482273452937</v>
      </c>
      <c r="AB51" s="0" t="n">
        <v>1.88234327112708</v>
      </c>
      <c r="AC51" s="0" t="n">
        <v>3.2950072705604</v>
      </c>
      <c r="AD51" s="0" t="n">
        <v>4.40648500356361</v>
      </c>
      <c r="AE51" s="0" t="n">
        <v>6.03498885286421</v>
      </c>
    </row>
    <row r="52" customFormat="false" ht="15.75" hidden="false" customHeight="false" outlineLevel="0" collapsed="false">
      <c r="B52" s="0" t="n">
        <v>0.0410928811513784</v>
      </c>
      <c r="C52" s="0" t="n">
        <v>0.0399610785570351</v>
      </c>
      <c r="D52" s="0" t="n">
        <v>0.0362097356493369</v>
      </c>
      <c r="E52" s="0" t="n">
        <v>0.0543423360835598</v>
      </c>
      <c r="F52" s="0" t="n">
        <v>0.0621109249266311</v>
      </c>
      <c r="G52" s="0" t="n">
        <v>0.0716343720303263</v>
      </c>
      <c r="H52" s="0" t="n">
        <v>0.107184193438716</v>
      </c>
      <c r="I52" s="0" t="n">
        <v>0.122910351733914</v>
      </c>
      <c r="J52" s="0" t="n">
        <v>0.139895294211703</v>
      </c>
      <c r="K52" s="0" t="n">
        <v>0.127065411240723</v>
      </c>
      <c r="L52" s="0" t="n">
        <v>0.142470414251382</v>
      </c>
      <c r="M52" s="0" t="n">
        <v>0.198490240055581</v>
      </c>
      <c r="N52" s="0" t="n">
        <v>0.175787618660662</v>
      </c>
      <c r="O52" s="0" t="n">
        <v>0.193345141027665</v>
      </c>
      <c r="P52" s="0" t="n">
        <v>0.266101450642932</v>
      </c>
      <c r="Q52" s="0" t="n">
        <v>0.243455668801571</v>
      </c>
      <c r="R52" s="0" t="n">
        <v>0.281085636151114</v>
      </c>
      <c r="S52" s="0" t="n">
        <v>0.326486052580874</v>
      </c>
      <c r="T52" s="0" t="n">
        <v>0.487879253900738</v>
      </c>
      <c r="U52" s="0" t="n">
        <v>0.57702233286998</v>
      </c>
      <c r="V52" s="0" t="n">
        <v>0.688243720568697</v>
      </c>
      <c r="W52" s="0" t="n">
        <v>0.639688766111172</v>
      </c>
      <c r="X52" s="0" t="n">
        <v>0.774139263289053</v>
      </c>
      <c r="Y52" s="0" t="n">
        <v>1.24068048872277</v>
      </c>
      <c r="Z52" s="0" t="n">
        <v>1.17380036736966</v>
      </c>
      <c r="AA52" s="0" t="n">
        <v>1.95672139212538</v>
      </c>
      <c r="AB52" s="0" t="n">
        <v>2.51590327317925</v>
      </c>
      <c r="AC52" s="0" t="n">
        <v>2.44542379945227</v>
      </c>
      <c r="AD52" s="0" t="n">
        <v>4.40648500356361</v>
      </c>
      <c r="AE52" s="0" t="n">
        <v>6.03498885286421</v>
      </c>
    </row>
    <row r="53" customFormat="false" ht="15.75" hidden="false" customHeight="false" outlineLevel="0" collapsed="false">
      <c r="B53" s="0" t="n">
        <v>0.0410928811513784</v>
      </c>
      <c r="C53" s="0" t="n">
        <v>0.0508004871615576</v>
      </c>
      <c r="D53" s="0" t="n">
        <v>0.0362097356493369</v>
      </c>
      <c r="E53" s="0" t="n">
        <v>0.0668519399071072</v>
      </c>
      <c r="F53" s="0" t="n">
        <v>0.0736599577716536</v>
      </c>
      <c r="G53" s="0" t="n">
        <v>0.0716343720303263</v>
      </c>
      <c r="H53" s="0" t="n">
        <v>0.107184193438716</v>
      </c>
      <c r="I53" s="0" t="n">
        <v>0.0991025293247023</v>
      </c>
      <c r="J53" s="0" t="n">
        <v>0.139895294211703</v>
      </c>
      <c r="K53" s="0" t="n">
        <v>0.127065411240723</v>
      </c>
      <c r="L53" s="0" t="n">
        <v>0.177717183055718</v>
      </c>
      <c r="M53" s="0" t="n">
        <v>0.158754232898172</v>
      </c>
      <c r="N53" s="0" t="n">
        <v>0.220346485020001</v>
      </c>
      <c r="O53" s="0" t="n">
        <v>0.193345141027665</v>
      </c>
      <c r="P53" s="0" t="n">
        <v>0.211063877359548</v>
      </c>
      <c r="Q53" s="0" t="n">
        <v>0.243455668801571</v>
      </c>
      <c r="R53" s="0" t="n">
        <v>0.356606273839945</v>
      </c>
      <c r="S53" s="0" t="n">
        <v>0.415670312361541</v>
      </c>
      <c r="T53" s="0" t="n">
        <v>0.381740683763545</v>
      </c>
      <c r="U53" s="0" t="n">
        <v>0.449627579997259</v>
      </c>
      <c r="V53" s="0" t="n">
        <v>0.533898120553685</v>
      </c>
      <c r="W53" s="0" t="n">
        <v>0.639688766111172</v>
      </c>
      <c r="X53" s="0" t="n">
        <v>1.00807693794323</v>
      </c>
      <c r="Y53" s="0" t="n">
        <v>1.24068048872277</v>
      </c>
      <c r="Z53" s="0" t="n">
        <v>1.54684197390504</v>
      </c>
      <c r="AA53" s="0" t="n">
        <v>1.47482273452937</v>
      </c>
      <c r="AB53" s="0" t="n">
        <v>1.88234327112708</v>
      </c>
      <c r="AC53" s="0" t="n">
        <v>2.44542379945227</v>
      </c>
      <c r="AD53" s="0" t="n">
        <v>3.24147833244456</v>
      </c>
      <c r="AE53" s="0" t="n">
        <v>4.39637351649338</v>
      </c>
    </row>
    <row r="54" customFormat="false" ht="15.75" hidden="false" customHeight="false" outlineLevel="0" collapsed="false">
      <c r="B54" s="0" t="n">
        <v>0.0410928811513784</v>
      </c>
      <c r="C54" s="0" t="n">
        <v>0.0508004871615576</v>
      </c>
      <c r="D54" s="0" t="n">
        <v>0.0362097356493369</v>
      </c>
      <c r="E54" s="0" t="n">
        <v>0.0543423360835598</v>
      </c>
      <c r="F54" s="0" t="n">
        <v>0.0621109249266311</v>
      </c>
      <c r="G54" s="0" t="n">
        <v>0.0716343720303263</v>
      </c>
      <c r="H54" s="0" t="n">
        <v>0.0865565348731319</v>
      </c>
      <c r="I54" s="0" t="n">
        <v>0.122910351733914</v>
      </c>
      <c r="J54" s="0" t="n">
        <v>0.112602800209325</v>
      </c>
      <c r="K54" s="0" t="n">
        <v>0.127065411240723</v>
      </c>
      <c r="L54" s="0" t="n">
        <v>0.142470414251382</v>
      </c>
      <c r="M54" s="0" t="n">
        <v>0.198490240055581</v>
      </c>
      <c r="N54" s="0" t="n">
        <v>0.220346485020001</v>
      </c>
      <c r="O54" s="0" t="n">
        <v>0.193345141027665</v>
      </c>
      <c r="P54" s="0" t="n">
        <v>0.211063877359548</v>
      </c>
      <c r="Q54" s="0" t="n">
        <v>0.307859165362395</v>
      </c>
      <c r="R54" s="0" t="n">
        <v>0.281085636151114</v>
      </c>
      <c r="S54" s="0" t="n">
        <v>0.415670312361541</v>
      </c>
      <c r="T54" s="0" t="n">
        <v>0.381740683763545</v>
      </c>
      <c r="U54" s="0" t="n">
        <v>0.57702233286998</v>
      </c>
      <c r="V54" s="0" t="n">
        <v>0.533898120553685</v>
      </c>
      <c r="W54" s="0" t="n">
        <v>0.639688766111172</v>
      </c>
      <c r="X54" s="0" t="n">
        <v>1.00807693794323</v>
      </c>
      <c r="Y54" s="0" t="n">
        <v>0.947338354302139</v>
      </c>
      <c r="Z54" s="0" t="n">
        <v>1.54684197390504</v>
      </c>
      <c r="AA54" s="0" t="n">
        <v>1.47482273452937</v>
      </c>
      <c r="AB54" s="0" t="n">
        <v>2.51590327317925</v>
      </c>
      <c r="AC54" s="0" t="n">
        <v>3.2950072705604</v>
      </c>
      <c r="AD54" s="0" t="n">
        <v>3.24147833244456</v>
      </c>
      <c r="AE54" s="0" t="n">
        <v>6.03498885286421</v>
      </c>
    </row>
    <row r="55" customFormat="false" ht="15.75" hidden="false" customHeight="false" outlineLevel="0" collapsed="false">
      <c r="B55" s="0" t="n">
        <v>0.0410928811513784</v>
      </c>
      <c r="C55" s="0" t="n">
        <v>0.0508004871615576</v>
      </c>
      <c r="D55" s="0" t="n">
        <v>0.0481390457822979</v>
      </c>
      <c r="E55" s="0" t="n">
        <v>0.0543423360835598</v>
      </c>
      <c r="F55" s="0" t="n">
        <v>0.0736599577716536</v>
      </c>
      <c r="G55" s="0" t="n">
        <v>0.0855456843238172</v>
      </c>
      <c r="H55" s="0" t="n">
        <v>0.0865565348731319</v>
      </c>
      <c r="I55" s="0" t="n">
        <v>0.122910351733914</v>
      </c>
      <c r="J55" s="0" t="n">
        <v>0.112602800209325</v>
      </c>
      <c r="K55" s="0" t="n">
        <v>0.158166131303066</v>
      </c>
      <c r="L55" s="0" t="n">
        <v>0.177717183055718</v>
      </c>
      <c r="M55" s="0" t="n">
        <v>0.198490240055581</v>
      </c>
      <c r="N55" s="0" t="n">
        <v>0.175787618660662</v>
      </c>
      <c r="O55" s="0" t="n">
        <v>0.193345141027665</v>
      </c>
      <c r="P55" s="0" t="n">
        <v>0.266101450642932</v>
      </c>
      <c r="Q55" s="0" t="n">
        <v>0.307859165362395</v>
      </c>
      <c r="R55" s="0" t="n">
        <v>0.281085636151114</v>
      </c>
      <c r="S55" s="0" t="n">
        <v>0.415670312361541</v>
      </c>
      <c r="T55" s="0" t="n">
        <v>0.381740683763545</v>
      </c>
      <c r="U55" s="0" t="n">
        <v>0.449627579997259</v>
      </c>
      <c r="V55" s="0" t="n">
        <v>0.533898120553685</v>
      </c>
      <c r="W55" s="0" t="n">
        <v>0.828626817399397</v>
      </c>
      <c r="X55" s="0" t="n">
        <v>0.774139263289053</v>
      </c>
      <c r="Y55" s="0" t="n">
        <v>1.24068048872277</v>
      </c>
      <c r="Z55" s="0" t="n">
        <v>1.54684197390504</v>
      </c>
      <c r="AA55" s="0" t="n">
        <v>1.95672139212538</v>
      </c>
      <c r="AB55" s="0" t="n">
        <v>1.88234327112708</v>
      </c>
      <c r="AC55" s="0" t="n">
        <v>3.2950072705604</v>
      </c>
      <c r="AD55" s="0" t="n">
        <v>4.40648500356361</v>
      </c>
      <c r="AE55" s="0" t="n">
        <v>6.03498885286421</v>
      </c>
    </row>
    <row r="56" customFormat="false" ht="15.75" hidden="false" customHeight="false" outlineLevel="0" collapsed="false">
      <c r="B56" s="0" t="n">
        <v>0.0410928811513784</v>
      </c>
      <c r="C56" s="0" t="n">
        <v>0.0399610785570351</v>
      </c>
      <c r="D56" s="0" t="n">
        <v>0.0362097356493369</v>
      </c>
      <c r="E56" s="0" t="n">
        <v>0.0668519399071072</v>
      </c>
      <c r="F56" s="0" t="n">
        <v>0.0736599577716536</v>
      </c>
      <c r="G56" s="0" t="n">
        <v>0.0855456843238172</v>
      </c>
      <c r="H56" s="0" t="n">
        <v>0.107184193438716</v>
      </c>
      <c r="I56" s="0" t="n">
        <v>0.0991025293247023</v>
      </c>
      <c r="J56" s="0" t="n">
        <v>0.139895294211703</v>
      </c>
      <c r="K56" s="0" t="n">
        <v>0.158166131303066</v>
      </c>
      <c r="L56" s="0" t="n">
        <v>0.142470414251382</v>
      </c>
      <c r="M56" s="0" t="n">
        <v>0.198490240055581</v>
      </c>
      <c r="N56" s="0" t="n">
        <v>0.220346485020001</v>
      </c>
      <c r="O56" s="0" t="n">
        <v>0.24302738180583</v>
      </c>
      <c r="P56" s="0" t="n">
        <v>0.211063877359548</v>
      </c>
      <c r="Q56" s="0" t="n">
        <v>0.307859165362395</v>
      </c>
      <c r="R56" s="0" t="n">
        <v>0.356606273839945</v>
      </c>
      <c r="S56" s="0" t="n">
        <v>0.326486052580874</v>
      </c>
      <c r="T56" s="0" t="n">
        <v>0.487879253900738</v>
      </c>
      <c r="U56" s="0" t="n">
        <v>0.449627579997259</v>
      </c>
      <c r="V56" s="0" t="n">
        <v>0.533898120553685</v>
      </c>
      <c r="W56" s="0" t="n">
        <v>0.639688766111172</v>
      </c>
      <c r="X56" s="0" t="n">
        <v>1.00807693794323</v>
      </c>
      <c r="Y56" s="0" t="n">
        <v>0.947338354302139</v>
      </c>
      <c r="Z56" s="0" t="n">
        <v>1.54684197390504</v>
      </c>
      <c r="AA56" s="0" t="n">
        <v>1.95672139212538</v>
      </c>
      <c r="AB56" s="0" t="n">
        <v>1.88234327112708</v>
      </c>
      <c r="AC56" s="0" t="n">
        <v>2.44542379945227</v>
      </c>
      <c r="AD56" s="0" t="n">
        <v>3.24147833244456</v>
      </c>
      <c r="AE56" s="0" t="n">
        <v>4.39637351649338</v>
      </c>
    </row>
    <row r="57" customFormat="false" ht="15.75" hidden="false" customHeight="false" outlineLevel="0" collapsed="false">
      <c r="B57" s="0" t="n">
        <v>0.0410928811513784</v>
      </c>
      <c r="C57" s="0" t="n">
        <v>0.0399610785570351</v>
      </c>
      <c r="D57" s="0" t="n">
        <v>0.0362097356493369</v>
      </c>
      <c r="E57" s="0" t="n">
        <v>0.0543423360835598</v>
      </c>
      <c r="F57" s="0" t="n">
        <v>0.0736599577716536</v>
      </c>
      <c r="G57" s="0" t="n">
        <v>0.0716343720303263</v>
      </c>
      <c r="H57" s="0" t="n">
        <v>0.0865565348731319</v>
      </c>
      <c r="I57" s="0" t="n">
        <v>0.0991025293247023</v>
      </c>
      <c r="J57" s="0" t="n">
        <v>0.112602800209325</v>
      </c>
      <c r="K57" s="0" t="n">
        <v>0.158166131303066</v>
      </c>
      <c r="L57" s="0" t="n">
        <v>0.177717183055718</v>
      </c>
      <c r="M57" s="0" t="n">
        <v>0.198490240055581</v>
      </c>
      <c r="N57" s="0" t="n">
        <v>0.175787618660662</v>
      </c>
      <c r="O57" s="0" t="n">
        <v>0.24302738180583</v>
      </c>
      <c r="P57" s="0" t="n">
        <v>0.266101450642932</v>
      </c>
      <c r="Q57" s="0" t="n">
        <v>0.243455668801571</v>
      </c>
      <c r="R57" s="0" t="n">
        <v>0.281085636151114</v>
      </c>
      <c r="S57" s="0" t="n">
        <v>0.326486052580874</v>
      </c>
      <c r="T57" s="0" t="n">
        <v>0.381740683763545</v>
      </c>
      <c r="U57" s="0" t="n">
        <v>0.449627579997259</v>
      </c>
      <c r="V57" s="0" t="n">
        <v>0.688243720568697</v>
      </c>
      <c r="W57" s="0" t="n">
        <v>0.828626817399397</v>
      </c>
      <c r="X57" s="0" t="n">
        <v>0.774139263289053</v>
      </c>
      <c r="Y57" s="0" t="n">
        <v>0.947338354302139</v>
      </c>
      <c r="Z57" s="0" t="n">
        <v>1.17380036736966</v>
      </c>
      <c r="AA57" s="0" t="n">
        <v>1.95672139212538</v>
      </c>
      <c r="AB57" s="0" t="n">
        <v>1.88234327112708</v>
      </c>
      <c r="AC57" s="0" t="n">
        <v>2.44542379945227</v>
      </c>
      <c r="AD57" s="0" t="n">
        <v>3.24147833244456</v>
      </c>
      <c r="AE57" s="0" t="n">
        <v>6.03498885286421</v>
      </c>
    </row>
    <row r="58" customFormat="false" ht="15.75" hidden="false" customHeight="false" outlineLevel="0" collapsed="false">
      <c r="B58" s="0" t="n">
        <v>0.0410928811513784</v>
      </c>
      <c r="C58" s="0" t="n">
        <v>0.0508004871615576</v>
      </c>
      <c r="D58" s="0" t="n">
        <v>0.0362097356493369</v>
      </c>
      <c r="E58" s="0" t="n">
        <v>0.0668519399071072</v>
      </c>
      <c r="F58" s="0" t="n">
        <v>0.0736599577716536</v>
      </c>
      <c r="G58" s="0" t="n">
        <v>0.0855456843238172</v>
      </c>
      <c r="H58" s="0" t="n">
        <v>0.107184193438716</v>
      </c>
      <c r="I58" s="0" t="n">
        <v>0.0991025293247023</v>
      </c>
      <c r="J58" s="0" t="n">
        <v>0.112602800209325</v>
      </c>
      <c r="K58" s="0" t="n">
        <v>0.127065411240723</v>
      </c>
      <c r="L58" s="0" t="n">
        <v>0.177717183055718</v>
      </c>
      <c r="M58" s="0" t="n">
        <v>0.158754232898172</v>
      </c>
      <c r="N58" s="0" t="n">
        <v>0.175787618660662</v>
      </c>
      <c r="O58" s="0" t="n">
        <v>0.24302738180583</v>
      </c>
      <c r="P58" s="0" t="n">
        <v>0.211063877359548</v>
      </c>
      <c r="Q58" s="0" t="n">
        <v>0.243455668801571</v>
      </c>
      <c r="R58" s="0" t="n">
        <v>0.281085636151114</v>
      </c>
      <c r="S58" s="0" t="n">
        <v>0.326486052580874</v>
      </c>
      <c r="T58" s="0" t="n">
        <v>0.487879253900738</v>
      </c>
      <c r="U58" s="0" t="n">
        <v>0.57702233286998</v>
      </c>
      <c r="V58" s="0" t="n">
        <v>0.533898120553685</v>
      </c>
      <c r="W58" s="0" t="n">
        <v>0.639688766111172</v>
      </c>
      <c r="X58" s="0" t="n">
        <v>1.00807693794323</v>
      </c>
      <c r="Y58" s="0" t="n">
        <v>0.947338354302139</v>
      </c>
      <c r="Z58" s="0" t="n">
        <v>1.17380036736966</v>
      </c>
      <c r="AA58" s="0" t="n">
        <v>1.47482273452937</v>
      </c>
      <c r="AB58" s="0" t="n">
        <v>2.51590327317925</v>
      </c>
      <c r="AC58" s="0" t="n">
        <v>2.44542379945227</v>
      </c>
      <c r="AD58" s="0" t="n">
        <v>4.40648500356361</v>
      </c>
      <c r="AE58" s="0" t="n">
        <v>6.03498885286421</v>
      </c>
    </row>
    <row r="59" customFormat="false" ht="15.75" hidden="false" customHeight="false" outlineLevel="0" collapsed="false">
      <c r="B59" s="0" t="n">
        <v>0.0410928811513784</v>
      </c>
      <c r="C59" s="0" t="n">
        <v>0.0399610785570351</v>
      </c>
      <c r="D59" s="0" t="n">
        <v>0.0481390457822979</v>
      </c>
      <c r="E59" s="0" t="n">
        <v>0.0668519399071072</v>
      </c>
      <c r="F59" s="0" t="n">
        <v>0.0736599577716536</v>
      </c>
      <c r="G59" s="0" t="n">
        <v>0.0855456843238172</v>
      </c>
      <c r="H59" s="0" t="n">
        <v>0.107184193438716</v>
      </c>
      <c r="I59" s="0" t="n">
        <v>0.0991025293247023</v>
      </c>
      <c r="J59" s="0" t="n">
        <v>0.112602800209325</v>
      </c>
      <c r="K59" s="0" t="n">
        <v>0.127065411240723</v>
      </c>
      <c r="L59" s="0" t="n">
        <v>0.142470414251382</v>
      </c>
      <c r="M59" s="0" t="n">
        <v>0.198490240055581</v>
      </c>
      <c r="N59" s="0" t="n">
        <v>0.220346485020001</v>
      </c>
      <c r="O59" s="0" t="n">
        <v>0.24302738180583</v>
      </c>
      <c r="P59" s="0" t="n">
        <v>0.266101450642932</v>
      </c>
      <c r="Q59" s="0" t="n">
        <v>0.307859165362395</v>
      </c>
      <c r="R59" s="0" t="n">
        <v>0.356606273839945</v>
      </c>
      <c r="S59" s="0" t="n">
        <v>0.326486052580874</v>
      </c>
      <c r="T59" s="0" t="n">
        <v>0.381740683763545</v>
      </c>
      <c r="U59" s="0" t="n">
        <v>0.57702233286998</v>
      </c>
      <c r="V59" s="0" t="n">
        <v>0.533898120553685</v>
      </c>
      <c r="W59" s="0" t="n">
        <v>0.828626817399397</v>
      </c>
      <c r="X59" s="0" t="n">
        <v>0.774139263289053</v>
      </c>
      <c r="Y59" s="0" t="n">
        <v>1.24068048872277</v>
      </c>
      <c r="Z59" s="0" t="n">
        <v>1.17380036736966</v>
      </c>
      <c r="AA59" s="0" t="n">
        <v>1.95672139212538</v>
      </c>
      <c r="AB59" s="0" t="n">
        <v>2.51590327317925</v>
      </c>
      <c r="AC59" s="0" t="n">
        <v>2.44542379945227</v>
      </c>
      <c r="AD59" s="0" t="n">
        <v>3.24147833244456</v>
      </c>
      <c r="AE59" s="0" t="n">
        <v>4.39637351649338</v>
      </c>
    </row>
    <row r="60" customFormat="false" ht="15.75" hidden="false" customHeight="false" outlineLevel="0" collapsed="false">
      <c r="B60" s="0" t="n">
        <v>0.0410928811513784</v>
      </c>
      <c r="C60" s="0" t="n">
        <v>0.0399610785570351</v>
      </c>
      <c r="D60" s="0" t="n">
        <v>0.0481390457822979</v>
      </c>
      <c r="E60" s="0" t="n">
        <v>0.0543423360835598</v>
      </c>
      <c r="F60" s="0" t="n">
        <v>0.0621109249266311</v>
      </c>
      <c r="G60" s="0" t="n">
        <v>0.0716343720303263</v>
      </c>
      <c r="H60" s="0" t="n">
        <v>0.0865565348731319</v>
      </c>
      <c r="I60" s="0" t="n">
        <v>0.122910351733914</v>
      </c>
      <c r="J60" s="0" t="n">
        <v>0.139895294211703</v>
      </c>
      <c r="K60" s="0" t="n">
        <v>0.158166131303066</v>
      </c>
      <c r="L60" s="0" t="n">
        <v>0.177717183055718</v>
      </c>
      <c r="M60" s="0" t="n">
        <v>0.158754232898172</v>
      </c>
      <c r="N60" s="0" t="n">
        <v>0.220346485020001</v>
      </c>
      <c r="O60" s="0" t="n">
        <v>0.193345141027665</v>
      </c>
      <c r="P60" s="0" t="n">
        <v>0.266101450642932</v>
      </c>
      <c r="Q60" s="0" t="n">
        <v>0.243455668801571</v>
      </c>
      <c r="R60" s="0" t="n">
        <v>0.281085636151114</v>
      </c>
      <c r="S60" s="0" t="n">
        <v>0.415670312361541</v>
      </c>
      <c r="T60" s="0" t="n">
        <v>0.487879253900738</v>
      </c>
      <c r="U60" s="0" t="n">
        <v>0.57702233286998</v>
      </c>
      <c r="V60" s="0" t="n">
        <v>0.533898120553685</v>
      </c>
      <c r="W60" s="0" t="n">
        <v>0.639688766111172</v>
      </c>
      <c r="X60" s="0" t="n">
        <v>0.774139263289053</v>
      </c>
      <c r="Y60" s="0" t="n">
        <v>1.24068048872277</v>
      </c>
      <c r="Z60" s="0" t="n">
        <v>1.17380036736966</v>
      </c>
      <c r="AA60" s="0" t="n">
        <v>1.47482273452937</v>
      </c>
      <c r="AB60" s="0" t="n">
        <v>2.51590327317925</v>
      </c>
      <c r="AC60" s="0" t="n">
        <v>3.2950072705604</v>
      </c>
      <c r="AD60" s="0" t="n">
        <v>4.40648500356361</v>
      </c>
      <c r="AE60" s="0" t="n">
        <v>4.39637351649338</v>
      </c>
    </row>
    <row r="61" customFormat="false" ht="15.75" hidden="false" customHeight="false" outlineLevel="0" collapsed="false">
      <c r="B61" s="0" t="n">
        <v>0.0410928811513784</v>
      </c>
      <c r="C61" s="0" t="n">
        <v>0.0399610785570351</v>
      </c>
      <c r="D61" s="0" t="n">
        <v>0.0481390457822979</v>
      </c>
      <c r="E61" s="0" t="n">
        <v>0.0668519399071072</v>
      </c>
      <c r="F61" s="0" t="n">
        <v>0.0621109249266311</v>
      </c>
      <c r="G61" s="0" t="n">
        <v>0.0716343720303263</v>
      </c>
      <c r="H61" s="0" t="n">
        <v>0.107184193438716</v>
      </c>
      <c r="I61" s="0" t="n">
        <v>0.122910351733914</v>
      </c>
      <c r="J61" s="0" t="n">
        <v>0.139895294211703</v>
      </c>
      <c r="K61" s="0" t="n">
        <v>0.158166131303066</v>
      </c>
      <c r="L61" s="0" t="n">
        <v>0.177717183055718</v>
      </c>
      <c r="M61" s="0" t="n">
        <v>0.198490240055581</v>
      </c>
      <c r="N61" s="0" t="n">
        <v>0.175787618660662</v>
      </c>
      <c r="O61" s="0" t="n">
        <v>0.24302738180583</v>
      </c>
      <c r="P61" s="0" t="n">
        <v>0.211063877359548</v>
      </c>
      <c r="Q61" s="0" t="n">
        <v>0.243455668801571</v>
      </c>
      <c r="R61" s="0" t="n">
        <v>0.356606273839945</v>
      </c>
      <c r="S61" s="0" t="n">
        <v>0.415670312361541</v>
      </c>
      <c r="T61" s="0" t="n">
        <v>0.381740683763545</v>
      </c>
      <c r="U61" s="0" t="n">
        <v>0.449627579997259</v>
      </c>
      <c r="V61" s="0" t="n">
        <v>0.533898120553685</v>
      </c>
      <c r="W61" s="0" t="n">
        <v>0.639688766111172</v>
      </c>
      <c r="X61" s="0" t="n">
        <v>1.00807693794323</v>
      </c>
      <c r="Y61" s="0" t="n">
        <v>1.24068048872277</v>
      </c>
      <c r="Z61" s="0" t="n">
        <v>1.17380036736966</v>
      </c>
      <c r="AA61" s="0" t="n">
        <v>1.95672139212538</v>
      </c>
      <c r="AB61" s="0" t="n">
        <v>2.51590327317925</v>
      </c>
      <c r="AC61" s="0" t="n">
        <v>2.44542379945227</v>
      </c>
      <c r="AD61" s="0" t="n">
        <v>4.40648500356361</v>
      </c>
      <c r="AE61" s="0" t="n">
        <v>4.39637351649338</v>
      </c>
    </row>
    <row r="62" customFormat="false" ht="15.75" hidden="false" customHeight="false" outlineLevel="0" collapsed="false">
      <c r="B62" s="0" t="n">
        <v>0.0410928811513784</v>
      </c>
      <c r="C62" s="0" t="n">
        <v>0.0508004871615576</v>
      </c>
      <c r="D62" s="0" t="n">
        <v>0.0481390457822979</v>
      </c>
      <c r="E62" s="0" t="n">
        <v>0.0668519399071072</v>
      </c>
      <c r="F62" s="0" t="n">
        <v>0.0736599577716536</v>
      </c>
      <c r="G62" s="0" t="n">
        <v>0.0716343720303263</v>
      </c>
      <c r="H62" s="0" t="n">
        <v>0.0865565348731319</v>
      </c>
      <c r="I62" s="0" t="n">
        <v>0.0991025293247023</v>
      </c>
      <c r="J62" s="0" t="n">
        <v>0.139895294211703</v>
      </c>
      <c r="K62" s="0" t="n">
        <v>0.127065411240723</v>
      </c>
      <c r="L62" s="0" t="n">
        <v>0.142470414251382</v>
      </c>
      <c r="M62" s="0" t="n">
        <v>0.158754232898172</v>
      </c>
      <c r="N62" s="0" t="n">
        <v>0.175787618660662</v>
      </c>
      <c r="O62" s="0" t="n">
        <v>0.193345141027665</v>
      </c>
      <c r="P62" s="0" t="n">
        <v>0.266101450642932</v>
      </c>
      <c r="Q62" s="0" t="n">
        <v>0.243455668801571</v>
      </c>
      <c r="R62" s="0" t="n">
        <v>0.281085636151114</v>
      </c>
      <c r="S62" s="0" t="n">
        <v>0.415670312361541</v>
      </c>
      <c r="T62" s="0" t="n">
        <v>0.381740683763545</v>
      </c>
      <c r="U62" s="0" t="n">
        <v>0.57702233286998</v>
      </c>
      <c r="V62" s="0" t="n">
        <v>0.533898120553685</v>
      </c>
      <c r="W62" s="0" t="n">
        <v>0.639688766111172</v>
      </c>
      <c r="X62" s="0" t="n">
        <v>0.774139263289053</v>
      </c>
      <c r="Y62" s="0" t="n">
        <v>1.24068048872277</v>
      </c>
      <c r="Z62" s="0" t="n">
        <v>1.17380036736966</v>
      </c>
      <c r="AA62" s="0" t="n">
        <v>1.95672139212538</v>
      </c>
      <c r="AB62" s="0" t="n">
        <v>2.51590327317925</v>
      </c>
      <c r="AC62" s="0" t="n">
        <v>3.2950072705604</v>
      </c>
      <c r="AD62" s="0" t="n">
        <v>3.24147833244456</v>
      </c>
      <c r="AE62" s="0" t="n">
        <v>4.39637351649338</v>
      </c>
    </row>
    <row r="63" customFormat="false" ht="15.75" hidden="false" customHeight="false" outlineLevel="0" collapsed="false">
      <c r="B63" s="0" t="n">
        <v>0.0410928811513784</v>
      </c>
      <c r="C63" s="0" t="n">
        <v>0.0508004871615576</v>
      </c>
      <c r="D63" s="0" t="n">
        <v>0.0362097356493369</v>
      </c>
      <c r="E63" s="0" t="n">
        <v>0.0668519399071072</v>
      </c>
      <c r="F63" s="0" t="n">
        <v>0.0621109249266311</v>
      </c>
      <c r="G63" s="0" t="n">
        <v>0.0855456843238172</v>
      </c>
      <c r="H63" s="0" t="n">
        <v>0.0865565348731319</v>
      </c>
      <c r="I63" s="0" t="n">
        <v>0.0991025293247023</v>
      </c>
      <c r="J63" s="0" t="n">
        <v>0.112602800209325</v>
      </c>
      <c r="K63" s="0" t="n">
        <v>0.127065411240723</v>
      </c>
      <c r="L63" s="0" t="n">
        <v>0.142470414251382</v>
      </c>
      <c r="M63" s="0" t="n">
        <v>0.198490240055581</v>
      </c>
      <c r="N63" s="0" t="n">
        <v>0.175787618660662</v>
      </c>
      <c r="O63" s="0" t="n">
        <v>0.193345141027665</v>
      </c>
      <c r="P63" s="0" t="n">
        <v>0.211063877359548</v>
      </c>
      <c r="Q63" s="0" t="n">
        <v>0.243455668801571</v>
      </c>
      <c r="R63" s="0" t="n">
        <v>0.281085636151114</v>
      </c>
      <c r="S63" s="0" t="n">
        <v>0.326486052580874</v>
      </c>
      <c r="T63" s="0" t="n">
        <v>0.487879253900738</v>
      </c>
      <c r="U63" s="0" t="n">
        <v>0.57702233286998</v>
      </c>
      <c r="V63" s="0" t="n">
        <v>0.688243720568697</v>
      </c>
      <c r="W63" s="0" t="n">
        <v>0.639688766111172</v>
      </c>
      <c r="X63" s="0" t="n">
        <v>0.774139263289053</v>
      </c>
      <c r="Y63" s="0" t="n">
        <v>0.947338354302139</v>
      </c>
      <c r="Z63" s="0" t="n">
        <v>1.54684197390504</v>
      </c>
      <c r="AA63" s="0" t="n">
        <v>1.47482273452937</v>
      </c>
      <c r="AB63" s="0" t="n">
        <v>1.88234327112708</v>
      </c>
      <c r="AC63" s="0" t="n">
        <v>3.2950072705604</v>
      </c>
      <c r="AD63" s="0" t="n">
        <v>4.40648500356361</v>
      </c>
      <c r="AE63" s="0" t="n">
        <v>4.39637351649338</v>
      </c>
    </row>
    <row r="64" customFormat="false" ht="15.75" hidden="false" customHeight="false" outlineLevel="0" collapsed="false">
      <c r="B64" s="0" t="n">
        <v>0.0410928811513784</v>
      </c>
      <c r="C64" s="0" t="n">
        <v>0.0399610785570351</v>
      </c>
      <c r="D64" s="0" t="n">
        <v>0.0362097356493369</v>
      </c>
      <c r="E64" s="0" t="n">
        <v>0.0668519399071072</v>
      </c>
      <c r="F64" s="0" t="n">
        <v>0.0736599577716536</v>
      </c>
      <c r="G64" s="0" t="n">
        <v>0.0855456843238172</v>
      </c>
      <c r="H64" s="0" t="n">
        <v>0.107184193438716</v>
      </c>
      <c r="I64" s="0" t="n">
        <v>0.122910351733914</v>
      </c>
      <c r="J64" s="0" t="n">
        <v>0.139895294211703</v>
      </c>
      <c r="K64" s="0" t="n">
        <v>0.158166131303066</v>
      </c>
      <c r="L64" s="0" t="n">
        <v>0.142470414251382</v>
      </c>
      <c r="M64" s="0" t="n">
        <v>0.158754232898172</v>
      </c>
      <c r="N64" s="0" t="n">
        <v>0.220346485020001</v>
      </c>
      <c r="O64" s="0" t="n">
        <v>0.24302738180583</v>
      </c>
      <c r="P64" s="0" t="n">
        <v>0.266101450642932</v>
      </c>
      <c r="Q64" s="0" t="n">
        <v>0.307859165362395</v>
      </c>
      <c r="R64" s="0" t="n">
        <v>0.281085636151114</v>
      </c>
      <c r="S64" s="0" t="n">
        <v>0.326486052580874</v>
      </c>
      <c r="T64" s="0" t="n">
        <v>0.381740683763545</v>
      </c>
      <c r="U64" s="0" t="n">
        <v>0.449627579997259</v>
      </c>
      <c r="V64" s="0" t="n">
        <v>0.533898120553685</v>
      </c>
      <c r="W64" s="0" t="n">
        <v>0.828626817399397</v>
      </c>
      <c r="X64" s="0" t="n">
        <v>0.774139263289053</v>
      </c>
      <c r="Y64" s="0" t="n">
        <v>0.947338354302139</v>
      </c>
      <c r="Z64" s="0" t="n">
        <v>1.54684197390504</v>
      </c>
      <c r="AA64" s="0" t="n">
        <v>1.47482273452937</v>
      </c>
      <c r="AB64" s="0" t="n">
        <v>2.51590327317925</v>
      </c>
      <c r="AC64" s="0" t="n">
        <v>2.44542379945227</v>
      </c>
      <c r="AD64" s="0" t="n">
        <v>4.40648500356361</v>
      </c>
      <c r="AE64" s="0" t="n">
        <v>6.03498885286421</v>
      </c>
    </row>
    <row r="65" customFormat="false" ht="15.75" hidden="false" customHeight="false" outlineLevel="0" collapsed="false">
      <c r="B65" s="0" t="n">
        <v>0.0410928811513784</v>
      </c>
      <c r="C65" s="0" t="n">
        <v>0.0508004871615576</v>
      </c>
      <c r="D65" s="0" t="n">
        <v>0.0481390457822979</v>
      </c>
      <c r="E65" s="0" t="n">
        <v>0.0668519399071072</v>
      </c>
      <c r="F65" s="0" t="n">
        <v>0.0621109249266311</v>
      </c>
      <c r="G65" s="0" t="n">
        <v>0.0716343720303263</v>
      </c>
      <c r="H65" s="0" t="n">
        <v>0.0865565348731319</v>
      </c>
      <c r="I65" s="0" t="n">
        <v>0.122910351733914</v>
      </c>
      <c r="J65" s="0" t="n">
        <v>0.139895294211703</v>
      </c>
      <c r="K65" s="0" t="n">
        <v>0.127065411240723</v>
      </c>
      <c r="L65" s="0" t="n">
        <v>0.177717183055718</v>
      </c>
      <c r="M65" s="0" t="n">
        <v>0.158754232898172</v>
      </c>
      <c r="N65" s="0" t="n">
        <v>0.220346485020001</v>
      </c>
      <c r="O65" s="0" t="n">
        <v>0.24302738180583</v>
      </c>
      <c r="P65" s="0" t="n">
        <v>0.266101450642932</v>
      </c>
      <c r="Q65" s="0" t="n">
        <v>0.307859165362395</v>
      </c>
      <c r="R65" s="0" t="n">
        <v>0.281085636151114</v>
      </c>
      <c r="S65" s="0" t="n">
        <v>0.415670312361541</v>
      </c>
      <c r="T65" s="0" t="n">
        <v>0.381740683763545</v>
      </c>
      <c r="U65" s="0" t="n">
        <v>0.57702233286998</v>
      </c>
      <c r="V65" s="0" t="n">
        <v>0.533898120553685</v>
      </c>
      <c r="W65" s="0" t="n">
        <v>0.828626817399397</v>
      </c>
      <c r="X65" s="0" t="n">
        <v>0.774139263289053</v>
      </c>
      <c r="Y65" s="0" t="n">
        <v>1.24068048872277</v>
      </c>
      <c r="Z65" s="0" t="n">
        <v>1.17380036736966</v>
      </c>
      <c r="AA65" s="0" t="n">
        <v>1.95672139212538</v>
      </c>
      <c r="AB65" s="0" t="n">
        <v>2.51590327317925</v>
      </c>
      <c r="AC65" s="0" t="n">
        <v>2.44542379945227</v>
      </c>
      <c r="AD65" s="0" t="n">
        <v>4.40648500356361</v>
      </c>
      <c r="AE65" s="0" t="n">
        <v>4.39637351649338</v>
      </c>
    </row>
    <row r="66" customFormat="false" ht="15.75" hidden="false" customHeight="false" outlineLevel="0" collapsed="false">
      <c r="B66" s="0" t="n">
        <v>0.0410928811513784</v>
      </c>
      <c r="C66" s="0" t="n">
        <v>0.0399610785570351</v>
      </c>
      <c r="D66" s="0" t="n">
        <v>0.0481390457822979</v>
      </c>
      <c r="E66" s="0" t="n">
        <v>0.0668519399071072</v>
      </c>
      <c r="F66" s="0" t="n">
        <v>0.0736599577716536</v>
      </c>
      <c r="G66" s="0" t="n">
        <v>0.0855456843238172</v>
      </c>
      <c r="H66" s="0" t="n">
        <v>0.0865565348731319</v>
      </c>
      <c r="I66" s="0" t="n">
        <v>0.122910351733914</v>
      </c>
      <c r="J66" s="0" t="n">
        <v>0.112602800209325</v>
      </c>
      <c r="K66" s="0" t="n">
        <v>0.158166131303066</v>
      </c>
      <c r="L66" s="0" t="n">
        <v>0.142470414251382</v>
      </c>
      <c r="M66" s="0" t="n">
        <v>0.198490240055581</v>
      </c>
      <c r="N66" s="0" t="n">
        <v>0.220346485020001</v>
      </c>
      <c r="O66" s="0" t="n">
        <v>0.24302738180583</v>
      </c>
      <c r="P66" s="0" t="n">
        <v>0.266101450642932</v>
      </c>
      <c r="Q66" s="0" t="n">
        <v>0.307859165362395</v>
      </c>
      <c r="R66" s="0" t="n">
        <v>0.281085636151114</v>
      </c>
      <c r="S66" s="0" t="n">
        <v>0.326486052580874</v>
      </c>
      <c r="T66" s="0" t="n">
        <v>0.487879253900738</v>
      </c>
      <c r="U66" s="0" t="n">
        <v>0.57702233286998</v>
      </c>
      <c r="V66" s="0" t="n">
        <v>0.533898120553685</v>
      </c>
      <c r="W66" s="0" t="n">
        <v>0.828626817399397</v>
      </c>
      <c r="X66" s="0" t="n">
        <v>0.774139263289053</v>
      </c>
      <c r="Y66" s="0" t="n">
        <v>1.24068048872277</v>
      </c>
      <c r="Z66" s="0" t="n">
        <v>1.17380036736966</v>
      </c>
      <c r="AA66" s="0" t="n">
        <v>1.47482273452937</v>
      </c>
      <c r="AB66" s="0" t="n">
        <v>2.51590327317925</v>
      </c>
      <c r="AC66" s="0" t="n">
        <v>3.2950072705604</v>
      </c>
      <c r="AD66" s="0" t="n">
        <v>4.40648500356361</v>
      </c>
      <c r="AE66" s="0" t="n">
        <v>4.39637351649338</v>
      </c>
    </row>
    <row r="67" customFormat="false" ht="15.75" hidden="false" customHeight="false" outlineLevel="0" collapsed="false">
      <c r="B67" s="0" t="n">
        <v>0.0410928811513784</v>
      </c>
      <c r="C67" s="0" t="n">
        <v>0.0399610785570351</v>
      </c>
      <c r="D67" s="0" t="n">
        <v>0.0362097356493369</v>
      </c>
      <c r="E67" s="0" t="n">
        <v>0.0668519399071072</v>
      </c>
      <c r="F67" s="0" t="n">
        <v>0.0736599577716536</v>
      </c>
      <c r="G67" s="0" t="n">
        <v>0.0716343720303263</v>
      </c>
      <c r="H67" s="0" t="n">
        <v>0.107184193438716</v>
      </c>
      <c r="I67" s="0" t="n">
        <v>0.122910351733914</v>
      </c>
      <c r="J67" s="0" t="n">
        <v>0.139895294211703</v>
      </c>
      <c r="K67" s="0" t="n">
        <v>0.158166131303066</v>
      </c>
      <c r="L67" s="0" t="n">
        <v>0.177717183055718</v>
      </c>
      <c r="M67" s="0" t="n">
        <v>0.198490240055581</v>
      </c>
      <c r="N67" s="0" t="n">
        <v>0.175787618660662</v>
      </c>
      <c r="O67" s="0" t="n">
        <v>0.193345141027665</v>
      </c>
      <c r="P67" s="0" t="n">
        <v>0.211063877359548</v>
      </c>
      <c r="Q67" s="0" t="n">
        <v>0.307859165362395</v>
      </c>
      <c r="R67" s="0" t="n">
        <v>0.281085636151114</v>
      </c>
      <c r="S67" s="0" t="n">
        <v>0.415670312361541</v>
      </c>
      <c r="T67" s="0" t="n">
        <v>0.487879253900738</v>
      </c>
      <c r="U67" s="0" t="n">
        <v>0.449627579997259</v>
      </c>
      <c r="V67" s="0" t="n">
        <v>0.533898120553685</v>
      </c>
      <c r="W67" s="0" t="n">
        <v>0.639688766111172</v>
      </c>
      <c r="X67" s="0" t="n">
        <v>0.774139263289053</v>
      </c>
      <c r="Y67" s="0" t="n">
        <v>1.24068048872277</v>
      </c>
      <c r="Z67" s="0" t="n">
        <v>1.54684197390504</v>
      </c>
      <c r="AA67" s="0" t="n">
        <v>1.47482273452937</v>
      </c>
      <c r="AB67" s="0" t="n">
        <v>1.88234327112708</v>
      </c>
      <c r="AC67" s="0" t="n">
        <v>3.2950072705604</v>
      </c>
      <c r="AD67" s="0" t="n">
        <v>3.24147833244456</v>
      </c>
      <c r="AE67" s="0" t="n">
        <v>4.39637351649338</v>
      </c>
    </row>
    <row r="68" customFormat="false" ht="15.75" hidden="false" customHeight="false" outlineLevel="0" collapsed="false">
      <c r="B68" s="0" t="n">
        <v>0.0410928811513784</v>
      </c>
      <c r="C68" s="0" t="n">
        <v>0.0399610785570351</v>
      </c>
      <c r="D68" s="0" t="n">
        <v>0.0362097356493369</v>
      </c>
      <c r="E68" s="0" t="n">
        <v>0.0668519399071072</v>
      </c>
      <c r="F68" s="0" t="n">
        <v>0.0736599577716536</v>
      </c>
      <c r="G68" s="0" t="n">
        <v>0.0855456843238172</v>
      </c>
      <c r="H68" s="0" t="n">
        <v>0.107184193438716</v>
      </c>
      <c r="I68" s="0" t="n">
        <v>0.122910351733914</v>
      </c>
      <c r="J68" s="0" t="n">
        <v>0.112602800209325</v>
      </c>
      <c r="K68" s="0" t="n">
        <v>0.127065411240723</v>
      </c>
      <c r="L68" s="0" t="n">
        <v>0.142470414251382</v>
      </c>
      <c r="M68" s="0" t="n">
        <v>0.198490240055581</v>
      </c>
      <c r="N68" s="0" t="n">
        <v>0.175787618660662</v>
      </c>
      <c r="O68" s="0" t="n">
        <v>0.24302738180583</v>
      </c>
      <c r="P68" s="0" t="n">
        <v>0.266101450642932</v>
      </c>
      <c r="Q68" s="0" t="n">
        <v>0.307859165362395</v>
      </c>
      <c r="R68" s="0" t="n">
        <v>0.356606273839945</v>
      </c>
      <c r="S68" s="0" t="n">
        <v>0.326486052580874</v>
      </c>
      <c r="T68" s="0" t="n">
        <v>0.487879253900738</v>
      </c>
      <c r="U68" s="0" t="n">
        <v>0.449627579997259</v>
      </c>
      <c r="V68" s="0" t="n">
        <v>0.533898120553685</v>
      </c>
      <c r="W68" s="0" t="n">
        <v>0.828626817399397</v>
      </c>
      <c r="X68" s="0" t="n">
        <v>1.00807693794323</v>
      </c>
      <c r="Y68" s="0" t="n">
        <v>1.24068048872277</v>
      </c>
      <c r="Z68" s="0" t="n">
        <v>1.54684197390504</v>
      </c>
      <c r="AA68" s="0" t="n">
        <v>1.95672139212538</v>
      </c>
      <c r="AB68" s="0" t="n">
        <v>1.88234327112708</v>
      </c>
      <c r="AC68" s="0" t="n">
        <v>3.2950072705604</v>
      </c>
      <c r="AD68" s="0" t="n">
        <v>3.24147833244456</v>
      </c>
      <c r="AE68" s="0" t="n">
        <v>4.39637351649338</v>
      </c>
    </row>
    <row r="69" customFormat="false" ht="15.75" hidden="false" customHeight="false" outlineLevel="0" collapsed="false">
      <c r="B69" s="0" t="n">
        <v>0.0410928811513784</v>
      </c>
      <c r="C69" s="0" t="n">
        <v>0.0399610785570351</v>
      </c>
      <c r="D69" s="0" t="n">
        <v>0.0362097356493369</v>
      </c>
      <c r="E69" s="0" t="n">
        <v>0.0668519399071072</v>
      </c>
      <c r="F69" s="0" t="n">
        <v>0.0621109249266311</v>
      </c>
      <c r="G69" s="0" t="n">
        <v>0.0716343720303263</v>
      </c>
      <c r="H69" s="0" t="n">
        <v>0.107184193438716</v>
      </c>
      <c r="I69" s="0" t="n">
        <v>0.0991025293247023</v>
      </c>
      <c r="J69" s="0" t="n">
        <v>0.112602800209325</v>
      </c>
      <c r="K69" s="0" t="n">
        <v>0.127065411240723</v>
      </c>
      <c r="L69" s="0" t="n">
        <v>0.142470414251382</v>
      </c>
      <c r="M69" s="0" t="n">
        <v>0.198490240055581</v>
      </c>
      <c r="N69" s="0" t="n">
        <v>0.220346485020001</v>
      </c>
      <c r="O69" s="0" t="n">
        <v>0.24302738180583</v>
      </c>
      <c r="P69" s="0" t="n">
        <v>0.266101450642932</v>
      </c>
      <c r="Q69" s="0" t="n">
        <v>0.307859165362395</v>
      </c>
      <c r="R69" s="0" t="n">
        <v>0.356606273839945</v>
      </c>
      <c r="S69" s="0" t="n">
        <v>0.415670312361541</v>
      </c>
      <c r="T69" s="0" t="n">
        <v>0.381740683763545</v>
      </c>
      <c r="U69" s="0" t="n">
        <v>0.57702233286998</v>
      </c>
      <c r="V69" s="0" t="n">
        <v>0.688243720568697</v>
      </c>
      <c r="W69" s="0" t="n">
        <v>0.828626817399397</v>
      </c>
      <c r="X69" s="0" t="n">
        <v>1.00807693794323</v>
      </c>
      <c r="Y69" s="0" t="n">
        <v>0.947338354302139</v>
      </c>
      <c r="Z69" s="0" t="n">
        <v>1.54684197390504</v>
      </c>
      <c r="AA69" s="0" t="n">
        <v>1.47482273452937</v>
      </c>
      <c r="AB69" s="0" t="n">
        <v>1.88234327112708</v>
      </c>
      <c r="AC69" s="0" t="n">
        <v>2.44542379945227</v>
      </c>
      <c r="AD69" s="0" t="n">
        <v>3.24147833244456</v>
      </c>
      <c r="AE69" s="0" t="n">
        <v>6.03498885286421</v>
      </c>
    </row>
    <row r="70" customFormat="false" ht="15.75" hidden="false" customHeight="false" outlineLevel="0" collapsed="false">
      <c r="B70" s="0" t="n">
        <v>0.0410928811513784</v>
      </c>
      <c r="C70" s="0" t="n">
        <v>0.0508004871615576</v>
      </c>
      <c r="D70" s="0" t="n">
        <v>0.0362097356493369</v>
      </c>
      <c r="E70" s="0" t="n">
        <v>0.0543423360835598</v>
      </c>
      <c r="F70" s="0" t="n">
        <v>0.0736599577716536</v>
      </c>
      <c r="G70" s="0" t="n">
        <v>0.0855456843238172</v>
      </c>
      <c r="H70" s="0" t="n">
        <v>0.0865565348731319</v>
      </c>
      <c r="I70" s="0" t="n">
        <v>0.122910351733914</v>
      </c>
      <c r="J70" s="0" t="n">
        <v>0.139895294211703</v>
      </c>
      <c r="K70" s="0" t="n">
        <v>0.127065411240723</v>
      </c>
      <c r="L70" s="0" t="n">
        <v>0.177717183055718</v>
      </c>
      <c r="M70" s="0" t="n">
        <v>0.158754232898172</v>
      </c>
      <c r="N70" s="0" t="n">
        <v>0.220346485020001</v>
      </c>
      <c r="O70" s="0" t="n">
        <v>0.193345141027665</v>
      </c>
      <c r="P70" s="0" t="n">
        <v>0.211063877359548</v>
      </c>
      <c r="Q70" s="0" t="n">
        <v>0.243455668801571</v>
      </c>
      <c r="R70" s="0" t="n">
        <v>0.356606273839945</v>
      </c>
      <c r="S70" s="0" t="n">
        <v>0.415670312361541</v>
      </c>
      <c r="T70" s="0" t="n">
        <v>0.487879253900738</v>
      </c>
      <c r="U70" s="0" t="n">
        <v>0.449627579997259</v>
      </c>
      <c r="V70" s="0" t="n">
        <v>0.688243720568697</v>
      </c>
      <c r="W70" s="0" t="n">
        <v>0.828626817399397</v>
      </c>
      <c r="X70" s="0" t="n">
        <v>0.774139263289053</v>
      </c>
      <c r="Y70" s="0" t="n">
        <v>0.947338354302139</v>
      </c>
      <c r="Z70" s="0" t="n">
        <v>1.17380036736966</v>
      </c>
      <c r="AA70" s="0" t="n">
        <v>1.95672139212538</v>
      </c>
      <c r="AB70" s="0" t="n">
        <v>1.88234327112708</v>
      </c>
      <c r="AC70" s="0" t="n">
        <v>3.2950072705604</v>
      </c>
      <c r="AD70" s="0" t="n">
        <v>3.24147833244456</v>
      </c>
      <c r="AE70" s="0" t="n">
        <v>6.03498885286421</v>
      </c>
    </row>
    <row r="71" customFormat="false" ht="15.75" hidden="false" customHeight="false" outlineLevel="0" collapsed="false">
      <c r="B71" s="0" t="n">
        <v>0.0410928811513784</v>
      </c>
      <c r="C71" s="0" t="n">
        <v>0.0399610785570351</v>
      </c>
      <c r="D71" s="0" t="n">
        <v>0.0362097356493369</v>
      </c>
      <c r="E71" s="0" t="n">
        <v>0.0543423360835598</v>
      </c>
      <c r="F71" s="0" t="n">
        <v>0.0621109249266311</v>
      </c>
      <c r="G71" s="0" t="n">
        <v>0.0716343720303263</v>
      </c>
      <c r="H71" s="0" t="n">
        <v>0.107184193438716</v>
      </c>
      <c r="I71" s="0" t="n">
        <v>0.122910351733914</v>
      </c>
      <c r="J71" s="0" t="n">
        <v>0.139895294211703</v>
      </c>
      <c r="K71" s="0" t="n">
        <v>0.158166131303066</v>
      </c>
      <c r="L71" s="0" t="n">
        <v>0.142470414251382</v>
      </c>
      <c r="M71" s="0" t="n">
        <v>0.158754232898172</v>
      </c>
      <c r="N71" s="0" t="n">
        <v>0.175787618660662</v>
      </c>
      <c r="O71" s="0" t="n">
        <v>0.24302738180583</v>
      </c>
      <c r="P71" s="0" t="n">
        <v>0.266101450642932</v>
      </c>
      <c r="Q71" s="0" t="n">
        <v>0.243455668801571</v>
      </c>
      <c r="R71" s="0" t="n">
        <v>0.356606273839945</v>
      </c>
      <c r="S71" s="0" t="n">
        <v>0.326486052580874</v>
      </c>
      <c r="T71" s="0" t="n">
        <v>0.487879253900738</v>
      </c>
      <c r="U71" s="0" t="n">
        <v>0.57702233286998</v>
      </c>
      <c r="V71" s="0" t="n">
        <v>0.533898120553685</v>
      </c>
      <c r="W71" s="0" t="n">
        <v>0.828626817399397</v>
      </c>
      <c r="X71" s="0" t="n">
        <v>0.774139263289053</v>
      </c>
      <c r="Y71" s="0" t="n">
        <v>1.24068048872277</v>
      </c>
      <c r="Z71" s="0" t="n">
        <v>1.17380036736966</v>
      </c>
      <c r="AA71" s="0" t="n">
        <v>1.95672139212538</v>
      </c>
      <c r="AB71" s="0" t="n">
        <v>2.51590327317925</v>
      </c>
      <c r="AC71" s="0" t="n">
        <v>3.2950072705604</v>
      </c>
      <c r="AD71" s="0" t="n">
        <v>4.40648500356361</v>
      </c>
      <c r="AE71" s="0" t="n">
        <v>4.39637351649338</v>
      </c>
    </row>
    <row r="72" customFormat="false" ht="15.75" hidden="false" customHeight="false" outlineLevel="0" collapsed="false">
      <c r="B72" s="0" t="n">
        <v>0.0410928811513784</v>
      </c>
      <c r="C72" s="0" t="n">
        <v>0.0399610785570351</v>
      </c>
      <c r="D72" s="0" t="n">
        <v>0.0362097356493369</v>
      </c>
      <c r="E72" s="0" t="n">
        <v>0.0668519399071072</v>
      </c>
      <c r="F72" s="0" t="n">
        <v>0.0621109249266311</v>
      </c>
      <c r="G72" s="0" t="n">
        <v>0.0855456843238172</v>
      </c>
      <c r="H72" s="0" t="n">
        <v>0.107184193438716</v>
      </c>
      <c r="I72" s="0" t="n">
        <v>0.0991025293247023</v>
      </c>
      <c r="J72" s="0" t="n">
        <v>0.139895294211703</v>
      </c>
      <c r="K72" s="0" t="n">
        <v>0.127065411240723</v>
      </c>
      <c r="L72" s="0" t="n">
        <v>0.177717183055718</v>
      </c>
      <c r="M72" s="0" t="n">
        <v>0.198490240055581</v>
      </c>
      <c r="N72" s="0" t="n">
        <v>0.220346485020001</v>
      </c>
      <c r="O72" s="0" t="n">
        <v>0.24302738180583</v>
      </c>
      <c r="P72" s="0" t="n">
        <v>0.266101450642932</v>
      </c>
      <c r="Q72" s="0" t="n">
        <v>0.307859165362395</v>
      </c>
      <c r="R72" s="0" t="n">
        <v>0.356606273839945</v>
      </c>
      <c r="S72" s="0" t="n">
        <v>0.326486052580874</v>
      </c>
      <c r="T72" s="0" t="n">
        <v>0.381740683763545</v>
      </c>
      <c r="U72" s="0" t="n">
        <v>0.57702233286998</v>
      </c>
      <c r="V72" s="0" t="n">
        <v>0.533898120553685</v>
      </c>
      <c r="W72" s="0" t="n">
        <v>0.828626817399397</v>
      </c>
      <c r="X72" s="0" t="n">
        <v>1.00807693794323</v>
      </c>
      <c r="Y72" s="0" t="n">
        <v>1.24068048872277</v>
      </c>
      <c r="Z72" s="0" t="n">
        <v>1.17380036736966</v>
      </c>
      <c r="AA72" s="0" t="n">
        <v>1.47482273452937</v>
      </c>
      <c r="AB72" s="0" t="n">
        <v>2.51590327317925</v>
      </c>
      <c r="AC72" s="0" t="n">
        <v>2.44542379945227</v>
      </c>
      <c r="AD72" s="0" t="n">
        <v>3.24147833244456</v>
      </c>
      <c r="AE72" s="0" t="n">
        <v>6.03498885286421</v>
      </c>
    </row>
    <row r="73" customFormat="false" ht="15.75" hidden="false" customHeight="false" outlineLevel="0" collapsed="false">
      <c r="B73" s="0" t="n">
        <v>0.0410928811513784</v>
      </c>
      <c r="C73" s="0" t="n">
        <v>0.0508004871615576</v>
      </c>
      <c r="D73" s="0" t="n">
        <v>0.0481390457822979</v>
      </c>
      <c r="E73" s="0" t="n">
        <v>0.0668519399071072</v>
      </c>
      <c r="F73" s="0" t="n">
        <v>0.0736599577716536</v>
      </c>
      <c r="G73" s="0" t="n">
        <v>0.0716343720303263</v>
      </c>
      <c r="H73" s="0" t="n">
        <v>0.0865565348731319</v>
      </c>
      <c r="I73" s="0" t="n">
        <v>0.0991025293247023</v>
      </c>
      <c r="J73" s="0" t="n">
        <v>0.112602800209325</v>
      </c>
      <c r="K73" s="0" t="n">
        <v>0.127065411240723</v>
      </c>
      <c r="L73" s="0" t="n">
        <v>0.177717183055718</v>
      </c>
      <c r="M73" s="0" t="n">
        <v>0.198490240055581</v>
      </c>
      <c r="N73" s="0" t="n">
        <v>0.220346485020001</v>
      </c>
      <c r="O73" s="0" t="n">
        <v>0.24302738180583</v>
      </c>
      <c r="P73" s="0" t="n">
        <v>0.211063877359548</v>
      </c>
      <c r="Q73" s="0" t="n">
        <v>0.243455668801571</v>
      </c>
      <c r="R73" s="0" t="n">
        <v>0.281085636151114</v>
      </c>
      <c r="S73" s="0" t="n">
        <v>0.415670312361541</v>
      </c>
      <c r="T73" s="0" t="n">
        <v>0.487879253900738</v>
      </c>
      <c r="U73" s="0" t="n">
        <v>0.57702233286998</v>
      </c>
      <c r="V73" s="0" t="n">
        <v>0.688243720568697</v>
      </c>
      <c r="W73" s="0" t="n">
        <v>0.828626817399397</v>
      </c>
      <c r="X73" s="0" t="n">
        <v>1.00807693794323</v>
      </c>
      <c r="Y73" s="0" t="n">
        <v>0.947338354302139</v>
      </c>
      <c r="Z73" s="0" t="n">
        <v>1.54684197390504</v>
      </c>
      <c r="AA73" s="0" t="n">
        <v>1.95672139212538</v>
      </c>
      <c r="AB73" s="0" t="n">
        <v>2.51590327317925</v>
      </c>
      <c r="AC73" s="0" t="n">
        <v>2.44542379945227</v>
      </c>
      <c r="AD73" s="0" t="n">
        <v>3.24147833244456</v>
      </c>
      <c r="AE73" s="0" t="n">
        <v>6.03498885286421</v>
      </c>
    </row>
    <row r="74" customFormat="false" ht="15.75" hidden="false" customHeight="false" outlineLevel="0" collapsed="false">
      <c r="B74" s="0" t="n">
        <v>0.0410928811513784</v>
      </c>
      <c r="C74" s="0" t="n">
        <v>0.0399610785570351</v>
      </c>
      <c r="D74" s="0" t="n">
        <v>0.0362097356493369</v>
      </c>
      <c r="E74" s="0" t="n">
        <v>0.0668519399071072</v>
      </c>
      <c r="F74" s="0" t="n">
        <v>0.0736599577716536</v>
      </c>
      <c r="G74" s="0" t="n">
        <v>0.0716343720303263</v>
      </c>
      <c r="H74" s="0" t="n">
        <v>0.107184193438716</v>
      </c>
      <c r="I74" s="0" t="n">
        <v>0.122910351733914</v>
      </c>
      <c r="J74" s="0" t="n">
        <v>0.139895294211703</v>
      </c>
      <c r="K74" s="0" t="n">
        <v>0.127065411240723</v>
      </c>
      <c r="L74" s="0" t="n">
        <v>0.142470414251382</v>
      </c>
      <c r="M74" s="0" t="n">
        <v>0.158754232898172</v>
      </c>
      <c r="N74" s="0" t="n">
        <v>0.175787618660662</v>
      </c>
      <c r="O74" s="0" t="n">
        <v>0.24302738180583</v>
      </c>
      <c r="P74" s="0" t="n">
        <v>0.211063877359548</v>
      </c>
      <c r="Q74" s="0" t="n">
        <v>0.243455668801571</v>
      </c>
      <c r="R74" s="0" t="n">
        <v>0.281085636151114</v>
      </c>
      <c r="S74" s="0" t="n">
        <v>0.326486052580874</v>
      </c>
      <c r="T74" s="0" t="n">
        <v>0.381740683763545</v>
      </c>
      <c r="U74" s="0" t="n">
        <v>0.57702233286998</v>
      </c>
      <c r="V74" s="0" t="n">
        <v>0.533898120553685</v>
      </c>
      <c r="W74" s="0" t="n">
        <v>0.639688766111172</v>
      </c>
      <c r="X74" s="0" t="n">
        <v>1.00807693794323</v>
      </c>
      <c r="Y74" s="0" t="n">
        <v>1.24068048872277</v>
      </c>
      <c r="Z74" s="0" t="n">
        <v>1.54684197390504</v>
      </c>
      <c r="AA74" s="0" t="n">
        <v>1.95672139212538</v>
      </c>
      <c r="AB74" s="0" t="n">
        <v>2.51590327317925</v>
      </c>
      <c r="AC74" s="0" t="n">
        <v>3.2950072705604</v>
      </c>
      <c r="AD74" s="0" t="n">
        <v>4.40648500356361</v>
      </c>
      <c r="AE74" s="0" t="n">
        <v>4.39637351649338</v>
      </c>
    </row>
    <row r="75" customFormat="false" ht="15.75" hidden="false" customHeight="false" outlineLevel="0" collapsed="false">
      <c r="B75" s="0" t="n">
        <v>0.0410928811513784</v>
      </c>
      <c r="C75" s="0" t="n">
        <v>0.0508004871615576</v>
      </c>
      <c r="D75" s="0" t="n">
        <v>0.0362097356493369</v>
      </c>
      <c r="E75" s="0" t="n">
        <v>0.0668519399071072</v>
      </c>
      <c r="F75" s="0" t="n">
        <v>0.0736599577716536</v>
      </c>
      <c r="G75" s="0" t="n">
        <v>0.0855456843238172</v>
      </c>
      <c r="H75" s="0" t="n">
        <v>0.0865565348731319</v>
      </c>
      <c r="I75" s="0" t="n">
        <v>0.122910351733914</v>
      </c>
      <c r="J75" s="0" t="n">
        <v>0.112602800209325</v>
      </c>
      <c r="K75" s="0" t="n">
        <v>0.158166131303066</v>
      </c>
      <c r="L75" s="0" t="n">
        <v>0.142470414251382</v>
      </c>
      <c r="M75" s="0" t="n">
        <v>0.158754232898172</v>
      </c>
      <c r="N75" s="0" t="n">
        <v>0.175787618660662</v>
      </c>
      <c r="O75" s="0" t="n">
        <v>0.24302738180583</v>
      </c>
      <c r="P75" s="0" t="n">
        <v>0.211063877359548</v>
      </c>
      <c r="Q75" s="0" t="n">
        <v>0.307859165362395</v>
      </c>
      <c r="R75" s="0" t="n">
        <v>0.356606273839945</v>
      </c>
      <c r="S75" s="0" t="n">
        <v>0.415670312361541</v>
      </c>
      <c r="T75" s="0" t="n">
        <v>0.381740683763545</v>
      </c>
      <c r="U75" s="0" t="n">
        <v>0.57702233286998</v>
      </c>
      <c r="V75" s="0" t="n">
        <v>0.533898120553685</v>
      </c>
      <c r="W75" s="0" t="n">
        <v>0.828626817399397</v>
      </c>
      <c r="X75" s="0" t="n">
        <v>1.00807693794323</v>
      </c>
      <c r="Y75" s="0" t="n">
        <v>0.947338354302139</v>
      </c>
      <c r="Z75" s="0" t="n">
        <v>1.54684197390504</v>
      </c>
      <c r="AA75" s="0" t="n">
        <v>1.47482273452937</v>
      </c>
      <c r="AB75" s="0" t="n">
        <v>2.51590327317925</v>
      </c>
      <c r="AC75" s="0" t="n">
        <v>3.2950072705604</v>
      </c>
      <c r="AD75" s="0" t="n">
        <v>4.40648500356361</v>
      </c>
      <c r="AE75" s="0" t="n">
        <v>4.39637351649338</v>
      </c>
    </row>
    <row r="76" customFormat="false" ht="15.75" hidden="false" customHeight="false" outlineLevel="0" collapsed="false">
      <c r="B76" s="0" t="n">
        <v>0.0410928811513784</v>
      </c>
      <c r="C76" s="0" t="n">
        <v>0.0399610785570351</v>
      </c>
      <c r="D76" s="0" t="n">
        <v>0.0481390457822979</v>
      </c>
      <c r="E76" s="0" t="n">
        <v>0.0668519399071072</v>
      </c>
      <c r="F76" s="0" t="n">
        <v>0.0621109249266311</v>
      </c>
      <c r="G76" s="0" t="n">
        <v>0.0716343720303263</v>
      </c>
      <c r="H76" s="0" t="n">
        <v>0.107184193438716</v>
      </c>
      <c r="I76" s="0" t="n">
        <v>0.122910351733914</v>
      </c>
      <c r="J76" s="0" t="n">
        <v>0.139895294211703</v>
      </c>
      <c r="K76" s="0" t="n">
        <v>0.158166131303066</v>
      </c>
      <c r="L76" s="0" t="n">
        <v>0.177717183055718</v>
      </c>
      <c r="M76" s="0" t="n">
        <v>0.198490240055581</v>
      </c>
      <c r="N76" s="0" t="n">
        <v>0.220346485020001</v>
      </c>
      <c r="O76" s="0" t="n">
        <v>0.24302738180583</v>
      </c>
      <c r="P76" s="0" t="n">
        <v>0.266101450642932</v>
      </c>
      <c r="Q76" s="0" t="n">
        <v>0.243455668801571</v>
      </c>
      <c r="R76" s="0" t="n">
        <v>0.356606273839945</v>
      </c>
      <c r="S76" s="0" t="n">
        <v>0.415670312361541</v>
      </c>
      <c r="T76" s="0" t="n">
        <v>0.381740683763545</v>
      </c>
      <c r="U76" s="0" t="n">
        <v>0.57702233286998</v>
      </c>
      <c r="V76" s="0" t="n">
        <v>0.533898120553685</v>
      </c>
      <c r="W76" s="0" t="n">
        <v>0.639688766111172</v>
      </c>
      <c r="X76" s="0" t="n">
        <v>0.774139263289053</v>
      </c>
      <c r="Y76" s="0" t="n">
        <v>1.24068048872277</v>
      </c>
      <c r="Z76" s="0" t="n">
        <v>1.17380036736966</v>
      </c>
      <c r="AA76" s="0" t="n">
        <v>1.47482273452937</v>
      </c>
      <c r="AB76" s="0" t="n">
        <v>2.51590327317925</v>
      </c>
      <c r="AC76" s="0" t="n">
        <v>2.44542379945227</v>
      </c>
      <c r="AD76" s="0" t="n">
        <v>3.24147833244456</v>
      </c>
      <c r="AE76" s="0" t="n">
        <v>4.39637351649338</v>
      </c>
    </row>
    <row r="77" customFormat="false" ht="15.75" hidden="false" customHeight="false" outlineLevel="0" collapsed="false">
      <c r="B77" s="0" t="n">
        <v>0.0410928811513784</v>
      </c>
      <c r="C77" s="0" t="n">
        <v>0.0399610785570351</v>
      </c>
      <c r="D77" s="0" t="n">
        <v>0.0362097356493369</v>
      </c>
      <c r="E77" s="0" t="n">
        <v>0.0668519399071072</v>
      </c>
      <c r="F77" s="0" t="n">
        <v>0.0736599577716536</v>
      </c>
      <c r="G77" s="0" t="n">
        <v>0.0716343720303263</v>
      </c>
      <c r="H77" s="0" t="n">
        <v>0.107184193438716</v>
      </c>
      <c r="I77" s="0" t="n">
        <v>0.0991025293247023</v>
      </c>
      <c r="J77" s="0" t="n">
        <v>0.112602800209325</v>
      </c>
      <c r="K77" s="0" t="n">
        <v>0.158166131303066</v>
      </c>
      <c r="L77" s="0" t="n">
        <v>0.177717183055718</v>
      </c>
      <c r="M77" s="0" t="n">
        <v>0.198490240055581</v>
      </c>
      <c r="N77" s="0" t="n">
        <v>0.220346485020001</v>
      </c>
      <c r="O77" s="0" t="n">
        <v>0.24302738180583</v>
      </c>
      <c r="P77" s="0" t="n">
        <v>0.211063877359548</v>
      </c>
      <c r="Q77" s="0" t="n">
        <v>0.243455668801571</v>
      </c>
      <c r="R77" s="0" t="n">
        <v>0.281085636151114</v>
      </c>
      <c r="S77" s="0" t="n">
        <v>0.415670312361541</v>
      </c>
      <c r="T77" s="0" t="n">
        <v>0.487879253900738</v>
      </c>
      <c r="U77" s="0" t="n">
        <v>0.57702233286998</v>
      </c>
      <c r="V77" s="0" t="n">
        <v>0.533898120553685</v>
      </c>
      <c r="W77" s="0" t="n">
        <v>0.828626817399397</v>
      </c>
      <c r="X77" s="0" t="n">
        <v>1.00807693794323</v>
      </c>
      <c r="Y77" s="0" t="n">
        <v>0.947338354302139</v>
      </c>
      <c r="Z77" s="0" t="n">
        <v>1.54684197390504</v>
      </c>
      <c r="AA77" s="0" t="n">
        <v>1.95672139212538</v>
      </c>
      <c r="AB77" s="0" t="n">
        <v>1.88234327112708</v>
      </c>
      <c r="AC77" s="0" t="n">
        <v>3.2950072705604</v>
      </c>
      <c r="AD77" s="0" t="n">
        <v>3.24147833244456</v>
      </c>
      <c r="AE77" s="0" t="n">
        <v>4.39637351649338</v>
      </c>
    </row>
    <row r="78" customFormat="false" ht="15.75" hidden="false" customHeight="false" outlineLevel="0" collapsed="false">
      <c r="B78" s="0" t="n">
        <v>0.0410928811513784</v>
      </c>
      <c r="C78" s="0" t="n">
        <v>0.0508004871615576</v>
      </c>
      <c r="D78" s="0" t="n">
        <v>0.0362097356493369</v>
      </c>
      <c r="E78" s="0" t="n">
        <v>0.0543423360835598</v>
      </c>
      <c r="F78" s="0" t="n">
        <v>0.0621109249266311</v>
      </c>
      <c r="G78" s="0" t="n">
        <v>0.0855456843238172</v>
      </c>
      <c r="H78" s="0" t="n">
        <v>0.0865565348731319</v>
      </c>
      <c r="I78" s="0" t="n">
        <v>0.122910351733914</v>
      </c>
      <c r="J78" s="0" t="n">
        <v>0.139895294211703</v>
      </c>
      <c r="K78" s="0" t="n">
        <v>0.127065411240723</v>
      </c>
      <c r="L78" s="0" t="n">
        <v>0.142470414251382</v>
      </c>
      <c r="M78" s="0" t="n">
        <v>0.198490240055581</v>
      </c>
      <c r="N78" s="0" t="n">
        <v>0.175787618660662</v>
      </c>
      <c r="O78" s="0" t="n">
        <v>0.24302738180583</v>
      </c>
      <c r="P78" s="0" t="n">
        <v>0.266101450642932</v>
      </c>
      <c r="Q78" s="0" t="n">
        <v>0.243455668801571</v>
      </c>
      <c r="R78" s="0" t="n">
        <v>0.356606273839945</v>
      </c>
      <c r="S78" s="0" t="n">
        <v>0.415670312361541</v>
      </c>
      <c r="T78" s="0" t="n">
        <v>0.487879253900738</v>
      </c>
      <c r="U78" s="0" t="n">
        <v>0.57702233286998</v>
      </c>
      <c r="V78" s="0" t="n">
        <v>0.533898120553685</v>
      </c>
      <c r="W78" s="0" t="n">
        <v>0.828626817399397</v>
      </c>
      <c r="X78" s="0" t="n">
        <v>1.00807693794323</v>
      </c>
      <c r="Y78" s="0" t="n">
        <v>1.24068048872277</v>
      </c>
      <c r="Z78" s="0" t="n">
        <v>1.17380036736966</v>
      </c>
      <c r="AA78" s="0" t="n">
        <v>1.47482273452937</v>
      </c>
      <c r="AB78" s="0" t="n">
        <v>2.51590327317925</v>
      </c>
      <c r="AC78" s="0" t="n">
        <v>3.2950072705604</v>
      </c>
      <c r="AD78" s="0" t="n">
        <v>4.40648500356361</v>
      </c>
      <c r="AE78" s="0" t="n">
        <v>4.39637351649338</v>
      </c>
    </row>
    <row r="79" customFormat="false" ht="15.75" hidden="false" customHeight="false" outlineLevel="0" collapsed="false">
      <c r="B79" s="0" t="n">
        <v>0.0410928811513784</v>
      </c>
      <c r="C79" s="0" t="n">
        <v>0.0508004871615576</v>
      </c>
      <c r="D79" s="0" t="n">
        <v>0.0362097356493369</v>
      </c>
      <c r="E79" s="0" t="n">
        <v>0.0543423360835598</v>
      </c>
      <c r="F79" s="0" t="n">
        <v>0.0621109249266311</v>
      </c>
      <c r="G79" s="0" t="n">
        <v>0.0855456843238172</v>
      </c>
      <c r="H79" s="0" t="n">
        <v>0.0865565348731319</v>
      </c>
      <c r="I79" s="0" t="n">
        <v>0.0991025293247023</v>
      </c>
      <c r="J79" s="0" t="n">
        <v>0.139895294211703</v>
      </c>
      <c r="K79" s="0" t="n">
        <v>0.158166131303066</v>
      </c>
      <c r="L79" s="0" t="n">
        <v>0.177717183055718</v>
      </c>
      <c r="M79" s="0" t="n">
        <v>0.158754232898172</v>
      </c>
      <c r="N79" s="0" t="n">
        <v>0.175787618660662</v>
      </c>
      <c r="O79" s="0" t="n">
        <v>0.193345141027665</v>
      </c>
      <c r="P79" s="0" t="n">
        <v>0.266101450642932</v>
      </c>
      <c r="Q79" s="0" t="n">
        <v>0.243455668801571</v>
      </c>
      <c r="R79" s="0" t="n">
        <v>0.281085636151114</v>
      </c>
      <c r="S79" s="0" t="n">
        <v>0.326486052580874</v>
      </c>
      <c r="T79" s="0" t="n">
        <v>0.381740683763545</v>
      </c>
      <c r="U79" s="0" t="n">
        <v>0.57702233286998</v>
      </c>
      <c r="V79" s="0" t="n">
        <v>0.533898120553685</v>
      </c>
      <c r="W79" s="0" t="n">
        <v>0.828626817399397</v>
      </c>
      <c r="X79" s="0" t="n">
        <v>0.774139263289053</v>
      </c>
      <c r="Y79" s="0" t="n">
        <v>0.947338354302139</v>
      </c>
      <c r="Z79" s="0" t="n">
        <v>1.54684197390504</v>
      </c>
      <c r="AA79" s="0" t="n">
        <v>1.95672139212538</v>
      </c>
      <c r="AB79" s="0" t="n">
        <v>1.88234327112708</v>
      </c>
      <c r="AC79" s="0" t="n">
        <v>2.44542379945227</v>
      </c>
      <c r="AD79" s="0" t="n">
        <v>4.40648500356361</v>
      </c>
      <c r="AE79" s="0" t="n">
        <v>6.03498885286421</v>
      </c>
    </row>
    <row r="80" customFormat="false" ht="15.75" hidden="false" customHeight="false" outlineLevel="0" collapsed="false">
      <c r="B80" s="0" t="n">
        <v>0.0410928811513784</v>
      </c>
      <c r="C80" s="0" t="n">
        <v>0.0508004871615576</v>
      </c>
      <c r="D80" s="0" t="n">
        <v>0.0481390457822979</v>
      </c>
      <c r="E80" s="0" t="n">
        <v>0.0543423360835598</v>
      </c>
      <c r="F80" s="0" t="n">
        <v>0.0736599577716536</v>
      </c>
      <c r="G80" s="0" t="n">
        <v>0.0855456843238172</v>
      </c>
      <c r="H80" s="0" t="n">
        <v>0.107184193438716</v>
      </c>
      <c r="I80" s="0" t="n">
        <v>0.122910351733914</v>
      </c>
      <c r="J80" s="0" t="n">
        <v>0.139895294211703</v>
      </c>
      <c r="K80" s="0" t="n">
        <v>0.158166131303066</v>
      </c>
      <c r="L80" s="0" t="n">
        <v>0.177717183055718</v>
      </c>
      <c r="M80" s="0" t="n">
        <v>0.158754232898172</v>
      </c>
      <c r="N80" s="0" t="n">
        <v>0.175787618660662</v>
      </c>
      <c r="O80" s="0" t="n">
        <v>0.193345141027665</v>
      </c>
      <c r="P80" s="0" t="n">
        <v>0.211063877359548</v>
      </c>
      <c r="Q80" s="0" t="n">
        <v>0.307859165362395</v>
      </c>
      <c r="R80" s="0" t="n">
        <v>0.356606273839945</v>
      </c>
      <c r="S80" s="0" t="n">
        <v>0.415670312361541</v>
      </c>
      <c r="T80" s="0" t="n">
        <v>0.381740683763545</v>
      </c>
      <c r="U80" s="0" t="n">
        <v>0.57702233286998</v>
      </c>
      <c r="V80" s="0" t="n">
        <v>0.688243720568697</v>
      </c>
      <c r="W80" s="0" t="n">
        <v>0.828626817399397</v>
      </c>
      <c r="X80" s="0" t="n">
        <v>0.774139263289053</v>
      </c>
      <c r="Y80" s="0" t="n">
        <v>0.947338354302139</v>
      </c>
      <c r="Z80" s="0" t="n">
        <v>1.17380036736966</v>
      </c>
      <c r="AA80" s="0" t="n">
        <v>1.95672139212538</v>
      </c>
      <c r="AB80" s="0" t="n">
        <v>2.51590327317925</v>
      </c>
      <c r="AC80" s="0" t="n">
        <v>2.44542379945227</v>
      </c>
      <c r="AD80" s="0" t="n">
        <v>3.24147833244456</v>
      </c>
      <c r="AE80" s="0" t="n">
        <v>4.39637351649338</v>
      </c>
    </row>
    <row r="81" customFormat="false" ht="15.75" hidden="false" customHeight="false" outlineLevel="0" collapsed="false">
      <c r="B81" s="0" t="n">
        <v>0.0410928811513784</v>
      </c>
      <c r="C81" s="0" t="n">
        <v>0.0508004871615576</v>
      </c>
      <c r="D81" s="0" t="n">
        <v>0.0481390457822979</v>
      </c>
      <c r="E81" s="0" t="n">
        <v>0.0543423360835598</v>
      </c>
      <c r="F81" s="0" t="n">
        <v>0.0736599577716536</v>
      </c>
      <c r="G81" s="0" t="n">
        <v>0.0716343720303263</v>
      </c>
      <c r="H81" s="0" t="n">
        <v>0.0865565348731319</v>
      </c>
      <c r="I81" s="0" t="n">
        <v>0.122910351733914</v>
      </c>
      <c r="J81" s="0" t="n">
        <v>0.139895294211703</v>
      </c>
      <c r="K81" s="0" t="n">
        <v>0.158166131303066</v>
      </c>
      <c r="L81" s="0" t="n">
        <v>0.177717183055718</v>
      </c>
      <c r="M81" s="0" t="n">
        <v>0.198490240055581</v>
      </c>
      <c r="N81" s="0" t="n">
        <v>0.175787618660662</v>
      </c>
      <c r="O81" s="0" t="n">
        <v>0.24302738180583</v>
      </c>
      <c r="P81" s="0" t="n">
        <v>0.211063877359548</v>
      </c>
      <c r="Q81" s="0" t="n">
        <v>0.307859165362395</v>
      </c>
      <c r="R81" s="0" t="n">
        <v>0.356606273839945</v>
      </c>
      <c r="S81" s="0" t="n">
        <v>0.415670312361541</v>
      </c>
      <c r="T81" s="0" t="n">
        <v>0.487879253900738</v>
      </c>
      <c r="U81" s="0" t="n">
        <v>0.449627579997259</v>
      </c>
      <c r="V81" s="0" t="n">
        <v>0.688243720568697</v>
      </c>
      <c r="W81" s="0" t="n">
        <v>0.639688766111172</v>
      </c>
      <c r="X81" s="0" t="n">
        <v>0.774139263289053</v>
      </c>
      <c r="Y81" s="0" t="n">
        <v>1.24068048872277</v>
      </c>
      <c r="Z81" s="0" t="n">
        <v>1.54684197390504</v>
      </c>
      <c r="AA81" s="0" t="n">
        <v>1.47482273452937</v>
      </c>
      <c r="AB81" s="0" t="n">
        <v>1.88234327112708</v>
      </c>
      <c r="AC81" s="0" t="n">
        <v>3.2950072705604</v>
      </c>
      <c r="AD81" s="0" t="n">
        <v>4.40648500356361</v>
      </c>
      <c r="AE81" s="0" t="n">
        <v>6.03498885286421</v>
      </c>
    </row>
    <row r="82" customFormat="false" ht="15.75" hidden="false" customHeight="false" outlineLevel="0" collapsed="false">
      <c r="B82" s="0" t="n">
        <v>0.0410928811513784</v>
      </c>
      <c r="C82" s="0" t="n">
        <v>0.0399610785570351</v>
      </c>
      <c r="D82" s="0" t="n">
        <v>0.0481390457822979</v>
      </c>
      <c r="E82" s="0" t="n">
        <v>0.0543423360835598</v>
      </c>
      <c r="F82" s="0" t="n">
        <v>0.0736599577716536</v>
      </c>
      <c r="G82" s="0" t="n">
        <v>0.0855456843238172</v>
      </c>
      <c r="H82" s="0" t="n">
        <v>0.107184193438716</v>
      </c>
      <c r="I82" s="0" t="n">
        <v>0.122910351733914</v>
      </c>
      <c r="J82" s="0" t="n">
        <v>0.139895294211703</v>
      </c>
      <c r="K82" s="0" t="n">
        <v>0.158166131303066</v>
      </c>
      <c r="L82" s="0" t="n">
        <v>0.177717183055718</v>
      </c>
      <c r="M82" s="0" t="n">
        <v>0.198490240055581</v>
      </c>
      <c r="N82" s="0" t="n">
        <v>0.220346485020001</v>
      </c>
      <c r="O82" s="0" t="n">
        <v>0.193345141027665</v>
      </c>
      <c r="P82" s="0" t="n">
        <v>0.211063877359548</v>
      </c>
      <c r="Q82" s="0" t="n">
        <v>0.307859165362395</v>
      </c>
      <c r="R82" s="0" t="n">
        <v>0.356606273839945</v>
      </c>
      <c r="S82" s="0" t="n">
        <v>0.326486052580874</v>
      </c>
      <c r="T82" s="0" t="n">
        <v>0.381740683763545</v>
      </c>
      <c r="U82" s="0" t="n">
        <v>0.449627579997259</v>
      </c>
      <c r="V82" s="0" t="n">
        <v>0.688243720568697</v>
      </c>
      <c r="W82" s="0" t="n">
        <v>0.828626817399397</v>
      </c>
      <c r="X82" s="0" t="n">
        <v>1.00807693794323</v>
      </c>
      <c r="Y82" s="0" t="n">
        <v>0.947338354302139</v>
      </c>
      <c r="Z82" s="0" t="n">
        <v>1.54684197390504</v>
      </c>
      <c r="AA82" s="0" t="n">
        <v>1.95672139212538</v>
      </c>
      <c r="AB82" s="0" t="n">
        <v>1.88234327112708</v>
      </c>
      <c r="AC82" s="0" t="n">
        <v>3.2950072705604</v>
      </c>
      <c r="AD82" s="0" t="n">
        <v>4.40648500356361</v>
      </c>
      <c r="AE82" s="0" t="n">
        <v>4.39637351649338</v>
      </c>
    </row>
    <row r="83" customFormat="false" ht="15.75" hidden="false" customHeight="false" outlineLevel="0" collapsed="false">
      <c r="B83" s="0" t="n">
        <v>0.0410928811513784</v>
      </c>
      <c r="C83" s="0" t="n">
        <v>0.0508004871615576</v>
      </c>
      <c r="D83" s="0" t="n">
        <v>0.0481390457822979</v>
      </c>
      <c r="E83" s="0" t="n">
        <v>0.0668519399071072</v>
      </c>
      <c r="F83" s="0" t="n">
        <v>0.0736599577716536</v>
      </c>
      <c r="G83" s="0" t="n">
        <v>0.0855456843238172</v>
      </c>
      <c r="H83" s="0" t="n">
        <v>0.107184193438716</v>
      </c>
      <c r="I83" s="0" t="n">
        <v>0.122910351733914</v>
      </c>
      <c r="J83" s="0" t="n">
        <v>0.139895294211703</v>
      </c>
      <c r="K83" s="0" t="n">
        <v>0.158166131303066</v>
      </c>
      <c r="L83" s="0" t="n">
        <v>0.142470414251382</v>
      </c>
      <c r="M83" s="0" t="n">
        <v>0.198490240055581</v>
      </c>
      <c r="N83" s="0" t="n">
        <v>0.175787618660662</v>
      </c>
      <c r="O83" s="0" t="n">
        <v>0.24302738180583</v>
      </c>
      <c r="P83" s="0" t="n">
        <v>0.266101450642932</v>
      </c>
      <c r="Q83" s="0" t="n">
        <v>0.243455668801571</v>
      </c>
      <c r="R83" s="0" t="n">
        <v>0.281085636151114</v>
      </c>
      <c r="S83" s="0" t="n">
        <v>0.326486052580874</v>
      </c>
      <c r="T83" s="0" t="n">
        <v>0.381740683763545</v>
      </c>
      <c r="U83" s="0" t="n">
        <v>0.57702233286998</v>
      </c>
      <c r="V83" s="0" t="n">
        <v>0.688243720568697</v>
      </c>
      <c r="W83" s="0" t="n">
        <v>0.639688766111172</v>
      </c>
      <c r="X83" s="0" t="n">
        <v>0.774139263289053</v>
      </c>
      <c r="Y83" s="0" t="n">
        <v>1.24068048872277</v>
      </c>
      <c r="Z83" s="0" t="n">
        <v>1.54684197390504</v>
      </c>
      <c r="AA83" s="0" t="n">
        <v>1.95672139212538</v>
      </c>
      <c r="AB83" s="0" t="n">
        <v>1.88234327112708</v>
      </c>
      <c r="AC83" s="0" t="n">
        <v>2.44542379945227</v>
      </c>
      <c r="AD83" s="0" t="n">
        <v>3.24147833244456</v>
      </c>
      <c r="AE83" s="0" t="n">
        <v>4.39637351649338</v>
      </c>
    </row>
    <row r="84" customFormat="false" ht="15.75" hidden="false" customHeight="false" outlineLevel="0" collapsed="false">
      <c r="B84" s="0" t="n">
        <v>0.0410928811513784</v>
      </c>
      <c r="C84" s="0" t="n">
        <v>0.0399610785570351</v>
      </c>
      <c r="D84" s="0" t="n">
        <v>0.0362097356493369</v>
      </c>
      <c r="E84" s="0" t="n">
        <v>0.0543423360835598</v>
      </c>
      <c r="F84" s="0" t="n">
        <v>0.0621109249266311</v>
      </c>
      <c r="G84" s="0" t="n">
        <v>0.0716343720303263</v>
      </c>
      <c r="H84" s="0" t="n">
        <v>0.107184193438716</v>
      </c>
      <c r="I84" s="0" t="n">
        <v>0.0991025293247023</v>
      </c>
      <c r="J84" s="0" t="n">
        <v>0.112602800209325</v>
      </c>
      <c r="K84" s="0" t="n">
        <v>0.158166131303066</v>
      </c>
      <c r="L84" s="0" t="n">
        <v>0.142470414251382</v>
      </c>
      <c r="M84" s="0" t="n">
        <v>0.198490240055581</v>
      </c>
      <c r="N84" s="0" t="n">
        <v>0.175787618660662</v>
      </c>
      <c r="O84" s="0" t="n">
        <v>0.24302738180583</v>
      </c>
      <c r="P84" s="0" t="n">
        <v>0.211063877359548</v>
      </c>
      <c r="Q84" s="0" t="n">
        <v>0.243455668801571</v>
      </c>
      <c r="R84" s="0" t="n">
        <v>0.356606273839945</v>
      </c>
      <c r="S84" s="0" t="n">
        <v>0.415670312361541</v>
      </c>
      <c r="T84" s="0" t="n">
        <v>0.381740683763545</v>
      </c>
      <c r="U84" s="0" t="n">
        <v>0.449627579997259</v>
      </c>
      <c r="V84" s="0" t="n">
        <v>0.533898120553685</v>
      </c>
      <c r="W84" s="0" t="n">
        <v>0.639688766111172</v>
      </c>
      <c r="X84" s="0" t="n">
        <v>0.774139263289053</v>
      </c>
      <c r="Y84" s="0" t="n">
        <v>0.947338354302139</v>
      </c>
      <c r="Z84" s="0" t="n">
        <v>1.17380036736966</v>
      </c>
      <c r="AA84" s="0" t="n">
        <v>1.47482273452937</v>
      </c>
      <c r="AB84" s="0" t="n">
        <v>2.51590327317925</v>
      </c>
      <c r="AC84" s="0" t="n">
        <v>2.44542379945227</v>
      </c>
      <c r="AD84" s="0" t="n">
        <v>3.24147833244456</v>
      </c>
      <c r="AE84" s="0" t="n">
        <v>4.39637351649338</v>
      </c>
    </row>
    <row r="85" customFormat="false" ht="15.75" hidden="false" customHeight="false" outlineLevel="0" collapsed="false">
      <c r="B85" s="0" t="n">
        <v>0.0410928811513784</v>
      </c>
      <c r="C85" s="0" t="n">
        <v>0.0399610785570351</v>
      </c>
      <c r="D85" s="0" t="n">
        <v>0.0362097356493369</v>
      </c>
      <c r="E85" s="0" t="n">
        <v>0.0543423360835598</v>
      </c>
      <c r="F85" s="0" t="n">
        <v>0.0736599577716536</v>
      </c>
      <c r="G85" s="0" t="n">
        <v>0.0716343720303263</v>
      </c>
      <c r="H85" s="0" t="n">
        <v>0.107184193438716</v>
      </c>
      <c r="I85" s="0" t="n">
        <v>0.122910351733914</v>
      </c>
      <c r="J85" s="0" t="n">
        <v>0.112602800209325</v>
      </c>
      <c r="K85" s="0" t="n">
        <v>0.158166131303066</v>
      </c>
      <c r="L85" s="0" t="n">
        <v>0.177717183055718</v>
      </c>
      <c r="M85" s="0" t="n">
        <v>0.198490240055581</v>
      </c>
      <c r="N85" s="0" t="n">
        <v>0.220346485020001</v>
      </c>
      <c r="O85" s="0" t="n">
        <v>0.193345141027665</v>
      </c>
      <c r="P85" s="0" t="n">
        <v>0.211063877359548</v>
      </c>
      <c r="Q85" s="0" t="n">
        <v>0.307859165362395</v>
      </c>
      <c r="R85" s="0" t="n">
        <v>0.356606273839945</v>
      </c>
      <c r="S85" s="0" t="n">
        <v>0.326486052580874</v>
      </c>
      <c r="T85" s="0" t="n">
        <v>0.381740683763545</v>
      </c>
      <c r="U85" s="0" t="n">
        <v>0.449627579997259</v>
      </c>
      <c r="V85" s="0" t="n">
        <v>0.533898120553685</v>
      </c>
      <c r="W85" s="0" t="n">
        <v>0.828626817399397</v>
      </c>
      <c r="X85" s="0" t="n">
        <v>1.00807693794323</v>
      </c>
      <c r="Y85" s="0" t="n">
        <v>0.947338354302139</v>
      </c>
      <c r="Z85" s="0" t="n">
        <v>1.54684197390504</v>
      </c>
      <c r="AA85" s="0" t="n">
        <v>1.95672139212538</v>
      </c>
      <c r="AB85" s="0" t="n">
        <v>2.51590327317925</v>
      </c>
      <c r="AC85" s="0" t="n">
        <v>2.44542379945227</v>
      </c>
      <c r="AD85" s="0" t="n">
        <v>4.40648500356361</v>
      </c>
      <c r="AE85" s="0" t="n">
        <v>6.03498885286421</v>
      </c>
    </row>
    <row r="86" customFormat="false" ht="15.75" hidden="false" customHeight="false" outlineLevel="0" collapsed="false">
      <c r="B86" s="0" t="n">
        <v>0.0410928811513784</v>
      </c>
      <c r="C86" s="0" t="n">
        <v>0.0399610785570351</v>
      </c>
      <c r="D86" s="0" t="n">
        <v>0.0362097356493369</v>
      </c>
      <c r="E86" s="0" t="n">
        <v>0.0543423360835598</v>
      </c>
      <c r="F86" s="0" t="n">
        <v>0.0621109249266311</v>
      </c>
      <c r="G86" s="0" t="n">
        <v>0.0716343720303263</v>
      </c>
      <c r="H86" s="0" t="n">
        <v>0.107184193438716</v>
      </c>
      <c r="I86" s="0" t="n">
        <v>0.0991025293247023</v>
      </c>
      <c r="J86" s="0" t="n">
        <v>0.112602800209325</v>
      </c>
      <c r="K86" s="0" t="n">
        <v>0.127065411240723</v>
      </c>
      <c r="L86" s="0" t="n">
        <v>0.177717183055718</v>
      </c>
      <c r="M86" s="0" t="n">
        <v>0.158754232898172</v>
      </c>
      <c r="N86" s="0" t="n">
        <v>0.220346485020001</v>
      </c>
      <c r="O86" s="0" t="n">
        <v>0.24302738180583</v>
      </c>
      <c r="P86" s="0" t="n">
        <v>0.266101450642932</v>
      </c>
      <c r="Q86" s="0" t="n">
        <v>0.243455668801571</v>
      </c>
      <c r="R86" s="0" t="n">
        <v>0.356606273839945</v>
      </c>
      <c r="S86" s="0" t="n">
        <v>0.326486052580874</v>
      </c>
      <c r="T86" s="0" t="n">
        <v>0.381740683763545</v>
      </c>
      <c r="U86" s="0" t="n">
        <v>0.449627579997259</v>
      </c>
      <c r="V86" s="0" t="n">
        <v>0.688243720568697</v>
      </c>
      <c r="W86" s="0" t="n">
        <v>0.639688766111172</v>
      </c>
      <c r="X86" s="0" t="n">
        <v>0.774139263289053</v>
      </c>
      <c r="Y86" s="0" t="n">
        <v>1.24068048872277</v>
      </c>
      <c r="Z86" s="0" t="n">
        <v>1.54684197390504</v>
      </c>
      <c r="AA86" s="0" t="n">
        <v>1.95672139212538</v>
      </c>
      <c r="AB86" s="0" t="n">
        <v>2.51590327317925</v>
      </c>
      <c r="AC86" s="0" t="n">
        <v>3.2950072705604</v>
      </c>
      <c r="AD86" s="0" t="n">
        <v>4.40648500356361</v>
      </c>
      <c r="AE86" s="0" t="n">
        <v>6.03498885286421</v>
      </c>
    </row>
    <row r="87" customFormat="false" ht="15.75" hidden="false" customHeight="false" outlineLevel="0" collapsed="false">
      <c r="B87" s="0" t="n">
        <v>0.0410928811513784</v>
      </c>
      <c r="C87" s="0" t="n">
        <v>0.0399610785570351</v>
      </c>
      <c r="D87" s="0" t="n">
        <v>0.0362097356493369</v>
      </c>
      <c r="E87" s="0" t="n">
        <v>0.0668519399071072</v>
      </c>
      <c r="F87" s="0" t="n">
        <v>0.0736599577716536</v>
      </c>
      <c r="G87" s="0" t="n">
        <v>0.0716343720303263</v>
      </c>
      <c r="H87" s="0" t="n">
        <v>0.0865565348731319</v>
      </c>
      <c r="I87" s="0" t="n">
        <v>0.0991025293247023</v>
      </c>
      <c r="J87" s="0" t="n">
        <v>0.139895294211703</v>
      </c>
      <c r="K87" s="0" t="n">
        <v>0.127065411240723</v>
      </c>
      <c r="L87" s="0" t="n">
        <v>0.177717183055718</v>
      </c>
      <c r="M87" s="0" t="n">
        <v>0.198490240055581</v>
      </c>
      <c r="N87" s="0" t="n">
        <v>0.220346485020001</v>
      </c>
      <c r="O87" s="0" t="n">
        <v>0.24302738180583</v>
      </c>
      <c r="P87" s="0" t="n">
        <v>0.266101450642932</v>
      </c>
      <c r="Q87" s="0" t="n">
        <v>0.243455668801571</v>
      </c>
      <c r="R87" s="0" t="n">
        <v>0.281085636151114</v>
      </c>
      <c r="S87" s="0" t="n">
        <v>0.415670312361541</v>
      </c>
      <c r="T87" s="0" t="n">
        <v>0.381740683763545</v>
      </c>
      <c r="U87" s="0" t="n">
        <v>0.449627579997259</v>
      </c>
      <c r="V87" s="0" t="n">
        <v>0.688243720568697</v>
      </c>
      <c r="W87" s="0" t="n">
        <v>0.828626817399397</v>
      </c>
      <c r="X87" s="0" t="n">
        <v>1.00807693794323</v>
      </c>
      <c r="Y87" s="0" t="n">
        <v>0.947338354302139</v>
      </c>
      <c r="Z87" s="0" t="n">
        <v>1.17380036736966</v>
      </c>
      <c r="AA87" s="0" t="n">
        <v>1.47482273452937</v>
      </c>
      <c r="AB87" s="0" t="n">
        <v>2.51590327317925</v>
      </c>
      <c r="AC87" s="0" t="n">
        <v>2.44542379945227</v>
      </c>
      <c r="AD87" s="0" t="n">
        <v>3.24147833244456</v>
      </c>
      <c r="AE87" s="0" t="n">
        <v>6.03498885286421</v>
      </c>
    </row>
    <row r="88" customFormat="false" ht="15.75" hidden="false" customHeight="false" outlineLevel="0" collapsed="false">
      <c r="B88" s="0" t="n">
        <v>0.0410928811513784</v>
      </c>
      <c r="C88" s="0" t="n">
        <v>0.0399610785570351</v>
      </c>
      <c r="D88" s="0" t="n">
        <v>0.0362097356493369</v>
      </c>
      <c r="E88" s="0" t="n">
        <v>0.0543423360835598</v>
      </c>
      <c r="F88" s="0" t="n">
        <v>0.0621109249266311</v>
      </c>
      <c r="G88" s="0" t="n">
        <v>0.0855456843238172</v>
      </c>
      <c r="H88" s="0" t="n">
        <v>0.107184193438716</v>
      </c>
      <c r="I88" s="0" t="n">
        <v>0.122910351733914</v>
      </c>
      <c r="J88" s="0" t="n">
        <v>0.139895294211703</v>
      </c>
      <c r="K88" s="0" t="n">
        <v>0.127065411240723</v>
      </c>
      <c r="L88" s="0" t="n">
        <v>0.142470414251382</v>
      </c>
      <c r="M88" s="0" t="n">
        <v>0.158754232898172</v>
      </c>
      <c r="N88" s="0" t="n">
        <v>0.220346485020001</v>
      </c>
      <c r="O88" s="0" t="n">
        <v>0.24302738180583</v>
      </c>
      <c r="P88" s="0" t="n">
        <v>0.266101450642932</v>
      </c>
      <c r="Q88" s="0" t="n">
        <v>0.243455668801571</v>
      </c>
      <c r="R88" s="0" t="n">
        <v>0.356606273839945</v>
      </c>
      <c r="S88" s="0" t="n">
        <v>0.326486052580874</v>
      </c>
      <c r="T88" s="0" t="n">
        <v>0.381740683763545</v>
      </c>
      <c r="U88" s="0" t="n">
        <v>0.57702233286998</v>
      </c>
      <c r="V88" s="0" t="n">
        <v>0.533898120553685</v>
      </c>
      <c r="W88" s="0" t="n">
        <v>0.828626817399397</v>
      </c>
      <c r="X88" s="0" t="n">
        <v>0.774139263289053</v>
      </c>
      <c r="Y88" s="0" t="n">
        <v>1.24068048872277</v>
      </c>
      <c r="Z88" s="0" t="n">
        <v>1.17380036736966</v>
      </c>
      <c r="AA88" s="0" t="n">
        <v>1.95672139212538</v>
      </c>
      <c r="AB88" s="0" t="n">
        <v>1.88234327112708</v>
      </c>
      <c r="AC88" s="0" t="n">
        <v>3.2950072705604</v>
      </c>
      <c r="AD88" s="0" t="n">
        <v>3.24147833244456</v>
      </c>
      <c r="AE88" s="0" t="n">
        <v>4.39637351649338</v>
      </c>
    </row>
    <row r="89" customFormat="false" ht="15.75" hidden="false" customHeight="false" outlineLevel="0" collapsed="false">
      <c r="B89" s="0" t="n">
        <v>0.0410928811513784</v>
      </c>
      <c r="C89" s="0" t="n">
        <v>0.0399610785570351</v>
      </c>
      <c r="D89" s="0" t="n">
        <v>0.0362097356493369</v>
      </c>
      <c r="E89" s="0" t="n">
        <v>0.0543423360835598</v>
      </c>
      <c r="F89" s="0" t="n">
        <v>0.0736599577716536</v>
      </c>
      <c r="G89" s="0" t="n">
        <v>0.0855456843238172</v>
      </c>
      <c r="H89" s="0" t="n">
        <v>0.107184193438716</v>
      </c>
      <c r="I89" s="0" t="n">
        <v>0.0991025293247023</v>
      </c>
      <c r="J89" s="0" t="n">
        <v>0.112602800209325</v>
      </c>
      <c r="K89" s="0" t="n">
        <v>0.127065411240723</v>
      </c>
      <c r="L89" s="0" t="n">
        <v>0.142470414251382</v>
      </c>
      <c r="M89" s="0" t="n">
        <v>0.158754232898172</v>
      </c>
      <c r="N89" s="0" t="n">
        <v>0.220346485020001</v>
      </c>
      <c r="O89" s="0" t="n">
        <v>0.193345141027665</v>
      </c>
      <c r="P89" s="0" t="n">
        <v>0.266101450642932</v>
      </c>
      <c r="Q89" s="0" t="n">
        <v>0.307859165362395</v>
      </c>
      <c r="R89" s="0" t="n">
        <v>0.281085636151114</v>
      </c>
      <c r="S89" s="0" t="n">
        <v>0.326486052580874</v>
      </c>
      <c r="T89" s="0" t="n">
        <v>0.381740683763545</v>
      </c>
      <c r="U89" s="0" t="n">
        <v>0.449627579997259</v>
      </c>
      <c r="V89" s="0" t="n">
        <v>0.688243720568697</v>
      </c>
      <c r="W89" s="0" t="n">
        <v>0.639688766111172</v>
      </c>
      <c r="X89" s="0" t="n">
        <v>1.00807693794323</v>
      </c>
      <c r="Y89" s="0" t="n">
        <v>0.947338354302139</v>
      </c>
      <c r="Z89" s="0" t="n">
        <v>1.17380036736966</v>
      </c>
      <c r="AA89" s="0" t="n">
        <v>1.95672139212538</v>
      </c>
      <c r="AB89" s="0" t="n">
        <v>2.51590327317925</v>
      </c>
      <c r="AC89" s="0" t="n">
        <v>2.44542379945227</v>
      </c>
      <c r="AD89" s="0" t="n">
        <v>4.40648500356361</v>
      </c>
      <c r="AE89" s="0" t="n">
        <v>6.03498885286421</v>
      </c>
    </row>
    <row r="90" customFormat="false" ht="15.75" hidden="false" customHeight="false" outlineLevel="0" collapsed="false">
      <c r="B90" s="0" t="n">
        <v>0.0410928811513784</v>
      </c>
      <c r="C90" s="0" t="n">
        <v>0.0399610785570351</v>
      </c>
      <c r="D90" s="0" t="n">
        <v>0.0362097356493369</v>
      </c>
      <c r="E90" s="0" t="n">
        <v>0.0668519399071072</v>
      </c>
      <c r="F90" s="0" t="n">
        <v>0.0621109249266311</v>
      </c>
      <c r="G90" s="0" t="n">
        <v>0.0855456843238172</v>
      </c>
      <c r="H90" s="0" t="n">
        <v>0.0865565348731319</v>
      </c>
      <c r="I90" s="0" t="n">
        <v>0.122910351733914</v>
      </c>
      <c r="J90" s="0" t="n">
        <v>0.139895294211703</v>
      </c>
      <c r="K90" s="0" t="n">
        <v>0.127065411240723</v>
      </c>
      <c r="L90" s="0" t="n">
        <v>0.177717183055718</v>
      </c>
      <c r="M90" s="0" t="n">
        <v>0.158754232898172</v>
      </c>
      <c r="N90" s="0" t="n">
        <v>0.175787618660662</v>
      </c>
      <c r="O90" s="0" t="n">
        <v>0.193345141027665</v>
      </c>
      <c r="P90" s="0" t="n">
        <v>0.266101450642932</v>
      </c>
      <c r="Q90" s="0" t="n">
        <v>0.243455668801571</v>
      </c>
      <c r="R90" s="0" t="n">
        <v>0.281085636151114</v>
      </c>
      <c r="S90" s="0" t="n">
        <v>0.326486052580874</v>
      </c>
      <c r="T90" s="0" t="n">
        <v>0.381740683763545</v>
      </c>
      <c r="U90" s="0" t="n">
        <v>0.57702233286998</v>
      </c>
      <c r="V90" s="0" t="n">
        <v>0.533898120553685</v>
      </c>
      <c r="W90" s="0" t="n">
        <v>0.639688766111172</v>
      </c>
      <c r="X90" s="0" t="n">
        <v>1.00807693794323</v>
      </c>
      <c r="Y90" s="0" t="n">
        <v>0.947338354302139</v>
      </c>
      <c r="Z90" s="0" t="n">
        <v>1.54684197390504</v>
      </c>
      <c r="AA90" s="0" t="n">
        <v>1.47482273452937</v>
      </c>
      <c r="AB90" s="0" t="n">
        <v>1.88234327112708</v>
      </c>
      <c r="AC90" s="0" t="n">
        <v>2.44542379945227</v>
      </c>
      <c r="AD90" s="0" t="n">
        <v>4.40648500356361</v>
      </c>
      <c r="AE90" s="0" t="n">
        <v>4.39637351649338</v>
      </c>
    </row>
    <row r="91" customFormat="false" ht="15.75" hidden="false" customHeight="false" outlineLevel="0" collapsed="false">
      <c r="B91" s="0" t="n">
        <v>0.0410928811513784</v>
      </c>
      <c r="C91" s="0" t="n">
        <v>0.0399610785570351</v>
      </c>
      <c r="D91" s="0" t="n">
        <v>0.0362097356493369</v>
      </c>
      <c r="E91" s="0" t="n">
        <v>0.0668519399071072</v>
      </c>
      <c r="F91" s="0" t="n">
        <v>0.0736599577716536</v>
      </c>
      <c r="G91" s="0" t="n">
        <v>0.0716343720303263</v>
      </c>
      <c r="H91" s="0" t="n">
        <v>0.0865565348731319</v>
      </c>
      <c r="I91" s="0" t="n">
        <v>0.122910351733914</v>
      </c>
      <c r="J91" s="0" t="n">
        <v>0.139895294211703</v>
      </c>
      <c r="K91" s="0" t="n">
        <v>0.158166131303066</v>
      </c>
      <c r="L91" s="0" t="n">
        <v>0.177717183055718</v>
      </c>
      <c r="M91" s="0" t="n">
        <v>0.158754232898172</v>
      </c>
      <c r="N91" s="0" t="n">
        <v>0.220346485020001</v>
      </c>
      <c r="O91" s="0" t="n">
        <v>0.193345141027665</v>
      </c>
      <c r="P91" s="0" t="n">
        <v>0.211063877359548</v>
      </c>
      <c r="Q91" s="0" t="n">
        <v>0.243455668801571</v>
      </c>
      <c r="R91" s="0" t="n">
        <v>0.356606273839945</v>
      </c>
      <c r="S91" s="0" t="n">
        <v>0.326486052580874</v>
      </c>
      <c r="T91" s="0" t="n">
        <v>0.381740683763545</v>
      </c>
      <c r="U91" s="0" t="n">
        <v>0.57702233286998</v>
      </c>
      <c r="V91" s="0" t="n">
        <v>0.533898120553685</v>
      </c>
      <c r="W91" s="0" t="n">
        <v>0.639688766111172</v>
      </c>
      <c r="X91" s="0" t="n">
        <v>0.774139263289053</v>
      </c>
      <c r="Y91" s="0" t="n">
        <v>0.947338354302139</v>
      </c>
      <c r="Z91" s="0" t="n">
        <v>1.17380036736966</v>
      </c>
      <c r="AA91" s="0" t="n">
        <v>1.95672139212538</v>
      </c>
      <c r="AB91" s="0" t="n">
        <v>1.88234327112708</v>
      </c>
      <c r="AC91" s="0" t="n">
        <v>2.44542379945227</v>
      </c>
      <c r="AD91" s="0" t="n">
        <v>3.24147833244456</v>
      </c>
      <c r="AE91" s="0" t="n">
        <v>6.03498885286421</v>
      </c>
    </row>
    <row r="92" customFormat="false" ht="15.75" hidden="false" customHeight="false" outlineLevel="0" collapsed="false">
      <c r="B92" s="0" t="n">
        <v>0.0410928811513784</v>
      </c>
      <c r="C92" s="0" t="n">
        <v>0.0399610785570351</v>
      </c>
      <c r="D92" s="0" t="n">
        <v>0.0362097356493369</v>
      </c>
      <c r="E92" s="0" t="n">
        <v>0.0668519399071072</v>
      </c>
      <c r="F92" s="0" t="n">
        <v>0.0736599577716536</v>
      </c>
      <c r="G92" s="0" t="n">
        <v>0.0716343720303263</v>
      </c>
      <c r="H92" s="0" t="n">
        <v>0.0865565348731319</v>
      </c>
      <c r="I92" s="0" t="n">
        <v>0.122910351733914</v>
      </c>
      <c r="J92" s="0" t="n">
        <v>0.139895294211703</v>
      </c>
      <c r="K92" s="0" t="n">
        <v>0.158166131303066</v>
      </c>
      <c r="L92" s="0" t="n">
        <v>0.177717183055718</v>
      </c>
      <c r="M92" s="0" t="n">
        <v>0.198490240055581</v>
      </c>
      <c r="N92" s="0" t="n">
        <v>0.220346485020001</v>
      </c>
      <c r="O92" s="0" t="n">
        <v>0.24302738180583</v>
      </c>
      <c r="P92" s="0" t="n">
        <v>0.211063877359548</v>
      </c>
      <c r="Q92" s="0" t="n">
        <v>0.307859165362395</v>
      </c>
      <c r="R92" s="0" t="n">
        <v>0.281085636151114</v>
      </c>
      <c r="S92" s="0" t="n">
        <v>0.326486052580874</v>
      </c>
      <c r="T92" s="0" t="n">
        <v>0.487879253900738</v>
      </c>
      <c r="U92" s="0" t="n">
        <v>0.57702233286998</v>
      </c>
      <c r="V92" s="0" t="n">
        <v>0.688243720568697</v>
      </c>
      <c r="W92" s="0" t="n">
        <v>0.828626817399397</v>
      </c>
      <c r="X92" s="0" t="n">
        <v>0.774139263289053</v>
      </c>
      <c r="Y92" s="0" t="n">
        <v>1.24068048872277</v>
      </c>
      <c r="Z92" s="0" t="n">
        <v>1.54684197390504</v>
      </c>
      <c r="AA92" s="0" t="n">
        <v>1.95672139212538</v>
      </c>
      <c r="AB92" s="0" t="n">
        <v>2.51590327317925</v>
      </c>
      <c r="AC92" s="0" t="n">
        <v>2.44542379945227</v>
      </c>
      <c r="AD92" s="0" t="n">
        <v>3.24147833244456</v>
      </c>
      <c r="AE92" s="0" t="n">
        <v>6.03498885286421</v>
      </c>
    </row>
    <row r="93" customFormat="false" ht="15.75" hidden="false" customHeight="false" outlineLevel="0" collapsed="false">
      <c r="B93" s="0" t="n">
        <v>0.0410928811513784</v>
      </c>
      <c r="C93" s="0" t="n">
        <v>0.0399610785570351</v>
      </c>
      <c r="D93" s="0" t="n">
        <v>0.0362097356493369</v>
      </c>
      <c r="E93" s="0" t="n">
        <v>0.0543423360835598</v>
      </c>
      <c r="F93" s="0" t="n">
        <v>0.0621109249266311</v>
      </c>
      <c r="G93" s="0" t="n">
        <v>0.0855456843238172</v>
      </c>
      <c r="H93" s="0" t="n">
        <v>0.107184193438716</v>
      </c>
      <c r="I93" s="0" t="n">
        <v>0.0991025293247023</v>
      </c>
      <c r="J93" s="0" t="n">
        <v>0.139895294211703</v>
      </c>
      <c r="K93" s="0" t="n">
        <v>0.127065411240723</v>
      </c>
      <c r="L93" s="0" t="n">
        <v>0.177717183055718</v>
      </c>
      <c r="M93" s="0" t="n">
        <v>0.198490240055581</v>
      </c>
      <c r="N93" s="0" t="n">
        <v>0.175787618660662</v>
      </c>
      <c r="O93" s="0" t="n">
        <v>0.24302738180583</v>
      </c>
      <c r="P93" s="0" t="n">
        <v>0.266101450642932</v>
      </c>
      <c r="Q93" s="0" t="n">
        <v>0.243455668801571</v>
      </c>
      <c r="R93" s="0" t="n">
        <v>0.356606273839945</v>
      </c>
      <c r="S93" s="0" t="n">
        <v>0.415670312361541</v>
      </c>
      <c r="T93" s="0" t="n">
        <v>0.381740683763545</v>
      </c>
      <c r="U93" s="0" t="n">
        <v>0.57702233286998</v>
      </c>
      <c r="V93" s="0" t="n">
        <v>0.533898120553685</v>
      </c>
      <c r="W93" s="0" t="n">
        <v>0.828626817399397</v>
      </c>
      <c r="X93" s="0" t="n">
        <v>0.774139263289053</v>
      </c>
      <c r="Y93" s="0" t="n">
        <v>1.24068048872277</v>
      </c>
      <c r="Z93" s="0" t="n">
        <v>1.17380036736966</v>
      </c>
      <c r="AA93" s="0" t="n">
        <v>1.95672139212538</v>
      </c>
      <c r="AB93" s="0" t="n">
        <v>1.88234327112708</v>
      </c>
      <c r="AC93" s="0" t="n">
        <v>3.2950072705604</v>
      </c>
      <c r="AD93" s="0" t="n">
        <v>4.40648500356361</v>
      </c>
      <c r="AE93" s="0" t="n">
        <v>6.03498885286421</v>
      </c>
    </row>
    <row r="94" customFormat="false" ht="15.75" hidden="false" customHeight="false" outlineLevel="0" collapsed="false">
      <c r="B94" s="0" t="n">
        <v>0.0410928811513784</v>
      </c>
      <c r="C94" s="0" t="n">
        <v>0.0399610785570351</v>
      </c>
      <c r="D94" s="0" t="n">
        <v>0.0362097356493369</v>
      </c>
      <c r="E94" s="0" t="n">
        <v>0.0543423360835598</v>
      </c>
      <c r="F94" s="0" t="n">
        <v>0.0736599577716536</v>
      </c>
      <c r="G94" s="0" t="n">
        <v>0.0855456843238172</v>
      </c>
      <c r="H94" s="0" t="n">
        <v>0.107184193438716</v>
      </c>
      <c r="I94" s="0" t="n">
        <v>0.122910351733914</v>
      </c>
      <c r="J94" s="0" t="n">
        <v>0.139895294211703</v>
      </c>
      <c r="K94" s="0" t="n">
        <v>0.158166131303066</v>
      </c>
      <c r="L94" s="0" t="n">
        <v>0.142470414251382</v>
      </c>
      <c r="M94" s="0" t="n">
        <v>0.158754232898172</v>
      </c>
      <c r="N94" s="0" t="n">
        <v>0.220346485020001</v>
      </c>
      <c r="O94" s="0" t="n">
        <v>0.24302738180583</v>
      </c>
      <c r="P94" s="0" t="n">
        <v>0.266101450642932</v>
      </c>
      <c r="Q94" s="0" t="n">
        <v>0.307859165362395</v>
      </c>
      <c r="R94" s="0" t="n">
        <v>0.281085636151114</v>
      </c>
      <c r="S94" s="0" t="n">
        <v>0.326486052580874</v>
      </c>
      <c r="T94" s="0" t="n">
        <v>0.381740683763545</v>
      </c>
      <c r="U94" s="0" t="n">
        <v>0.57702233286998</v>
      </c>
      <c r="V94" s="0" t="n">
        <v>0.533898120553685</v>
      </c>
      <c r="W94" s="0" t="n">
        <v>0.639688766111172</v>
      </c>
      <c r="X94" s="0" t="n">
        <v>1.00807693794323</v>
      </c>
      <c r="Y94" s="0" t="n">
        <v>1.24068048872277</v>
      </c>
      <c r="Z94" s="0" t="n">
        <v>1.17380036736966</v>
      </c>
      <c r="AA94" s="0" t="n">
        <v>1.47482273452937</v>
      </c>
      <c r="AB94" s="0" t="n">
        <v>1.88234327112708</v>
      </c>
      <c r="AC94" s="0" t="n">
        <v>3.2950072705604</v>
      </c>
      <c r="AD94" s="0" t="n">
        <v>3.24147833244456</v>
      </c>
      <c r="AE94" s="0" t="n">
        <v>6.03498885286421</v>
      </c>
    </row>
    <row r="95" customFormat="false" ht="15.75" hidden="false" customHeight="false" outlineLevel="0" collapsed="false">
      <c r="B95" s="0" t="n">
        <v>0.0410928811513784</v>
      </c>
      <c r="C95" s="0" t="n">
        <v>0.0508004871615576</v>
      </c>
      <c r="D95" s="0" t="n">
        <v>0.0481390457822979</v>
      </c>
      <c r="E95" s="0" t="n">
        <v>0.0668519399071072</v>
      </c>
      <c r="F95" s="0" t="n">
        <v>0.0736599577716536</v>
      </c>
      <c r="G95" s="0" t="n">
        <v>0.0716343720303263</v>
      </c>
      <c r="H95" s="0" t="n">
        <v>0.0865565348731319</v>
      </c>
      <c r="I95" s="0" t="n">
        <v>0.122910351733914</v>
      </c>
      <c r="J95" s="0" t="n">
        <v>0.139895294211703</v>
      </c>
      <c r="K95" s="0" t="n">
        <v>0.158166131303066</v>
      </c>
      <c r="L95" s="0" t="n">
        <v>0.142470414251382</v>
      </c>
      <c r="M95" s="0" t="n">
        <v>0.158754232898172</v>
      </c>
      <c r="N95" s="0" t="n">
        <v>0.175787618660662</v>
      </c>
      <c r="O95" s="0" t="n">
        <v>0.24302738180583</v>
      </c>
      <c r="P95" s="0" t="n">
        <v>0.211063877359548</v>
      </c>
      <c r="Q95" s="0" t="n">
        <v>0.243455668801571</v>
      </c>
      <c r="R95" s="0" t="n">
        <v>0.281085636151114</v>
      </c>
      <c r="S95" s="0" t="n">
        <v>0.326486052580874</v>
      </c>
      <c r="T95" s="0" t="n">
        <v>0.381740683763545</v>
      </c>
      <c r="U95" s="0" t="n">
        <v>0.57702233286998</v>
      </c>
      <c r="V95" s="0" t="n">
        <v>0.688243720568697</v>
      </c>
      <c r="W95" s="0" t="n">
        <v>0.828626817399397</v>
      </c>
      <c r="X95" s="0" t="n">
        <v>0.774139263289053</v>
      </c>
      <c r="Y95" s="0" t="n">
        <v>1.24068048872277</v>
      </c>
      <c r="Z95" s="0" t="n">
        <v>1.17380036736966</v>
      </c>
      <c r="AA95" s="0" t="n">
        <v>1.47482273452937</v>
      </c>
      <c r="AB95" s="0" t="n">
        <v>2.51590327317925</v>
      </c>
      <c r="AC95" s="0" t="n">
        <v>3.2950072705604</v>
      </c>
      <c r="AD95" s="0" t="n">
        <v>3.24147833244456</v>
      </c>
      <c r="AE95" s="0" t="n">
        <v>4.39637351649338</v>
      </c>
    </row>
    <row r="96" customFormat="false" ht="15.75" hidden="false" customHeight="false" outlineLevel="0" collapsed="false">
      <c r="B96" s="0" t="n">
        <v>0.0410928811513784</v>
      </c>
      <c r="C96" s="0" t="n">
        <v>0.0399610785570351</v>
      </c>
      <c r="D96" s="0" t="n">
        <v>0.0362097356493369</v>
      </c>
      <c r="E96" s="0" t="n">
        <v>0.0543423360835598</v>
      </c>
      <c r="F96" s="0" t="n">
        <v>0.0736599577716536</v>
      </c>
      <c r="G96" s="0" t="n">
        <v>0.0855456843238172</v>
      </c>
      <c r="H96" s="0" t="n">
        <v>0.0865565348731319</v>
      </c>
      <c r="I96" s="0" t="n">
        <v>0.0991025293247023</v>
      </c>
      <c r="J96" s="0" t="n">
        <v>0.139895294211703</v>
      </c>
      <c r="K96" s="0" t="n">
        <v>0.127065411240723</v>
      </c>
      <c r="L96" s="0" t="n">
        <v>0.142470414251382</v>
      </c>
      <c r="M96" s="0" t="n">
        <v>0.198490240055581</v>
      </c>
      <c r="N96" s="0" t="n">
        <v>0.175787618660662</v>
      </c>
      <c r="O96" s="0" t="n">
        <v>0.193345141027665</v>
      </c>
      <c r="P96" s="0" t="n">
        <v>0.211063877359548</v>
      </c>
      <c r="Q96" s="0" t="n">
        <v>0.307859165362395</v>
      </c>
      <c r="R96" s="0" t="n">
        <v>0.356606273839945</v>
      </c>
      <c r="S96" s="0" t="n">
        <v>0.415670312361541</v>
      </c>
      <c r="T96" s="0" t="n">
        <v>0.487879253900738</v>
      </c>
      <c r="U96" s="0" t="n">
        <v>0.449627579997259</v>
      </c>
      <c r="V96" s="0" t="n">
        <v>0.688243720568697</v>
      </c>
      <c r="W96" s="0" t="n">
        <v>0.828626817399397</v>
      </c>
      <c r="X96" s="0" t="n">
        <v>1.00807693794323</v>
      </c>
      <c r="Y96" s="0" t="n">
        <v>0.947338354302139</v>
      </c>
      <c r="Z96" s="0" t="n">
        <v>1.54684197390504</v>
      </c>
      <c r="AA96" s="0" t="n">
        <v>1.95672139212538</v>
      </c>
      <c r="AB96" s="0" t="n">
        <v>2.51590327317925</v>
      </c>
      <c r="AC96" s="0" t="n">
        <v>3.2950072705604</v>
      </c>
      <c r="AD96" s="0" t="n">
        <v>3.24147833244456</v>
      </c>
      <c r="AE96" s="0" t="n">
        <v>6.03498885286421</v>
      </c>
    </row>
    <row r="97" customFormat="false" ht="15.75" hidden="false" customHeight="false" outlineLevel="0" collapsed="false">
      <c r="B97" s="0" t="n">
        <v>0.0410928811513784</v>
      </c>
      <c r="C97" s="0" t="n">
        <v>0.0508004871615576</v>
      </c>
      <c r="D97" s="0" t="n">
        <v>0.0362097356493369</v>
      </c>
      <c r="E97" s="0" t="n">
        <v>0.0668519399071072</v>
      </c>
      <c r="F97" s="0" t="n">
        <v>0.0621109249266311</v>
      </c>
      <c r="G97" s="0" t="n">
        <v>0.0855456843238172</v>
      </c>
      <c r="H97" s="0" t="n">
        <v>0.107184193438716</v>
      </c>
      <c r="I97" s="0" t="n">
        <v>0.0991025293247023</v>
      </c>
      <c r="J97" s="0" t="n">
        <v>0.112602800209325</v>
      </c>
      <c r="K97" s="0" t="n">
        <v>0.158166131303066</v>
      </c>
      <c r="L97" s="0" t="n">
        <v>0.142470414251382</v>
      </c>
      <c r="M97" s="0" t="n">
        <v>0.158754232898172</v>
      </c>
      <c r="N97" s="0" t="n">
        <v>0.175787618660662</v>
      </c>
      <c r="O97" s="0" t="n">
        <v>0.193345141027665</v>
      </c>
      <c r="P97" s="0" t="n">
        <v>0.266101450642932</v>
      </c>
      <c r="Q97" s="0" t="n">
        <v>0.307859165362395</v>
      </c>
      <c r="R97" s="0" t="n">
        <v>0.356606273839945</v>
      </c>
      <c r="S97" s="0" t="n">
        <v>0.326486052580874</v>
      </c>
      <c r="T97" s="0" t="n">
        <v>0.381740683763545</v>
      </c>
      <c r="U97" s="0" t="n">
        <v>0.57702233286998</v>
      </c>
      <c r="V97" s="0" t="n">
        <v>0.533898120553685</v>
      </c>
      <c r="W97" s="0" t="n">
        <v>0.639688766111172</v>
      </c>
      <c r="X97" s="0" t="n">
        <v>0.774139263289053</v>
      </c>
      <c r="Y97" s="0" t="n">
        <v>0.947338354302139</v>
      </c>
      <c r="Z97" s="0" t="n">
        <v>1.17380036736966</v>
      </c>
      <c r="AA97" s="0" t="n">
        <v>1.95672139212538</v>
      </c>
      <c r="AB97" s="0" t="n">
        <v>1.88234327112708</v>
      </c>
      <c r="AC97" s="0" t="n">
        <v>2.44542379945227</v>
      </c>
      <c r="AD97" s="0" t="n">
        <v>4.40648500356361</v>
      </c>
      <c r="AE97" s="0" t="n">
        <v>6.03498885286421</v>
      </c>
    </row>
    <row r="98" customFormat="false" ht="15.75" hidden="false" customHeight="false" outlineLevel="0" collapsed="false">
      <c r="B98" s="0" t="n">
        <v>0.0410928811513784</v>
      </c>
      <c r="C98" s="0" t="n">
        <v>0.0399610785570351</v>
      </c>
      <c r="D98" s="0" t="n">
        <v>0.0362097356493369</v>
      </c>
      <c r="E98" s="0" t="n">
        <v>0.0543423360835598</v>
      </c>
      <c r="F98" s="0" t="n">
        <v>0.0736599577716536</v>
      </c>
      <c r="G98" s="0" t="n">
        <v>0.0716343720303263</v>
      </c>
      <c r="H98" s="0" t="n">
        <v>0.0865565348731319</v>
      </c>
      <c r="I98" s="0" t="n">
        <v>0.122910351733914</v>
      </c>
      <c r="J98" s="0" t="n">
        <v>0.139895294211703</v>
      </c>
      <c r="K98" s="0" t="n">
        <v>0.127065411240723</v>
      </c>
      <c r="L98" s="0" t="n">
        <v>0.142470414251382</v>
      </c>
      <c r="M98" s="0" t="n">
        <v>0.158754232898172</v>
      </c>
      <c r="N98" s="0" t="n">
        <v>0.220346485020001</v>
      </c>
      <c r="O98" s="0" t="n">
        <v>0.24302738180583</v>
      </c>
      <c r="P98" s="0" t="n">
        <v>0.211063877359548</v>
      </c>
      <c r="Q98" s="0" t="n">
        <v>0.307859165362395</v>
      </c>
      <c r="R98" s="0" t="n">
        <v>0.281085636151114</v>
      </c>
      <c r="S98" s="0" t="n">
        <v>0.326486052580874</v>
      </c>
      <c r="T98" s="0" t="n">
        <v>0.381740683763545</v>
      </c>
      <c r="U98" s="0" t="n">
        <v>0.57702233286998</v>
      </c>
      <c r="V98" s="0" t="n">
        <v>0.688243720568697</v>
      </c>
      <c r="W98" s="0" t="n">
        <v>0.639688766111172</v>
      </c>
      <c r="X98" s="0" t="n">
        <v>1.00807693794323</v>
      </c>
      <c r="Y98" s="0" t="n">
        <v>1.24068048872277</v>
      </c>
      <c r="Z98" s="0" t="n">
        <v>1.17380036736966</v>
      </c>
      <c r="AA98" s="0" t="n">
        <v>1.47482273452937</v>
      </c>
      <c r="AB98" s="0" t="n">
        <v>2.51590327317925</v>
      </c>
      <c r="AC98" s="0" t="n">
        <v>3.2950072705604</v>
      </c>
      <c r="AD98" s="0" t="n">
        <v>3.24147833244456</v>
      </c>
      <c r="AE98" s="0" t="n">
        <v>6.03498885286421</v>
      </c>
    </row>
    <row r="99" customFormat="false" ht="15.75" hidden="false" customHeight="false" outlineLevel="0" collapsed="false">
      <c r="B99" s="0" t="n">
        <v>0.0410928811513784</v>
      </c>
      <c r="C99" s="0" t="n">
        <v>0.0508004871615576</v>
      </c>
      <c r="D99" s="0" t="n">
        <v>0.0481390457822979</v>
      </c>
      <c r="E99" s="0" t="n">
        <v>0.0668519399071072</v>
      </c>
      <c r="F99" s="0" t="n">
        <v>0.0736599577716536</v>
      </c>
      <c r="G99" s="0" t="n">
        <v>0.0716343720303263</v>
      </c>
      <c r="H99" s="0" t="n">
        <v>0.107184193438716</v>
      </c>
      <c r="I99" s="0" t="n">
        <v>0.0991025293247023</v>
      </c>
      <c r="J99" s="0" t="n">
        <v>0.139895294211703</v>
      </c>
      <c r="K99" s="0" t="n">
        <v>0.158166131303066</v>
      </c>
      <c r="L99" s="0" t="n">
        <v>0.177717183055718</v>
      </c>
      <c r="M99" s="0" t="n">
        <v>0.198490240055581</v>
      </c>
      <c r="N99" s="0" t="n">
        <v>0.175787618660662</v>
      </c>
      <c r="O99" s="0" t="n">
        <v>0.24302738180583</v>
      </c>
      <c r="P99" s="0" t="n">
        <v>0.266101450642932</v>
      </c>
      <c r="Q99" s="0" t="n">
        <v>0.307859165362395</v>
      </c>
      <c r="R99" s="0" t="n">
        <v>0.281085636151114</v>
      </c>
      <c r="S99" s="0" t="n">
        <v>0.415670312361541</v>
      </c>
      <c r="T99" s="0" t="n">
        <v>0.487879253900738</v>
      </c>
      <c r="U99" s="0" t="n">
        <v>0.57702233286998</v>
      </c>
      <c r="V99" s="0" t="n">
        <v>0.688243720568697</v>
      </c>
      <c r="W99" s="0" t="n">
        <v>0.639688766111172</v>
      </c>
      <c r="X99" s="0" t="n">
        <v>0.774139263289053</v>
      </c>
      <c r="Y99" s="0" t="n">
        <v>1.24068048872277</v>
      </c>
      <c r="Z99" s="0" t="n">
        <v>1.54684197390504</v>
      </c>
      <c r="AA99" s="0" t="n">
        <v>1.95672139212538</v>
      </c>
      <c r="AB99" s="0" t="n">
        <v>1.88234327112708</v>
      </c>
      <c r="AC99" s="0" t="n">
        <v>2.44542379945227</v>
      </c>
      <c r="AD99" s="0" t="n">
        <v>3.24147833244456</v>
      </c>
      <c r="AE99" s="0" t="n">
        <v>6.03498885286421</v>
      </c>
    </row>
    <row r="100" customFormat="false" ht="15.75" hidden="false" customHeight="false" outlineLevel="0" collapsed="false">
      <c r="B100" s="0" t="n">
        <v>0.0410928811513784</v>
      </c>
      <c r="C100" s="0" t="n">
        <v>0.0508004871615576</v>
      </c>
      <c r="D100" s="0" t="n">
        <v>0.0362097356493369</v>
      </c>
      <c r="E100" s="0" t="n">
        <v>0.0543423360835598</v>
      </c>
      <c r="F100" s="0" t="n">
        <v>0.0621109249266311</v>
      </c>
      <c r="G100" s="0" t="n">
        <v>0.0716343720303263</v>
      </c>
      <c r="H100" s="0" t="n">
        <v>0.107184193438716</v>
      </c>
      <c r="I100" s="0" t="n">
        <v>0.122910351733914</v>
      </c>
      <c r="J100" s="0" t="n">
        <v>0.112602800209325</v>
      </c>
      <c r="K100" s="0" t="n">
        <v>0.158166131303066</v>
      </c>
      <c r="L100" s="0" t="n">
        <v>0.177717183055718</v>
      </c>
      <c r="M100" s="0" t="n">
        <v>0.198490240055581</v>
      </c>
      <c r="N100" s="0" t="n">
        <v>0.175787618660662</v>
      </c>
      <c r="O100" s="0" t="n">
        <v>0.24302738180583</v>
      </c>
      <c r="P100" s="0" t="n">
        <v>0.266101450642932</v>
      </c>
      <c r="Q100" s="0" t="n">
        <v>0.243455668801571</v>
      </c>
      <c r="R100" s="0" t="n">
        <v>0.356606273839945</v>
      </c>
      <c r="S100" s="0" t="n">
        <v>0.415670312361541</v>
      </c>
      <c r="T100" s="0" t="n">
        <v>0.381740683763545</v>
      </c>
      <c r="U100" s="0" t="n">
        <v>0.449627579997259</v>
      </c>
      <c r="V100" s="0" t="n">
        <v>0.533898120553685</v>
      </c>
      <c r="W100" s="0" t="n">
        <v>0.639688766111172</v>
      </c>
      <c r="X100" s="0" t="n">
        <v>0.774139263289053</v>
      </c>
      <c r="Y100" s="0" t="n">
        <v>1.24068048872277</v>
      </c>
      <c r="Z100" s="0" t="n">
        <v>1.17380036736966</v>
      </c>
      <c r="AA100" s="0" t="n">
        <v>1.47482273452937</v>
      </c>
      <c r="AB100" s="0" t="n">
        <v>2.51590327317925</v>
      </c>
      <c r="AC100" s="0" t="n">
        <v>3.2950072705604</v>
      </c>
      <c r="AD100" s="0" t="n">
        <v>4.40648500356361</v>
      </c>
      <c r="AE100" s="0" t="n">
        <v>6.03498885286421</v>
      </c>
    </row>
    <row r="101" customFormat="false" ht="15.75" hidden="false" customHeight="false" outlineLevel="0" collapsed="false">
      <c r="B101" s="0" t="n">
        <v>0.0410928811513784</v>
      </c>
      <c r="C101" s="0" t="n">
        <v>0.0399610785570351</v>
      </c>
      <c r="D101" s="0" t="n">
        <v>0.0362097356493369</v>
      </c>
      <c r="E101" s="0" t="n">
        <v>0.0668519399071072</v>
      </c>
      <c r="F101" s="0" t="n">
        <v>0.0621109249266311</v>
      </c>
      <c r="G101" s="0" t="n">
        <v>0.0716343720303263</v>
      </c>
      <c r="H101" s="0" t="n">
        <v>0.107184193438716</v>
      </c>
      <c r="I101" s="0" t="n">
        <v>0.0991025293247023</v>
      </c>
      <c r="J101" s="0" t="n">
        <v>0.112602800209325</v>
      </c>
      <c r="K101" s="0" t="n">
        <v>0.158166131303066</v>
      </c>
      <c r="L101" s="0" t="n">
        <v>0.142470414251382</v>
      </c>
      <c r="M101" s="0" t="n">
        <v>0.158754232898172</v>
      </c>
      <c r="N101" s="0" t="n">
        <v>0.175787618660662</v>
      </c>
      <c r="O101" s="0" t="n">
        <v>0.193345141027665</v>
      </c>
      <c r="P101" s="0" t="n">
        <v>0.266101450642932</v>
      </c>
      <c r="Q101" s="0" t="n">
        <v>0.243455668801571</v>
      </c>
      <c r="R101" s="0" t="n">
        <v>0.356606273839945</v>
      </c>
      <c r="S101" s="0" t="n">
        <v>0.326486052580874</v>
      </c>
      <c r="T101" s="0" t="n">
        <v>0.487879253900738</v>
      </c>
      <c r="U101" s="0" t="n">
        <v>0.57702233286998</v>
      </c>
      <c r="V101" s="0" t="n">
        <v>0.688243720568697</v>
      </c>
      <c r="W101" s="0" t="n">
        <v>0.639688766111172</v>
      </c>
      <c r="X101" s="0" t="n">
        <v>1.00807693794323</v>
      </c>
      <c r="Y101" s="0" t="n">
        <v>1.24068048872277</v>
      </c>
      <c r="Z101" s="0" t="n">
        <v>1.17380036736966</v>
      </c>
      <c r="AA101" s="0" t="n">
        <v>1.47482273452937</v>
      </c>
      <c r="AB101" s="0" t="n">
        <v>2.51590327317925</v>
      </c>
      <c r="AC101" s="0" t="n">
        <v>3.2950072705604</v>
      </c>
      <c r="AD101" s="0" t="n">
        <v>4.40648500356361</v>
      </c>
      <c r="AE101" s="0" t="n">
        <v>6.03498885286421</v>
      </c>
    </row>
    <row r="102" customFormat="false" ht="15.75" hidden="false" customHeight="false" outlineLevel="0" collapsed="false">
      <c r="B102" s="0" t="n">
        <v>0.0410928811513784</v>
      </c>
      <c r="C102" s="0" t="n">
        <v>0.0399610785570351</v>
      </c>
      <c r="D102" s="0" t="n">
        <v>0.0481390457822979</v>
      </c>
      <c r="E102" s="0" t="n">
        <v>0.0668519399071072</v>
      </c>
      <c r="F102" s="0" t="n">
        <v>0.0736599577716536</v>
      </c>
      <c r="G102" s="0" t="n">
        <v>0.0855456843238172</v>
      </c>
      <c r="H102" s="0" t="n">
        <v>0.0865565348731319</v>
      </c>
      <c r="I102" s="0" t="n">
        <v>0.122910351733914</v>
      </c>
      <c r="J102" s="0" t="n">
        <v>0.139895294211703</v>
      </c>
      <c r="K102" s="0" t="n">
        <v>0.127065411240723</v>
      </c>
      <c r="L102" s="0" t="n">
        <v>0.177717183055718</v>
      </c>
      <c r="M102" s="0" t="n">
        <v>0.198490240055581</v>
      </c>
      <c r="N102" s="0" t="n">
        <v>0.175787618660662</v>
      </c>
      <c r="O102" s="0" t="n">
        <v>0.193345141027665</v>
      </c>
      <c r="P102" s="0" t="n">
        <v>0.211063877359548</v>
      </c>
      <c r="Q102" s="0" t="n">
        <v>0.243455668801571</v>
      </c>
      <c r="R102" s="0" t="n">
        <v>0.281085636151114</v>
      </c>
      <c r="S102" s="0" t="n">
        <v>0.326486052580874</v>
      </c>
      <c r="T102" s="0" t="n">
        <v>0.487879253900738</v>
      </c>
      <c r="U102" s="0" t="n">
        <v>0.57702233286998</v>
      </c>
      <c r="V102" s="0" t="n">
        <v>0.688243720568697</v>
      </c>
      <c r="W102" s="0" t="n">
        <v>0.639688766111172</v>
      </c>
      <c r="X102" s="0" t="n">
        <v>1.00807693794323</v>
      </c>
      <c r="Y102" s="0" t="n">
        <v>1.24068048872277</v>
      </c>
      <c r="Z102" s="0" t="n">
        <v>1.17380036736966</v>
      </c>
      <c r="AA102" s="0" t="n">
        <v>1.95672139212538</v>
      </c>
      <c r="AB102" s="0" t="n">
        <v>2.51590327317925</v>
      </c>
      <c r="AC102" s="0" t="n">
        <v>2.44542379945227</v>
      </c>
      <c r="AD102" s="0" t="n">
        <v>4.40648500356361</v>
      </c>
      <c r="AE102" s="0" t="n">
        <v>6.03498885286421</v>
      </c>
    </row>
    <row r="103" customFormat="false" ht="15.75" hidden="false" customHeight="false" outlineLevel="0" collapsed="false">
      <c r="B103" s="0" t="n">
        <v>0.0410928811513784</v>
      </c>
      <c r="C103" s="0" t="n">
        <v>0.0399610785570351</v>
      </c>
      <c r="D103" s="0" t="n">
        <v>0.0481390457822979</v>
      </c>
      <c r="E103" s="0" t="n">
        <v>0.0543423360835598</v>
      </c>
      <c r="F103" s="0" t="n">
        <v>0.0736599577716536</v>
      </c>
      <c r="G103" s="0" t="n">
        <v>0.0716343720303263</v>
      </c>
      <c r="H103" s="0" t="n">
        <v>0.107184193438716</v>
      </c>
      <c r="I103" s="0" t="n">
        <v>0.0991025293247023</v>
      </c>
      <c r="J103" s="0" t="n">
        <v>0.139895294211703</v>
      </c>
      <c r="K103" s="0" t="n">
        <v>0.158166131303066</v>
      </c>
      <c r="L103" s="0" t="n">
        <v>0.177717183055718</v>
      </c>
      <c r="M103" s="0" t="n">
        <v>0.158754232898172</v>
      </c>
      <c r="N103" s="0" t="n">
        <v>0.175787618660662</v>
      </c>
      <c r="O103" s="0" t="n">
        <v>0.193345141027665</v>
      </c>
      <c r="P103" s="0" t="n">
        <v>0.211063877359548</v>
      </c>
      <c r="Q103" s="0" t="n">
        <v>0.243455668801571</v>
      </c>
      <c r="R103" s="0" t="n">
        <v>0.356606273839945</v>
      </c>
      <c r="S103" s="0" t="n">
        <v>0.326486052580874</v>
      </c>
      <c r="T103" s="0" t="n">
        <v>0.487879253900738</v>
      </c>
      <c r="U103" s="0" t="n">
        <v>0.57702233286998</v>
      </c>
      <c r="V103" s="0" t="n">
        <v>0.688243720568697</v>
      </c>
      <c r="W103" s="0" t="n">
        <v>0.828626817399397</v>
      </c>
      <c r="X103" s="0" t="n">
        <v>0.774139263289053</v>
      </c>
      <c r="Y103" s="0" t="n">
        <v>0.947338354302139</v>
      </c>
      <c r="Z103" s="0" t="n">
        <v>1.17380036736966</v>
      </c>
      <c r="AA103" s="0" t="n">
        <v>1.47482273452937</v>
      </c>
      <c r="AB103" s="0" t="n">
        <v>1.88234327112708</v>
      </c>
      <c r="AC103" s="0" t="n">
        <v>2.44542379945227</v>
      </c>
      <c r="AD103" s="0" t="n">
        <v>4.40648500356361</v>
      </c>
      <c r="AE103" s="0" t="n">
        <v>4.39637351649338</v>
      </c>
    </row>
    <row r="104" customFormat="false" ht="15.75" hidden="false" customHeight="false" outlineLevel="0" collapsed="false">
      <c r="B104" s="0" t="n">
        <v>0.0410928811513784</v>
      </c>
      <c r="C104" s="0" t="n">
        <v>0.0508004871615576</v>
      </c>
      <c r="D104" s="0" t="n">
        <v>0.0362097356493369</v>
      </c>
      <c r="E104" s="0" t="n">
        <v>0.0668519399071072</v>
      </c>
      <c r="F104" s="0" t="n">
        <v>0.0736599577716536</v>
      </c>
      <c r="G104" s="0" t="n">
        <v>0.0855456843238172</v>
      </c>
      <c r="H104" s="0" t="n">
        <v>0.107184193438716</v>
      </c>
      <c r="I104" s="0" t="n">
        <v>0.122910351733914</v>
      </c>
      <c r="J104" s="0" t="n">
        <v>0.112602800209325</v>
      </c>
      <c r="K104" s="0" t="n">
        <v>0.127065411240723</v>
      </c>
      <c r="L104" s="0" t="n">
        <v>0.142470414251382</v>
      </c>
      <c r="M104" s="0" t="n">
        <v>0.198490240055581</v>
      </c>
      <c r="N104" s="0" t="n">
        <v>0.220346485020001</v>
      </c>
      <c r="O104" s="0" t="n">
        <v>0.24302738180583</v>
      </c>
      <c r="P104" s="0" t="n">
        <v>0.211063877359548</v>
      </c>
      <c r="Q104" s="0" t="n">
        <v>0.307859165362395</v>
      </c>
      <c r="R104" s="0" t="n">
        <v>0.356606273839945</v>
      </c>
      <c r="S104" s="0" t="n">
        <v>0.415670312361541</v>
      </c>
      <c r="T104" s="0" t="n">
        <v>0.381740683763545</v>
      </c>
      <c r="U104" s="0" t="n">
        <v>0.57702233286998</v>
      </c>
      <c r="V104" s="0" t="n">
        <v>0.688243720568697</v>
      </c>
      <c r="W104" s="0" t="n">
        <v>0.828626817399397</v>
      </c>
      <c r="X104" s="0" t="n">
        <v>0.774139263289053</v>
      </c>
      <c r="Y104" s="0" t="n">
        <v>1.24068048872277</v>
      </c>
      <c r="Z104" s="0" t="n">
        <v>1.17380036736966</v>
      </c>
      <c r="AA104" s="0" t="n">
        <v>1.95672139212538</v>
      </c>
      <c r="AB104" s="0" t="n">
        <v>2.51590327317925</v>
      </c>
      <c r="AC104" s="0" t="n">
        <v>3.2950072705604</v>
      </c>
      <c r="AD104" s="0" t="n">
        <v>4.40648500356361</v>
      </c>
      <c r="AE104" s="0" t="n">
        <v>6.03498885286421</v>
      </c>
    </row>
    <row r="105" customFormat="false" ht="15.75" hidden="false" customHeight="false" outlineLevel="0" collapsed="false">
      <c r="B105" s="0" t="n">
        <v>0.0410928811513784</v>
      </c>
      <c r="C105" s="0" t="n">
        <v>0.0508004871615576</v>
      </c>
      <c r="D105" s="0" t="n">
        <v>0.0481390457822979</v>
      </c>
      <c r="E105" s="0" t="n">
        <v>0.0668519399071072</v>
      </c>
      <c r="F105" s="0" t="n">
        <v>0.0621109249266311</v>
      </c>
      <c r="G105" s="0" t="n">
        <v>0.0716343720303263</v>
      </c>
      <c r="H105" s="0" t="n">
        <v>0.107184193438716</v>
      </c>
      <c r="I105" s="0" t="n">
        <v>0.0991025293247023</v>
      </c>
      <c r="J105" s="0" t="n">
        <v>0.139895294211703</v>
      </c>
      <c r="K105" s="0" t="n">
        <v>0.158166131303066</v>
      </c>
      <c r="L105" s="0" t="n">
        <v>0.142470414251382</v>
      </c>
      <c r="M105" s="0" t="n">
        <v>0.198490240055581</v>
      </c>
      <c r="N105" s="0" t="n">
        <v>0.175787618660662</v>
      </c>
      <c r="O105" s="0" t="n">
        <v>0.193345141027665</v>
      </c>
      <c r="P105" s="0" t="n">
        <v>0.211063877359548</v>
      </c>
      <c r="Q105" s="0" t="n">
        <v>0.307859165362395</v>
      </c>
      <c r="R105" s="0" t="n">
        <v>0.281085636151114</v>
      </c>
      <c r="S105" s="0" t="n">
        <v>0.326486052580874</v>
      </c>
      <c r="T105" s="0" t="n">
        <v>0.381740683763545</v>
      </c>
      <c r="U105" s="0" t="n">
        <v>0.57702233286998</v>
      </c>
      <c r="V105" s="0" t="n">
        <v>0.688243720568697</v>
      </c>
      <c r="W105" s="0" t="n">
        <v>0.828626817399397</v>
      </c>
      <c r="X105" s="0" t="n">
        <v>0.774139263289053</v>
      </c>
      <c r="Y105" s="0" t="n">
        <v>0.947338354302139</v>
      </c>
      <c r="Z105" s="0" t="n">
        <v>1.17380036736966</v>
      </c>
      <c r="AA105" s="0" t="n">
        <v>1.95672139212538</v>
      </c>
      <c r="AB105" s="0" t="n">
        <v>1.88234327112708</v>
      </c>
      <c r="AC105" s="0" t="n">
        <v>3.2950072705604</v>
      </c>
      <c r="AD105" s="0" t="n">
        <v>3.24147833244456</v>
      </c>
      <c r="AE105" s="0" t="n">
        <v>6.03498885286421</v>
      </c>
    </row>
    <row r="106" customFormat="false" ht="15.75" hidden="false" customHeight="false" outlineLevel="0" collapsed="false">
      <c r="B106" s="0" t="n">
        <v>0.0410928811513784</v>
      </c>
      <c r="C106" s="0" t="n">
        <v>0.0508004871615576</v>
      </c>
      <c r="D106" s="0" t="n">
        <v>0.0362097356493369</v>
      </c>
      <c r="E106" s="0" t="n">
        <v>0.0543423360835598</v>
      </c>
      <c r="F106" s="0" t="n">
        <v>0.0736599577716536</v>
      </c>
      <c r="G106" s="0" t="n">
        <v>0.0855456843238172</v>
      </c>
      <c r="H106" s="0" t="n">
        <v>0.107184193438716</v>
      </c>
      <c r="I106" s="0" t="n">
        <v>0.122910351733914</v>
      </c>
      <c r="J106" s="0" t="n">
        <v>0.139895294211703</v>
      </c>
      <c r="K106" s="0" t="n">
        <v>0.127065411240723</v>
      </c>
      <c r="L106" s="0" t="n">
        <v>0.142470414251382</v>
      </c>
      <c r="M106" s="0" t="n">
        <v>0.198490240055581</v>
      </c>
      <c r="N106" s="0" t="n">
        <v>0.175787618660662</v>
      </c>
      <c r="O106" s="0" t="n">
        <v>0.193345141027665</v>
      </c>
      <c r="P106" s="0" t="n">
        <v>0.266101450642932</v>
      </c>
      <c r="Q106" s="0" t="n">
        <v>0.243455668801571</v>
      </c>
      <c r="R106" s="0" t="n">
        <v>0.281085636151114</v>
      </c>
      <c r="S106" s="0" t="n">
        <v>0.326486052580874</v>
      </c>
      <c r="T106" s="0" t="n">
        <v>0.381740683763545</v>
      </c>
      <c r="U106" s="0" t="n">
        <v>0.449627579997259</v>
      </c>
      <c r="V106" s="0" t="n">
        <v>0.688243720568697</v>
      </c>
      <c r="W106" s="0" t="n">
        <v>0.639688766111172</v>
      </c>
      <c r="X106" s="0" t="n">
        <v>1.00807693794323</v>
      </c>
      <c r="Y106" s="0" t="n">
        <v>0.947338354302139</v>
      </c>
      <c r="Z106" s="0" t="n">
        <v>1.54684197390504</v>
      </c>
      <c r="AA106" s="0" t="n">
        <v>1.47482273452937</v>
      </c>
      <c r="AB106" s="0" t="n">
        <v>1.88234327112708</v>
      </c>
      <c r="AC106" s="0" t="n">
        <v>3.2950072705604</v>
      </c>
      <c r="AD106" s="0" t="n">
        <v>3.24147833244456</v>
      </c>
      <c r="AE106" s="0" t="n">
        <v>6.03498885286421</v>
      </c>
    </row>
    <row r="107" customFormat="false" ht="15.75" hidden="false" customHeight="false" outlineLevel="0" collapsed="false">
      <c r="B107" s="0" t="n">
        <v>0.0410928811513784</v>
      </c>
      <c r="C107" s="0" t="n">
        <v>0.0399610785570351</v>
      </c>
      <c r="D107" s="0" t="n">
        <v>0.0481390457822979</v>
      </c>
      <c r="E107" s="0" t="n">
        <v>0.0668519399071072</v>
      </c>
      <c r="F107" s="0" t="n">
        <v>0.0736599577716536</v>
      </c>
      <c r="G107" s="0" t="n">
        <v>0.0716343720303263</v>
      </c>
      <c r="H107" s="0" t="n">
        <v>0.0865565348731319</v>
      </c>
      <c r="I107" s="0" t="n">
        <v>0.122910351733914</v>
      </c>
      <c r="J107" s="0" t="n">
        <v>0.139895294211703</v>
      </c>
      <c r="K107" s="0" t="n">
        <v>0.158166131303066</v>
      </c>
      <c r="L107" s="0" t="n">
        <v>0.142470414251382</v>
      </c>
      <c r="M107" s="0" t="n">
        <v>0.198490240055581</v>
      </c>
      <c r="N107" s="0" t="n">
        <v>0.175787618660662</v>
      </c>
      <c r="O107" s="0" t="n">
        <v>0.193345141027665</v>
      </c>
      <c r="P107" s="0" t="n">
        <v>0.211063877359548</v>
      </c>
      <c r="Q107" s="0" t="n">
        <v>0.243455668801571</v>
      </c>
      <c r="R107" s="0" t="n">
        <v>0.356606273839945</v>
      </c>
      <c r="S107" s="0" t="n">
        <v>0.326486052580874</v>
      </c>
      <c r="T107" s="0" t="n">
        <v>0.487879253900738</v>
      </c>
      <c r="U107" s="0" t="n">
        <v>0.57702233286998</v>
      </c>
      <c r="V107" s="0" t="n">
        <v>0.688243720568697</v>
      </c>
      <c r="W107" s="0" t="n">
        <v>0.639688766111172</v>
      </c>
      <c r="X107" s="0" t="n">
        <v>1.00807693794323</v>
      </c>
      <c r="Y107" s="0" t="n">
        <v>0.947338354302139</v>
      </c>
      <c r="Z107" s="0" t="n">
        <v>1.17380036736966</v>
      </c>
      <c r="AA107" s="0" t="n">
        <v>1.47482273452937</v>
      </c>
      <c r="AB107" s="0" t="n">
        <v>1.88234327112708</v>
      </c>
      <c r="AC107" s="0" t="n">
        <v>3.2950072705604</v>
      </c>
      <c r="AD107" s="0" t="n">
        <v>4.40648500356361</v>
      </c>
      <c r="AE107" s="0" t="n">
        <v>4.39637351649338</v>
      </c>
    </row>
    <row r="108" customFormat="false" ht="15.75" hidden="false" customHeight="false" outlineLevel="0" collapsed="false">
      <c r="B108" s="0" t="n">
        <v>0.0410928811513784</v>
      </c>
      <c r="C108" s="0" t="n">
        <v>0.0399610785570351</v>
      </c>
      <c r="D108" s="0" t="n">
        <v>0.0481390457822979</v>
      </c>
      <c r="E108" s="0" t="n">
        <v>0.0668519399071072</v>
      </c>
      <c r="F108" s="0" t="n">
        <v>0.0621109249266311</v>
      </c>
      <c r="G108" s="0" t="n">
        <v>0.0716343720303263</v>
      </c>
      <c r="H108" s="0" t="n">
        <v>0.107184193438716</v>
      </c>
      <c r="I108" s="0" t="n">
        <v>0.0991025293247023</v>
      </c>
      <c r="J108" s="0" t="n">
        <v>0.139895294211703</v>
      </c>
      <c r="K108" s="0" t="n">
        <v>0.127065411240723</v>
      </c>
      <c r="L108" s="0" t="n">
        <v>0.177717183055718</v>
      </c>
      <c r="M108" s="0" t="n">
        <v>0.198490240055581</v>
      </c>
      <c r="N108" s="0" t="n">
        <v>0.220346485020001</v>
      </c>
      <c r="O108" s="0" t="n">
        <v>0.193345141027665</v>
      </c>
      <c r="P108" s="0" t="n">
        <v>0.266101450642932</v>
      </c>
      <c r="Q108" s="0" t="n">
        <v>0.243455668801571</v>
      </c>
      <c r="R108" s="0" t="n">
        <v>0.356606273839945</v>
      </c>
      <c r="S108" s="0" t="n">
        <v>0.415670312361541</v>
      </c>
      <c r="T108" s="0" t="n">
        <v>0.487879253900738</v>
      </c>
      <c r="U108" s="0" t="n">
        <v>0.57702233286998</v>
      </c>
      <c r="V108" s="0" t="n">
        <v>0.688243720568697</v>
      </c>
      <c r="W108" s="0" t="n">
        <v>0.828626817399397</v>
      </c>
      <c r="X108" s="0" t="n">
        <v>0.774139263289053</v>
      </c>
      <c r="Y108" s="0" t="n">
        <v>1.24068048872277</v>
      </c>
      <c r="Z108" s="0" t="n">
        <v>1.54684197390504</v>
      </c>
      <c r="AA108" s="0" t="n">
        <v>1.95672139212538</v>
      </c>
      <c r="AB108" s="0" t="n">
        <v>2.51590327317925</v>
      </c>
      <c r="AC108" s="0" t="n">
        <v>2.44542379945227</v>
      </c>
      <c r="AD108" s="0" t="n">
        <v>3.24147833244456</v>
      </c>
      <c r="AE108" s="0" t="n">
        <v>6.03498885286421</v>
      </c>
    </row>
    <row r="109" customFormat="false" ht="15.75" hidden="false" customHeight="false" outlineLevel="0" collapsed="false">
      <c r="B109" s="0" t="n">
        <v>0.0410928811513784</v>
      </c>
      <c r="C109" s="0" t="n">
        <v>0.0508004871615576</v>
      </c>
      <c r="D109" s="0" t="n">
        <v>0.0481390457822979</v>
      </c>
      <c r="E109" s="0" t="n">
        <v>0.0543423360835598</v>
      </c>
      <c r="F109" s="0" t="n">
        <v>0.0736599577716536</v>
      </c>
      <c r="G109" s="0" t="n">
        <v>0.0716343720303263</v>
      </c>
      <c r="H109" s="0" t="n">
        <v>0.0865565348731319</v>
      </c>
      <c r="I109" s="0" t="n">
        <v>0.0991025293247023</v>
      </c>
      <c r="J109" s="0" t="n">
        <v>0.139895294211703</v>
      </c>
      <c r="K109" s="0" t="n">
        <v>0.158166131303066</v>
      </c>
      <c r="L109" s="0" t="n">
        <v>0.177717183055718</v>
      </c>
      <c r="M109" s="0" t="n">
        <v>0.158754232898172</v>
      </c>
      <c r="N109" s="0" t="n">
        <v>0.175787618660662</v>
      </c>
      <c r="O109" s="0" t="n">
        <v>0.24302738180583</v>
      </c>
      <c r="P109" s="0" t="n">
        <v>0.211063877359548</v>
      </c>
      <c r="Q109" s="0" t="n">
        <v>0.243455668801571</v>
      </c>
      <c r="R109" s="0" t="n">
        <v>0.356606273839945</v>
      </c>
      <c r="S109" s="0" t="n">
        <v>0.415670312361541</v>
      </c>
      <c r="T109" s="0" t="n">
        <v>0.487879253900738</v>
      </c>
      <c r="U109" s="0" t="n">
        <v>0.57702233286998</v>
      </c>
      <c r="V109" s="0" t="n">
        <v>0.533898120553685</v>
      </c>
      <c r="W109" s="0" t="n">
        <v>0.828626817399397</v>
      </c>
      <c r="X109" s="0" t="n">
        <v>1.00807693794323</v>
      </c>
      <c r="Y109" s="0" t="n">
        <v>1.24068048872277</v>
      </c>
      <c r="Z109" s="0" t="n">
        <v>1.54684197390504</v>
      </c>
      <c r="AA109" s="0" t="n">
        <v>1.47482273452937</v>
      </c>
      <c r="AB109" s="0" t="n">
        <v>2.51590327317925</v>
      </c>
      <c r="AC109" s="0" t="n">
        <v>2.44542379945227</v>
      </c>
      <c r="AD109" s="0" t="n">
        <v>4.40648500356361</v>
      </c>
      <c r="AE109" s="0" t="n">
        <v>4.39637351649338</v>
      </c>
    </row>
    <row r="110" customFormat="false" ht="15.75" hidden="false" customHeight="false" outlineLevel="0" collapsed="false">
      <c r="B110" s="0" t="n">
        <v>0.0410928811513784</v>
      </c>
      <c r="C110" s="0" t="n">
        <v>0.0399610785570351</v>
      </c>
      <c r="D110" s="0" t="n">
        <v>0.0481390457822979</v>
      </c>
      <c r="E110" s="0" t="n">
        <v>0.0543423360835598</v>
      </c>
      <c r="F110" s="0" t="n">
        <v>0.0621109249266311</v>
      </c>
      <c r="G110" s="0" t="n">
        <v>0.0716343720303263</v>
      </c>
      <c r="H110" s="0" t="n">
        <v>0.0865565348731319</v>
      </c>
      <c r="I110" s="0" t="n">
        <v>0.0991025293247023</v>
      </c>
      <c r="J110" s="0" t="n">
        <v>0.112602800209325</v>
      </c>
      <c r="K110" s="0" t="n">
        <v>0.158166131303066</v>
      </c>
      <c r="L110" s="0" t="n">
        <v>0.177717183055718</v>
      </c>
      <c r="M110" s="0" t="n">
        <v>0.158754232898172</v>
      </c>
      <c r="N110" s="0" t="n">
        <v>0.220346485020001</v>
      </c>
      <c r="O110" s="0" t="n">
        <v>0.193345141027665</v>
      </c>
      <c r="P110" s="0" t="n">
        <v>0.266101450642932</v>
      </c>
      <c r="Q110" s="0" t="n">
        <v>0.307859165362395</v>
      </c>
      <c r="R110" s="0" t="n">
        <v>0.356606273839945</v>
      </c>
      <c r="S110" s="0" t="n">
        <v>0.326486052580874</v>
      </c>
      <c r="T110" s="0" t="n">
        <v>0.487879253900738</v>
      </c>
      <c r="U110" s="0" t="n">
        <v>0.449627579997259</v>
      </c>
      <c r="V110" s="0" t="n">
        <v>0.533898120553685</v>
      </c>
      <c r="W110" s="0" t="n">
        <v>0.639688766111172</v>
      </c>
      <c r="X110" s="0" t="n">
        <v>1.00807693794323</v>
      </c>
      <c r="Y110" s="0" t="n">
        <v>1.24068048872277</v>
      </c>
      <c r="Z110" s="0" t="n">
        <v>1.17380036736966</v>
      </c>
      <c r="AA110" s="0" t="n">
        <v>1.95672139212538</v>
      </c>
      <c r="AB110" s="0" t="n">
        <v>2.51590327317925</v>
      </c>
      <c r="AC110" s="0" t="n">
        <v>3.2950072705604</v>
      </c>
      <c r="AD110" s="0" t="n">
        <v>4.40648500356361</v>
      </c>
      <c r="AE110" s="0" t="n">
        <v>4.39637351649338</v>
      </c>
    </row>
    <row r="111" customFormat="false" ht="15.75" hidden="false" customHeight="false" outlineLevel="0" collapsed="false">
      <c r="B111" s="0" t="n">
        <v>0.0410928811513784</v>
      </c>
      <c r="C111" s="0" t="n">
        <v>0.0508004871615576</v>
      </c>
      <c r="D111" s="0" t="n">
        <v>0.0362097356493369</v>
      </c>
      <c r="E111" s="0" t="n">
        <v>0.0668519399071072</v>
      </c>
      <c r="F111" s="0" t="n">
        <v>0.0736599577716536</v>
      </c>
      <c r="G111" s="0" t="n">
        <v>0.0716343720303263</v>
      </c>
      <c r="H111" s="0" t="n">
        <v>0.0865565348731319</v>
      </c>
      <c r="I111" s="0" t="n">
        <v>0.122910351733914</v>
      </c>
      <c r="J111" s="0" t="n">
        <v>0.112602800209325</v>
      </c>
      <c r="K111" s="0" t="n">
        <v>0.158166131303066</v>
      </c>
      <c r="L111" s="0" t="n">
        <v>0.142470414251382</v>
      </c>
      <c r="M111" s="0" t="n">
        <v>0.198490240055581</v>
      </c>
      <c r="N111" s="0" t="n">
        <v>0.220346485020001</v>
      </c>
      <c r="O111" s="0" t="n">
        <v>0.24302738180583</v>
      </c>
      <c r="P111" s="0" t="n">
        <v>0.266101450642932</v>
      </c>
      <c r="Q111" s="0" t="n">
        <v>0.307859165362395</v>
      </c>
      <c r="R111" s="0" t="n">
        <v>0.356606273839945</v>
      </c>
      <c r="S111" s="0" t="n">
        <v>0.326486052580874</v>
      </c>
      <c r="T111" s="0" t="n">
        <v>0.381740683763545</v>
      </c>
      <c r="U111" s="0" t="n">
        <v>0.57702233286998</v>
      </c>
      <c r="V111" s="0" t="n">
        <v>0.533898120553685</v>
      </c>
      <c r="W111" s="0" t="n">
        <v>0.639688766111172</v>
      </c>
      <c r="X111" s="0" t="n">
        <v>0.774139263289053</v>
      </c>
      <c r="Y111" s="0" t="n">
        <v>0.947338354302139</v>
      </c>
      <c r="Z111" s="0" t="n">
        <v>1.17380036736966</v>
      </c>
      <c r="AA111" s="0" t="n">
        <v>1.47482273452937</v>
      </c>
      <c r="AB111" s="0" t="n">
        <v>1.88234327112708</v>
      </c>
      <c r="AC111" s="0" t="n">
        <v>2.44542379945227</v>
      </c>
      <c r="AD111" s="0" t="n">
        <v>3.24147833244456</v>
      </c>
      <c r="AE111" s="0" t="n">
        <v>4.39637351649338</v>
      </c>
    </row>
    <row r="112" customFormat="false" ht="15.75" hidden="false" customHeight="false" outlineLevel="0" collapsed="false">
      <c r="B112" s="0" t="n">
        <v>0.0410928811513784</v>
      </c>
      <c r="C112" s="0" t="n">
        <v>0.0508004871615576</v>
      </c>
      <c r="D112" s="0" t="n">
        <v>0.0362097356493369</v>
      </c>
      <c r="E112" s="0" t="n">
        <v>0.0543423360835598</v>
      </c>
      <c r="F112" s="0" t="n">
        <v>0.0621109249266311</v>
      </c>
      <c r="G112" s="0" t="n">
        <v>0.0855456843238172</v>
      </c>
      <c r="H112" s="0" t="n">
        <v>0.0865565348731319</v>
      </c>
      <c r="I112" s="0" t="n">
        <v>0.0991025293247023</v>
      </c>
      <c r="J112" s="0" t="n">
        <v>0.112602800209325</v>
      </c>
      <c r="K112" s="0" t="n">
        <v>0.158166131303066</v>
      </c>
      <c r="L112" s="0" t="n">
        <v>0.142470414251382</v>
      </c>
      <c r="M112" s="0" t="n">
        <v>0.198490240055581</v>
      </c>
      <c r="N112" s="0" t="n">
        <v>0.220346485020001</v>
      </c>
      <c r="O112" s="0" t="n">
        <v>0.193345141027665</v>
      </c>
      <c r="P112" s="0" t="n">
        <v>0.211063877359548</v>
      </c>
      <c r="Q112" s="0" t="n">
        <v>0.307859165362395</v>
      </c>
      <c r="R112" s="0" t="n">
        <v>0.356606273839945</v>
      </c>
      <c r="S112" s="0" t="n">
        <v>0.415670312361541</v>
      </c>
      <c r="T112" s="0" t="n">
        <v>0.487879253900738</v>
      </c>
      <c r="U112" s="0" t="n">
        <v>0.57702233286998</v>
      </c>
      <c r="V112" s="0" t="n">
        <v>0.688243720568697</v>
      </c>
      <c r="W112" s="0" t="n">
        <v>0.828626817399397</v>
      </c>
      <c r="X112" s="0" t="n">
        <v>0.774139263289053</v>
      </c>
      <c r="Y112" s="0" t="n">
        <v>1.24068048872277</v>
      </c>
      <c r="Z112" s="0" t="n">
        <v>1.54684197390504</v>
      </c>
      <c r="AA112" s="0" t="n">
        <v>1.47482273452937</v>
      </c>
      <c r="AB112" s="0" t="n">
        <v>1.88234327112708</v>
      </c>
      <c r="AC112" s="0" t="n">
        <v>2.44542379945227</v>
      </c>
      <c r="AD112" s="0" t="n">
        <v>3.24147833244456</v>
      </c>
      <c r="AE112" s="0" t="n">
        <v>6.03498885286421</v>
      </c>
    </row>
    <row r="113" customFormat="false" ht="15.75" hidden="false" customHeight="false" outlineLevel="0" collapsed="false">
      <c r="B113" s="0" t="n">
        <v>0.0410928811513784</v>
      </c>
      <c r="C113" s="0" t="n">
        <v>0.0508004871615576</v>
      </c>
      <c r="D113" s="0" t="n">
        <v>0.0362097356493369</v>
      </c>
      <c r="E113" s="0" t="n">
        <v>0.0668519399071072</v>
      </c>
      <c r="F113" s="0" t="n">
        <v>0.0736599577716536</v>
      </c>
      <c r="G113" s="0" t="n">
        <v>0.0716343720303263</v>
      </c>
      <c r="H113" s="0" t="n">
        <v>0.0865565348731319</v>
      </c>
      <c r="I113" s="0" t="n">
        <v>0.0991025293247023</v>
      </c>
      <c r="J113" s="0" t="n">
        <v>0.112602800209325</v>
      </c>
      <c r="K113" s="0" t="n">
        <v>0.158166131303066</v>
      </c>
      <c r="L113" s="0" t="n">
        <v>0.142470414251382</v>
      </c>
      <c r="M113" s="0" t="n">
        <v>0.198490240055581</v>
      </c>
      <c r="N113" s="0" t="n">
        <v>0.175787618660662</v>
      </c>
      <c r="O113" s="0" t="n">
        <v>0.24302738180583</v>
      </c>
      <c r="P113" s="0" t="n">
        <v>0.211063877359548</v>
      </c>
      <c r="Q113" s="0" t="n">
        <v>0.243455668801571</v>
      </c>
      <c r="R113" s="0" t="n">
        <v>0.281085636151114</v>
      </c>
      <c r="S113" s="0" t="n">
        <v>0.415670312361541</v>
      </c>
      <c r="T113" s="0" t="n">
        <v>0.381740683763545</v>
      </c>
      <c r="U113" s="0" t="n">
        <v>0.449627579997259</v>
      </c>
      <c r="V113" s="0" t="n">
        <v>0.533898120553685</v>
      </c>
      <c r="W113" s="0" t="n">
        <v>0.828626817399397</v>
      </c>
      <c r="X113" s="0" t="n">
        <v>1.00807693794323</v>
      </c>
      <c r="Y113" s="0" t="n">
        <v>0.947338354302139</v>
      </c>
      <c r="Z113" s="0" t="n">
        <v>1.17380036736966</v>
      </c>
      <c r="AA113" s="0" t="n">
        <v>1.95672139212538</v>
      </c>
      <c r="AB113" s="0" t="n">
        <v>2.51590327317925</v>
      </c>
      <c r="AC113" s="0" t="n">
        <v>3.2950072705604</v>
      </c>
      <c r="AD113" s="0" t="n">
        <v>3.24147833244456</v>
      </c>
      <c r="AE113" s="0" t="n">
        <v>6.03498885286421</v>
      </c>
    </row>
    <row r="114" customFormat="false" ht="15.75" hidden="false" customHeight="false" outlineLevel="0" collapsed="false">
      <c r="B114" s="0" t="n">
        <v>0.0410928811513784</v>
      </c>
      <c r="C114" s="0" t="n">
        <v>0.0399610785570351</v>
      </c>
      <c r="D114" s="0" t="n">
        <v>0.0362097356493369</v>
      </c>
      <c r="E114" s="0" t="n">
        <v>0.0543423360835598</v>
      </c>
      <c r="F114" s="0" t="n">
        <v>0.0621109249266311</v>
      </c>
      <c r="G114" s="0" t="n">
        <v>0.0716343720303263</v>
      </c>
      <c r="H114" s="0" t="n">
        <v>0.0865565348731319</v>
      </c>
      <c r="I114" s="0" t="n">
        <v>0.122910351733914</v>
      </c>
      <c r="J114" s="0" t="n">
        <v>0.139895294211703</v>
      </c>
      <c r="K114" s="0" t="n">
        <v>0.127065411240723</v>
      </c>
      <c r="L114" s="0" t="n">
        <v>0.177717183055718</v>
      </c>
      <c r="M114" s="0" t="n">
        <v>0.158754232898172</v>
      </c>
      <c r="N114" s="0" t="n">
        <v>0.175787618660662</v>
      </c>
      <c r="O114" s="0" t="n">
        <v>0.24302738180583</v>
      </c>
      <c r="P114" s="0" t="n">
        <v>0.266101450642932</v>
      </c>
      <c r="Q114" s="0" t="n">
        <v>0.243455668801571</v>
      </c>
      <c r="R114" s="0" t="n">
        <v>0.281085636151114</v>
      </c>
      <c r="S114" s="0" t="n">
        <v>0.326486052580874</v>
      </c>
      <c r="T114" s="0" t="n">
        <v>0.381740683763545</v>
      </c>
      <c r="U114" s="0" t="n">
        <v>0.449627579997259</v>
      </c>
      <c r="V114" s="0" t="n">
        <v>0.533898120553685</v>
      </c>
      <c r="W114" s="0" t="n">
        <v>0.639688766111172</v>
      </c>
      <c r="X114" s="0" t="n">
        <v>0.774139263289053</v>
      </c>
      <c r="Y114" s="0" t="n">
        <v>1.24068048872277</v>
      </c>
      <c r="Z114" s="0" t="n">
        <v>1.54684197390504</v>
      </c>
      <c r="AA114" s="0" t="n">
        <v>1.95672139212538</v>
      </c>
      <c r="AB114" s="0" t="n">
        <v>2.51590327317925</v>
      </c>
      <c r="AC114" s="0" t="n">
        <v>2.44542379945227</v>
      </c>
      <c r="AD114" s="0" t="n">
        <v>3.24147833244456</v>
      </c>
      <c r="AE114" s="0" t="n">
        <v>4.39637351649338</v>
      </c>
    </row>
    <row r="115" customFormat="false" ht="15.75" hidden="false" customHeight="false" outlineLevel="0" collapsed="false">
      <c r="B115" s="0" t="n">
        <v>0.0410928811513784</v>
      </c>
      <c r="C115" s="0" t="n">
        <v>0.0399610785570351</v>
      </c>
      <c r="D115" s="0" t="n">
        <v>0.0362097356493369</v>
      </c>
      <c r="E115" s="0" t="n">
        <v>0.0543423360835598</v>
      </c>
      <c r="F115" s="0" t="n">
        <v>0.0621109249266311</v>
      </c>
      <c r="G115" s="0" t="n">
        <v>0.0716343720303263</v>
      </c>
      <c r="H115" s="0" t="n">
        <v>0.107184193438716</v>
      </c>
      <c r="I115" s="0" t="n">
        <v>0.122910351733914</v>
      </c>
      <c r="J115" s="0" t="n">
        <v>0.112602800209325</v>
      </c>
      <c r="K115" s="0" t="n">
        <v>0.127065411240723</v>
      </c>
      <c r="L115" s="0" t="n">
        <v>0.142470414251382</v>
      </c>
      <c r="M115" s="0" t="n">
        <v>0.158754232898172</v>
      </c>
      <c r="N115" s="0" t="n">
        <v>0.175787618660662</v>
      </c>
      <c r="O115" s="0" t="n">
        <v>0.24302738180583</v>
      </c>
      <c r="P115" s="0" t="n">
        <v>0.266101450642932</v>
      </c>
      <c r="Q115" s="0" t="n">
        <v>0.243455668801571</v>
      </c>
      <c r="R115" s="0" t="n">
        <v>0.281085636151114</v>
      </c>
      <c r="S115" s="0" t="n">
        <v>0.415670312361541</v>
      </c>
      <c r="T115" s="0" t="n">
        <v>0.487879253900738</v>
      </c>
      <c r="U115" s="0" t="n">
        <v>0.57702233286998</v>
      </c>
      <c r="V115" s="0" t="n">
        <v>0.688243720568697</v>
      </c>
      <c r="W115" s="0" t="n">
        <v>0.639688766111172</v>
      </c>
      <c r="X115" s="0" t="n">
        <v>0.774139263289053</v>
      </c>
      <c r="Y115" s="0" t="n">
        <v>0.947338354302139</v>
      </c>
      <c r="Z115" s="0" t="n">
        <v>1.54684197390504</v>
      </c>
      <c r="AA115" s="0" t="n">
        <v>1.95672139212538</v>
      </c>
      <c r="AB115" s="0" t="n">
        <v>2.51590327317925</v>
      </c>
      <c r="AC115" s="0" t="n">
        <v>3.2950072705604</v>
      </c>
      <c r="AD115" s="0" t="n">
        <v>4.40648500356361</v>
      </c>
      <c r="AE115" s="0" t="n">
        <v>6.03498885286421</v>
      </c>
    </row>
    <row r="116" customFormat="false" ht="15.75" hidden="false" customHeight="false" outlineLevel="0" collapsed="false">
      <c r="B116" s="0" t="n">
        <v>0.0410928811513784</v>
      </c>
      <c r="C116" s="0" t="n">
        <v>0.0399610785570351</v>
      </c>
      <c r="D116" s="0" t="n">
        <v>0.0362097356493369</v>
      </c>
      <c r="E116" s="0" t="n">
        <v>0.0543423360835598</v>
      </c>
      <c r="F116" s="0" t="n">
        <v>0.0621109249266311</v>
      </c>
      <c r="G116" s="0" t="n">
        <v>0.0716343720303263</v>
      </c>
      <c r="H116" s="0" t="n">
        <v>0.0865565348731319</v>
      </c>
      <c r="I116" s="0" t="n">
        <v>0.122910351733914</v>
      </c>
      <c r="J116" s="0" t="n">
        <v>0.139895294211703</v>
      </c>
      <c r="K116" s="0" t="n">
        <v>0.158166131303066</v>
      </c>
      <c r="L116" s="0" t="n">
        <v>0.177717183055718</v>
      </c>
      <c r="M116" s="0" t="n">
        <v>0.158754232898172</v>
      </c>
      <c r="N116" s="0" t="n">
        <v>0.175787618660662</v>
      </c>
      <c r="O116" s="0" t="n">
        <v>0.24302738180583</v>
      </c>
      <c r="P116" s="0" t="n">
        <v>0.266101450642932</v>
      </c>
      <c r="Q116" s="0" t="n">
        <v>0.307859165362395</v>
      </c>
      <c r="R116" s="0" t="n">
        <v>0.281085636151114</v>
      </c>
      <c r="S116" s="0" t="n">
        <v>0.326486052580874</v>
      </c>
      <c r="T116" s="0" t="n">
        <v>0.381740683763545</v>
      </c>
      <c r="U116" s="0" t="n">
        <v>0.449627579997259</v>
      </c>
      <c r="V116" s="0" t="n">
        <v>0.533898120553685</v>
      </c>
      <c r="W116" s="0" t="n">
        <v>0.639688766111172</v>
      </c>
      <c r="X116" s="0" t="n">
        <v>0.774139263289053</v>
      </c>
      <c r="Y116" s="0" t="n">
        <v>0.947338354302139</v>
      </c>
      <c r="Z116" s="0" t="n">
        <v>1.54684197390504</v>
      </c>
      <c r="AA116" s="0" t="n">
        <v>1.95672139212538</v>
      </c>
      <c r="AB116" s="0" t="n">
        <v>2.51590327317925</v>
      </c>
      <c r="AC116" s="0" t="n">
        <v>2.44542379945227</v>
      </c>
      <c r="AD116" s="0" t="n">
        <v>3.24147833244456</v>
      </c>
      <c r="AE116" s="0" t="n">
        <v>6.03498885286421</v>
      </c>
    </row>
    <row r="117" customFormat="false" ht="15.75" hidden="false" customHeight="false" outlineLevel="0" collapsed="false">
      <c r="B117" s="0" t="n">
        <v>0.0410928811513784</v>
      </c>
      <c r="C117" s="0" t="n">
        <v>0.0508004871615576</v>
      </c>
      <c r="D117" s="0" t="n">
        <v>0.0481390457822979</v>
      </c>
      <c r="E117" s="0" t="n">
        <v>0.0543423360835598</v>
      </c>
      <c r="F117" s="0" t="n">
        <v>0.0736599577716536</v>
      </c>
      <c r="G117" s="0" t="n">
        <v>0.0716343720303263</v>
      </c>
      <c r="H117" s="0" t="n">
        <v>0.107184193438716</v>
      </c>
      <c r="I117" s="0" t="n">
        <v>0.0991025293247023</v>
      </c>
      <c r="J117" s="0" t="n">
        <v>0.112602800209325</v>
      </c>
      <c r="K117" s="0" t="n">
        <v>0.127065411240723</v>
      </c>
      <c r="L117" s="0" t="n">
        <v>0.142470414251382</v>
      </c>
      <c r="M117" s="0" t="n">
        <v>0.198490240055581</v>
      </c>
      <c r="N117" s="0" t="n">
        <v>0.220346485020001</v>
      </c>
      <c r="O117" s="0" t="n">
        <v>0.24302738180583</v>
      </c>
      <c r="P117" s="0" t="n">
        <v>0.266101450642932</v>
      </c>
      <c r="Q117" s="0" t="n">
        <v>0.307859165362395</v>
      </c>
      <c r="R117" s="0" t="n">
        <v>0.281085636151114</v>
      </c>
      <c r="S117" s="0" t="n">
        <v>0.326486052580874</v>
      </c>
      <c r="T117" s="0" t="n">
        <v>0.487879253900738</v>
      </c>
      <c r="U117" s="0" t="n">
        <v>0.449627579997259</v>
      </c>
      <c r="V117" s="0" t="n">
        <v>0.533898120553685</v>
      </c>
      <c r="W117" s="0" t="n">
        <v>0.828626817399397</v>
      </c>
      <c r="X117" s="0" t="n">
        <v>0.774139263289053</v>
      </c>
      <c r="Y117" s="0" t="n">
        <v>0.947338354302139</v>
      </c>
      <c r="Z117" s="0" t="n">
        <v>1.17380036736966</v>
      </c>
      <c r="AA117" s="0" t="n">
        <v>1.47482273452937</v>
      </c>
      <c r="AB117" s="0" t="n">
        <v>1.88234327112708</v>
      </c>
      <c r="AC117" s="0" t="n">
        <v>3.2950072705604</v>
      </c>
      <c r="AD117" s="0" t="n">
        <v>3.24147833244456</v>
      </c>
      <c r="AE117" s="0" t="n">
        <v>6.03498885286421</v>
      </c>
    </row>
    <row r="118" customFormat="false" ht="15.75" hidden="false" customHeight="false" outlineLevel="0" collapsed="false">
      <c r="B118" s="0" t="n">
        <v>0.0410928811513784</v>
      </c>
      <c r="C118" s="0" t="n">
        <v>0.0399610785570351</v>
      </c>
      <c r="D118" s="0" t="n">
        <v>0.0362097356493369</v>
      </c>
      <c r="E118" s="0" t="n">
        <v>0.0543423360835598</v>
      </c>
      <c r="F118" s="0" t="n">
        <v>0.0736599577716536</v>
      </c>
      <c r="G118" s="0" t="n">
        <v>0.0716343720303263</v>
      </c>
      <c r="H118" s="0" t="n">
        <v>0.0865565348731319</v>
      </c>
      <c r="I118" s="0" t="n">
        <v>0.122910351733914</v>
      </c>
      <c r="J118" s="0" t="n">
        <v>0.139895294211703</v>
      </c>
      <c r="K118" s="0" t="n">
        <v>0.158166131303066</v>
      </c>
      <c r="L118" s="0" t="n">
        <v>0.177717183055718</v>
      </c>
      <c r="M118" s="0" t="n">
        <v>0.158754232898172</v>
      </c>
      <c r="N118" s="0" t="n">
        <v>0.175787618660662</v>
      </c>
      <c r="O118" s="0" t="n">
        <v>0.24302738180583</v>
      </c>
      <c r="P118" s="0" t="n">
        <v>0.266101450642932</v>
      </c>
      <c r="Q118" s="0" t="n">
        <v>0.243455668801571</v>
      </c>
      <c r="R118" s="0" t="n">
        <v>0.356606273839945</v>
      </c>
      <c r="S118" s="0" t="n">
        <v>0.326486052580874</v>
      </c>
      <c r="T118" s="0" t="n">
        <v>0.487879253900738</v>
      </c>
      <c r="U118" s="0" t="n">
        <v>0.449627579997259</v>
      </c>
      <c r="V118" s="0" t="n">
        <v>0.688243720568697</v>
      </c>
      <c r="W118" s="0" t="n">
        <v>0.828626817399397</v>
      </c>
      <c r="X118" s="0" t="n">
        <v>0.774139263289053</v>
      </c>
      <c r="Y118" s="0" t="n">
        <v>1.24068048872277</v>
      </c>
      <c r="Z118" s="0" t="n">
        <v>1.17380036736966</v>
      </c>
      <c r="AA118" s="0" t="n">
        <v>1.95672139212538</v>
      </c>
      <c r="AB118" s="0" t="n">
        <v>2.51590327317925</v>
      </c>
      <c r="AC118" s="0" t="n">
        <v>2.44542379945227</v>
      </c>
      <c r="AD118" s="0" t="n">
        <v>4.40648500356361</v>
      </c>
      <c r="AE118" s="0" t="n">
        <v>4.39637351649338</v>
      </c>
    </row>
    <row r="119" customFormat="false" ht="15.75" hidden="false" customHeight="false" outlineLevel="0" collapsed="false">
      <c r="B119" s="0" t="n">
        <v>0.0410928811513784</v>
      </c>
      <c r="C119" s="0" t="n">
        <v>0.0399610785570351</v>
      </c>
      <c r="D119" s="0" t="n">
        <v>0.0362097356493369</v>
      </c>
      <c r="E119" s="0" t="n">
        <v>0.0543423360835598</v>
      </c>
      <c r="F119" s="0" t="n">
        <v>0.0736599577716536</v>
      </c>
      <c r="G119" s="0" t="n">
        <v>0.0855456843238172</v>
      </c>
      <c r="H119" s="0" t="n">
        <v>0.107184193438716</v>
      </c>
      <c r="I119" s="0" t="n">
        <v>0.122910351733914</v>
      </c>
      <c r="J119" s="0" t="n">
        <v>0.112602800209325</v>
      </c>
      <c r="K119" s="0" t="n">
        <v>0.158166131303066</v>
      </c>
      <c r="L119" s="0" t="n">
        <v>0.142470414251382</v>
      </c>
      <c r="M119" s="0" t="n">
        <v>0.158754232898172</v>
      </c>
      <c r="N119" s="0" t="n">
        <v>0.175787618660662</v>
      </c>
      <c r="O119" s="0" t="n">
        <v>0.193345141027665</v>
      </c>
      <c r="P119" s="0" t="n">
        <v>0.211063877359548</v>
      </c>
      <c r="Q119" s="0" t="n">
        <v>0.243455668801571</v>
      </c>
      <c r="R119" s="0" t="n">
        <v>0.356606273839945</v>
      </c>
      <c r="S119" s="0" t="n">
        <v>0.326486052580874</v>
      </c>
      <c r="T119" s="0" t="n">
        <v>0.381740683763545</v>
      </c>
      <c r="U119" s="0" t="n">
        <v>0.449627579997259</v>
      </c>
      <c r="V119" s="0" t="n">
        <v>0.533898120553685</v>
      </c>
      <c r="W119" s="0" t="n">
        <v>0.828626817399397</v>
      </c>
      <c r="X119" s="0" t="n">
        <v>1.00807693794323</v>
      </c>
      <c r="Y119" s="0" t="n">
        <v>1.24068048872277</v>
      </c>
      <c r="Z119" s="0" t="n">
        <v>1.54684197390504</v>
      </c>
      <c r="AA119" s="0" t="n">
        <v>1.47482273452937</v>
      </c>
      <c r="AB119" s="0" t="n">
        <v>1.88234327112708</v>
      </c>
      <c r="AC119" s="0" t="n">
        <v>2.44542379945227</v>
      </c>
      <c r="AD119" s="0" t="n">
        <v>4.40648500356361</v>
      </c>
      <c r="AE119" s="0" t="n">
        <v>6.03498885286421</v>
      </c>
    </row>
    <row r="120" customFormat="false" ht="15.75" hidden="false" customHeight="false" outlineLevel="0" collapsed="false">
      <c r="B120" s="0" t="n">
        <v>0.0410928811513784</v>
      </c>
      <c r="C120" s="0" t="n">
        <v>0.0399610785570351</v>
      </c>
      <c r="D120" s="0" t="n">
        <v>0.0481390457822979</v>
      </c>
      <c r="E120" s="0" t="n">
        <v>0.0543423360835598</v>
      </c>
      <c r="F120" s="0" t="n">
        <v>0.0736599577716536</v>
      </c>
      <c r="G120" s="0" t="n">
        <v>0.0716343720303263</v>
      </c>
      <c r="H120" s="0" t="n">
        <v>0.0865565348731319</v>
      </c>
      <c r="I120" s="0" t="n">
        <v>0.122910351733914</v>
      </c>
      <c r="J120" s="0" t="n">
        <v>0.139895294211703</v>
      </c>
      <c r="K120" s="0" t="n">
        <v>0.158166131303066</v>
      </c>
      <c r="L120" s="0" t="n">
        <v>0.177717183055718</v>
      </c>
      <c r="M120" s="0" t="n">
        <v>0.198490240055581</v>
      </c>
      <c r="N120" s="0" t="n">
        <v>0.175787618660662</v>
      </c>
      <c r="O120" s="0" t="n">
        <v>0.193345141027665</v>
      </c>
      <c r="P120" s="0" t="n">
        <v>0.211063877359548</v>
      </c>
      <c r="Q120" s="0" t="n">
        <v>0.307859165362395</v>
      </c>
      <c r="R120" s="0" t="n">
        <v>0.281085636151114</v>
      </c>
      <c r="S120" s="0" t="n">
        <v>0.326486052580874</v>
      </c>
      <c r="T120" s="0" t="n">
        <v>0.487879253900738</v>
      </c>
      <c r="U120" s="0" t="n">
        <v>0.449627579997259</v>
      </c>
      <c r="V120" s="0" t="n">
        <v>0.533898120553685</v>
      </c>
      <c r="W120" s="0" t="n">
        <v>0.828626817399397</v>
      </c>
      <c r="X120" s="0" t="n">
        <v>0.774139263289053</v>
      </c>
      <c r="Y120" s="0" t="n">
        <v>0.947338354302139</v>
      </c>
      <c r="Z120" s="0" t="n">
        <v>1.54684197390504</v>
      </c>
      <c r="AA120" s="0" t="n">
        <v>1.47482273452937</v>
      </c>
      <c r="AB120" s="0" t="n">
        <v>1.88234327112708</v>
      </c>
      <c r="AC120" s="0" t="n">
        <v>2.44542379945227</v>
      </c>
      <c r="AD120" s="0" t="n">
        <v>4.40648500356361</v>
      </c>
      <c r="AE120" s="0" t="n">
        <v>4.39637351649338</v>
      </c>
    </row>
    <row r="121" customFormat="false" ht="15.75" hidden="false" customHeight="false" outlineLevel="0" collapsed="false">
      <c r="B121" s="0" t="n">
        <v>0.0410928811513784</v>
      </c>
      <c r="C121" s="0" t="n">
        <v>0.0399610785570351</v>
      </c>
      <c r="D121" s="0" t="n">
        <v>0.0362097356493369</v>
      </c>
      <c r="E121" s="0" t="n">
        <v>0.0668519399071072</v>
      </c>
      <c r="F121" s="0" t="n">
        <v>0.0736599577716536</v>
      </c>
      <c r="G121" s="0" t="n">
        <v>0.0855456843238172</v>
      </c>
      <c r="H121" s="0" t="n">
        <v>0.107184193438716</v>
      </c>
      <c r="I121" s="0" t="n">
        <v>0.0991025293247023</v>
      </c>
      <c r="J121" s="0" t="n">
        <v>0.139895294211703</v>
      </c>
      <c r="K121" s="0" t="n">
        <v>0.127065411240723</v>
      </c>
      <c r="L121" s="0" t="n">
        <v>0.142470414251382</v>
      </c>
      <c r="M121" s="0" t="n">
        <v>0.198490240055581</v>
      </c>
      <c r="N121" s="0" t="n">
        <v>0.175787618660662</v>
      </c>
      <c r="O121" s="0" t="n">
        <v>0.193345141027665</v>
      </c>
      <c r="P121" s="0" t="n">
        <v>0.211063877359548</v>
      </c>
      <c r="Q121" s="0" t="n">
        <v>0.307859165362395</v>
      </c>
      <c r="R121" s="0" t="n">
        <v>0.281085636151114</v>
      </c>
      <c r="S121" s="0" t="n">
        <v>0.415670312361541</v>
      </c>
      <c r="T121" s="0" t="n">
        <v>0.381740683763545</v>
      </c>
      <c r="U121" s="0" t="n">
        <v>0.449627579997259</v>
      </c>
      <c r="V121" s="0" t="n">
        <v>0.688243720568697</v>
      </c>
      <c r="W121" s="0" t="n">
        <v>0.828626817399397</v>
      </c>
      <c r="X121" s="0" t="n">
        <v>0.774139263289053</v>
      </c>
      <c r="Y121" s="0" t="n">
        <v>0.947338354302139</v>
      </c>
      <c r="Z121" s="0" t="n">
        <v>1.54684197390504</v>
      </c>
      <c r="AA121" s="0" t="n">
        <v>1.95672139212538</v>
      </c>
      <c r="AB121" s="0" t="n">
        <v>2.51590327317925</v>
      </c>
      <c r="AC121" s="0" t="n">
        <v>2.44542379945227</v>
      </c>
      <c r="AD121" s="0" t="n">
        <v>4.40648500356361</v>
      </c>
      <c r="AE121" s="0" t="n">
        <v>6.03498885286421</v>
      </c>
    </row>
    <row r="122" customFormat="false" ht="15.75" hidden="false" customHeight="false" outlineLevel="0" collapsed="false">
      <c r="B122" s="0" t="n">
        <v>0.0410928811513784</v>
      </c>
      <c r="C122" s="0" t="n">
        <v>0.0399610785570351</v>
      </c>
      <c r="D122" s="0" t="n">
        <v>0.0362097356493369</v>
      </c>
      <c r="E122" s="0" t="n">
        <v>0.0668519399071072</v>
      </c>
      <c r="F122" s="0" t="n">
        <v>0.0736599577716536</v>
      </c>
      <c r="G122" s="0" t="n">
        <v>0.0855456843238172</v>
      </c>
      <c r="H122" s="0" t="n">
        <v>0.107184193438716</v>
      </c>
      <c r="I122" s="0" t="n">
        <v>0.0991025293247023</v>
      </c>
      <c r="J122" s="0" t="n">
        <v>0.112602800209325</v>
      </c>
      <c r="K122" s="0" t="n">
        <v>0.158166131303066</v>
      </c>
      <c r="L122" s="0" t="n">
        <v>0.142470414251382</v>
      </c>
      <c r="M122" s="0" t="n">
        <v>0.198490240055581</v>
      </c>
      <c r="N122" s="0" t="n">
        <v>0.175787618660662</v>
      </c>
      <c r="O122" s="0" t="n">
        <v>0.24302738180583</v>
      </c>
      <c r="P122" s="0" t="n">
        <v>0.266101450642932</v>
      </c>
      <c r="Q122" s="0" t="n">
        <v>0.307859165362395</v>
      </c>
      <c r="R122" s="0" t="n">
        <v>0.281085636151114</v>
      </c>
      <c r="S122" s="0" t="n">
        <v>0.415670312361541</v>
      </c>
      <c r="T122" s="0" t="n">
        <v>0.487879253900738</v>
      </c>
      <c r="U122" s="0" t="n">
        <v>0.57702233286998</v>
      </c>
      <c r="V122" s="0" t="n">
        <v>0.533898120553685</v>
      </c>
      <c r="W122" s="0" t="n">
        <v>0.639688766111172</v>
      </c>
      <c r="X122" s="0" t="n">
        <v>0.774139263289053</v>
      </c>
      <c r="Y122" s="0" t="n">
        <v>0.947338354302139</v>
      </c>
      <c r="Z122" s="0" t="n">
        <v>1.17380036736966</v>
      </c>
      <c r="AA122" s="0" t="n">
        <v>1.95672139212538</v>
      </c>
      <c r="AB122" s="0" t="n">
        <v>1.88234327112708</v>
      </c>
      <c r="AC122" s="0" t="n">
        <v>2.44542379945227</v>
      </c>
      <c r="AD122" s="0" t="n">
        <v>4.40648500356361</v>
      </c>
      <c r="AE122" s="0" t="n">
        <v>4.39637351649338</v>
      </c>
    </row>
    <row r="123" customFormat="false" ht="15.75" hidden="false" customHeight="false" outlineLevel="0" collapsed="false">
      <c r="B123" s="0" t="n">
        <v>0.0410928811513784</v>
      </c>
      <c r="C123" s="0" t="n">
        <v>0.0399610785570351</v>
      </c>
      <c r="D123" s="0" t="n">
        <v>0.0362097356493369</v>
      </c>
      <c r="E123" s="0" t="n">
        <v>0.0543423360835598</v>
      </c>
      <c r="F123" s="0" t="n">
        <v>0.0621109249266311</v>
      </c>
      <c r="G123" s="0" t="n">
        <v>0.0716343720303263</v>
      </c>
      <c r="H123" s="0" t="n">
        <v>0.107184193438716</v>
      </c>
      <c r="I123" s="0" t="n">
        <v>0.0991025293247023</v>
      </c>
      <c r="J123" s="0" t="n">
        <v>0.139895294211703</v>
      </c>
      <c r="K123" s="0" t="n">
        <v>0.127065411240723</v>
      </c>
      <c r="L123" s="0" t="n">
        <v>0.142470414251382</v>
      </c>
      <c r="M123" s="0" t="n">
        <v>0.198490240055581</v>
      </c>
      <c r="N123" s="0" t="n">
        <v>0.175787618660662</v>
      </c>
      <c r="O123" s="0" t="n">
        <v>0.193345141027665</v>
      </c>
      <c r="P123" s="0" t="n">
        <v>0.211063877359548</v>
      </c>
      <c r="Q123" s="0" t="n">
        <v>0.243455668801571</v>
      </c>
      <c r="R123" s="0" t="n">
        <v>0.281085636151114</v>
      </c>
      <c r="S123" s="0" t="n">
        <v>0.415670312361541</v>
      </c>
      <c r="T123" s="0" t="n">
        <v>0.487879253900738</v>
      </c>
      <c r="U123" s="0" t="n">
        <v>0.449627579997259</v>
      </c>
      <c r="V123" s="0" t="n">
        <v>0.533898120553685</v>
      </c>
      <c r="W123" s="0" t="n">
        <v>0.828626817399397</v>
      </c>
      <c r="X123" s="0" t="n">
        <v>0.774139263289053</v>
      </c>
      <c r="Y123" s="0" t="n">
        <v>0.947338354302139</v>
      </c>
      <c r="Z123" s="0" t="n">
        <v>1.54684197390504</v>
      </c>
      <c r="AA123" s="0" t="n">
        <v>1.47482273452937</v>
      </c>
      <c r="AB123" s="0" t="n">
        <v>2.51590327317925</v>
      </c>
      <c r="AC123" s="0" t="n">
        <v>2.44542379945227</v>
      </c>
      <c r="AD123" s="0" t="n">
        <v>3.24147833244456</v>
      </c>
      <c r="AE123" s="0" t="n">
        <v>6.03498885286421</v>
      </c>
    </row>
    <row r="124" customFormat="false" ht="15.75" hidden="false" customHeight="false" outlineLevel="0" collapsed="false">
      <c r="B124" s="0" t="n">
        <v>0.0410928811513784</v>
      </c>
      <c r="C124" s="0" t="n">
        <v>0.0399610785570351</v>
      </c>
      <c r="D124" s="0" t="n">
        <v>0.0362097356493369</v>
      </c>
      <c r="E124" s="0" t="n">
        <v>0.0668519399071072</v>
      </c>
      <c r="F124" s="0" t="n">
        <v>0.0736599577716536</v>
      </c>
      <c r="G124" s="0" t="n">
        <v>0.0855456843238172</v>
      </c>
      <c r="H124" s="0" t="n">
        <v>0.107184193438716</v>
      </c>
      <c r="I124" s="0" t="n">
        <v>0.122910351733914</v>
      </c>
      <c r="J124" s="0" t="n">
        <v>0.139895294211703</v>
      </c>
      <c r="K124" s="0" t="n">
        <v>0.158166131303066</v>
      </c>
      <c r="L124" s="0" t="n">
        <v>0.142470414251382</v>
      </c>
      <c r="M124" s="0" t="n">
        <v>0.198490240055581</v>
      </c>
      <c r="N124" s="0" t="n">
        <v>0.220346485020001</v>
      </c>
      <c r="O124" s="0" t="n">
        <v>0.193345141027665</v>
      </c>
      <c r="P124" s="0" t="n">
        <v>0.266101450642932</v>
      </c>
      <c r="Q124" s="0" t="n">
        <v>0.307859165362395</v>
      </c>
      <c r="R124" s="0" t="n">
        <v>0.356606273839945</v>
      </c>
      <c r="S124" s="0" t="n">
        <v>0.326486052580874</v>
      </c>
      <c r="T124" s="0" t="n">
        <v>0.487879253900738</v>
      </c>
      <c r="U124" s="0" t="n">
        <v>0.57702233286998</v>
      </c>
      <c r="V124" s="0" t="n">
        <v>0.688243720568697</v>
      </c>
      <c r="W124" s="0" t="n">
        <v>0.639688766111172</v>
      </c>
      <c r="X124" s="0" t="n">
        <v>0.774139263289053</v>
      </c>
      <c r="Y124" s="0" t="n">
        <v>1.24068048872277</v>
      </c>
      <c r="Z124" s="0" t="n">
        <v>1.54684197390504</v>
      </c>
      <c r="AA124" s="0" t="n">
        <v>1.95672139212538</v>
      </c>
      <c r="AB124" s="0" t="n">
        <v>1.88234327112708</v>
      </c>
      <c r="AC124" s="0" t="n">
        <v>2.44542379945227</v>
      </c>
      <c r="AD124" s="0" t="n">
        <v>3.24147833244456</v>
      </c>
      <c r="AE124" s="0" t="n">
        <v>6.03498885286421</v>
      </c>
    </row>
    <row r="125" customFormat="false" ht="15.75" hidden="false" customHeight="false" outlineLevel="0" collapsed="false">
      <c r="B125" s="0" t="n">
        <v>0.0410928811513784</v>
      </c>
      <c r="C125" s="0" t="n">
        <v>0.0399610785570351</v>
      </c>
      <c r="D125" s="0" t="n">
        <v>0.0481390457822979</v>
      </c>
      <c r="E125" s="0" t="n">
        <v>0.0543423360835598</v>
      </c>
      <c r="F125" s="0" t="n">
        <v>0.0621109249266311</v>
      </c>
      <c r="G125" s="0" t="n">
        <v>0.0855456843238172</v>
      </c>
      <c r="H125" s="0" t="n">
        <v>0.0865565348731319</v>
      </c>
      <c r="I125" s="0" t="n">
        <v>0.0991025293247023</v>
      </c>
      <c r="J125" s="0" t="n">
        <v>0.139895294211703</v>
      </c>
      <c r="K125" s="0" t="n">
        <v>0.127065411240723</v>
      </c>
      <c r="L125" s="0" t="n">
        <v>0.177717183055718</v>
      </c>
      <c r="M125" s="0" t="n">
        <v>0.158754232898172</v>
      </c>
      <c r="N125" s="0" t="n">
        <v>0.220346485020001</v>
      </c>
      <c r="O125" s="0" t="n">
        <v>0.24302738180583</v>
      </c>
      <c r="P125" s="0" t="n">
        <v>0.266101450642932</v>
      </c>
      <c r="Q125" s="0" t="n">
        <v>0.243455668801571</v>
      </c>
      <c r="R125" s="0" t="n">
        <v>0.281085636151114</v>
      </c>
      <c r="S125" s="0" t="n">
        <v>0.415670312361541</v>
      </c>
      <c r="T125" s="0" t="n">
        <v>0.381740683763545</v>
      </c>
      <c r="U125" s="0" t="n">
        <v>0.57702233286998</v>
      </c>
      <c r="V125" s="0" t="n">
        <v>0.688243720568697</v>
      </c>
      <c r="W125" s="0" t="n">
        <v>0.828626817399397</v>
      </c>
      <c r="X125" s="0" t="n">
        <v>0.774139263289053</v>
      </c>
      <c r="Y125" s="0" t="n">
        <v>0.947338354302139</v>
      </c>
      <c r="Z125" s="0" t="n">
        <v>1.54684197390504</v>
      </c>
      <c r="AA125" s="0" t="n">
        <v>1.95672139212538</v>
      </c>
      <c r="AB125" s="0" t="n">
        <v>2.51590327317925</v>
      </c>
      <c r="AC125" s="0" t="n">
        <v>2.44542379945227</v>
      </c>
      <c r="AD125" s="0" t="n">
        <v>3.24147833244456</v>
      </c>
      <c r="AE125" s="0" t="n">
        <v>4.39637351649338</v>
      </c>
    </row>
    <row r="126" customFormat="false" ht="15.75" hidden="false" customHeight="false" outlineLevel="0" collapsed="false">
      <c r="B126" s="0" t="n">
        <v>0.0410928811513784</v>
      </c>
      <c r="C126" s="0" t="n">
        <v>0.0399610785570351</v>
      </c>
      <c r="D126" s="0" t="n">
        <v>0.0362097356493369</v>
      </c>
      <c r="E126" s="0" t="n">
        <v>0.0543423360835598</v>
      </c>
      <c r="F126" s="0" t="n">
        <v>0.0736599577716536</v>
      </c>
      <c r="G126" s="0" t="n">
        <v>0.0855456843238172</v>
      </c>
      <c r="H126" s="0" t="n">
        <v>0.107184193438716</v>
      </c>
      <c r="I126" s="0" t="n">
        <v>0.0991025293247023</v>
      </c>
      <c r="J126" s="0" t="n">
        <v>0.112602800209325</v>
      </c>
      <c r="K126" s="0" t="n">
        <v>0.127065411240723</v>
      </c>
      <c r="L126" s="0" t="n">
        <v>0.177717183055718</v>
      </c>
      <c r="M126" s="0" t="n">
        <v>0.198490240055581</v>
      </c>
      <c r="N126" s="0" t="n">
        <v>0.175787618660662</v>
      </c>
      <c r="O126" s="0" t="n">
        <v>0.24302738180583</v>
      </c>
      <c r="P126" s="0" t="n">
        <v>0.211063877359548</v>
      </c>
      <c r="Q126" s="0" t="n">
        <v>0.243455668801571</v>
      </c>
      <c r="R126" s="0" t="n">
        <v>0.356606273839945</v>
      </c>
      <c r="S126" s="0" t="n">
        <v>0.326486052580874</v>
      </c>
      <c r="T126" s="0" t="n">
        <v>0.487879253900738</v>
      </c>
      <c r="U126" s="0" t="n">
        <v>0.57702233286998</v>
      </c>
      <c r="V126" s="0" t="n">
        <v>0.688243720568697</v>
      </c>
      <c r="W126" s="0" t="n">
        <v>0.639688766111172</v>
      </c>
      <c r="X126" s="0" t="n">
        <v>0.774139263289053</v>
      </c>
      <c r="Y126" s="0" t="n">
        <v>0.947338354302139</v>
      </c>
      <c r="Z126" s="0" t="n">
        <v>1.17380036736966</v>
      </c>
      <c r="AA126" s="0" t="n">
        <v>1.95672139212538</v>
      </c>
      <c r="AB126" s="0" t="n">
        <v>1.88234327112708</v>
      </c>
      <c r="AC126" s="0" t="n">
        <v>3.2950072705604</v>
      </c>
      <c r="AD126" s="0" t="n">
        <v>4.40648500356361</v>
      </c>
      <c r="AE126" s="0" t="n">
        <v>6.03498885286421</v>
      </c>
    </row>
    <row r="127" customFormat="false" ht="15.75" hidden="false" customHeight="false" outlineLevel="0" collapsed="false">
      <c r="B127" s="0" t="n">
        <v>0.0410928811513784</v>
      </c>
      <c r="C127" s="0" t="n">
        <v>0.0399610785570351</v>
      </c>
      <c r="D127" s="0" t="n">
        <v>0.0481390457822979</v>
      </c>
      <c r="E127" s="0" t="n">
        <v>0.0543423360835598</v>
      </c>
      <c r="F127" s="0" t="n">
        <v>0.0736599577716536</v>
      </c>
      <c r="G127" s="0" t="n">
        <v>0.0716343720303263</v>
      </c>
      <c r="H127" s="0" t="n">
        <v>0.0865565348731319</v>
      </c>
      <c r="I127" s="0" t="n">
        <v>0.122910351733914</v>
      </c>
      <c r="J127" s="0" t="n">
        <v>0.112602800209325</v>
      </c>
      <c r="K127" s="0" t="n">
        <v>0.158166131303066</v>
      </c>
      <c r="L127" s="0" t="n">
        <v>0.142470414251382</v>
      </c>
      <c r="M127" s="0" t="n">
        <v>0.158754232898172</v>
      </c>
      <c r="N127" s="0" t="n">
        <v>0.220346485020001</v>
      </c>
      <c r="O127" s="0" t="n">
        <v>0.24302738180583</v>
      </c>
      <c r="P127" s="0" t="n">
        <v>0.266101450642932</v>
      </c>
      <c r="Q127" s="0" t="n">
        <v>0.243455668801571</v>
      </c>
      <c r="R127" s="0" t="n">
        <v>0.356606273839945</v>
      </c>
      <c r="S127" s="0" t="n">
        <v>0.326486052580874</v>
      </c>
      <c r="T127" s="0" t="n">
        <v>0.381740683763545</v>
      </c>
      <c r="U127" s="0" t="n">
        <v>0.449627579997259</v>
      </c>
      <c r="V127" s="0" t="n">
        <v>0.533898120553685</v>
      </c>
      <c r="W127" s="0" t="n">
        <v>0.828626817399397</v>
      </c>
      <c r="X127" s="0" t="n">
        <v>1.00807693794323</v>
      </c>
      <c r="Y127" s="0" t="n">
        <v>0.947338354302139</v>
      </c>
      <c r="Z127" s="0" t="n">
        <v>1.17380036736966</v>
      </c>
      <c r="AA127" s="0" t="n">
        <v>1.95672139212538</v>
      </c>
      <c r="AB127" s="0" t="n">
        <v>2.51590327317925</v>
      </c>
      <c r="AC127" s="0" t="n">
        <v>2.44542379945227</v>
      </c>
      <c r="AD127" s="0" t="n">
        <v>3.24147833244456</v>
      </c>
      <c r="AE127" s="0" t="n">
        <v>4.39637351649338</v>
      </c>
    </row>
    <row r="128" customFormat="false" ht="15.75" hidden="false" customHeight="false" outlineLevel="0" collapsed="false">
      <c r="B128" s="0" t="n">
        <v>0.0410928811513784</v>
      </c>
      <c r="C128" s="0" t="n">
        <v>0.0508004871615576</v>
      </c>
      <c r="D128" s="0" t="n">
        <v>0.0481390457822979</v>
      </c>
      <c r="E128" s="0" t="n">
        <v>0.0543423360835598</v>
      </c>
      <c r="F128" s="0" t="n">
        <v>0.0621109249266311</v>
      </c>
      <c r="G128" s="0" t="n">
        <v>0.0855456843238172</v>
      </c>
      <c r="H128" s="0" t="n">
        <v>0.107184193438716</v>
      </c>
      <c r="I128" s="0" t="n">
        <v>0.122910351733914</v>
      </c>
      <c r="J128" s="0" t="n">
        <v>0.112602800209325</v>
      </c>
      <c r="K128" s="0" t="n">
        <v>0.158166131303066</v>
      </c>
      <c r="L128" s="0" t="n">
        <v>0.142470414251382</v>
      </c>
      <c r="M128" s="0" t="n">
        <v>0.198490240055581</v>
      </c>
      <c r="N128" s="0" t="n">
        <v>0.220346485020001</v>
      </c>
      <c r="O128" s="0" t="n">
        <v>0.24302738180583</v>
      </c>
      <c r="P128" s="0" t="n">
        <v>0.211063877359548</v>
      </c>
      <c r="Q128" s="0" t="n">
        <v>0.307859165362395</v>
      </c>
      <c r="R128" s="0" t="n">
        <v>0.281085636151114</v>
      </c>
      <c r="S128" s="0" t="n">
        <v>0.415670312361541</v>
      </c>
      <c r="T128" s="0" t="n">
        <v>0.381740683763545</v>
      </c>
      <c r="U128" s="0" t="n">
        <v>0.449627579997259</v>
      </c>
      <c r="V128" s="0" t="n">
        <v>0.688243720568697</v>
      </c>
      <c r="W128" s="0" t="n">
        <v>0.828626817399397</v>
      </c>
      <c r="X128" s="0" t="n">
        <v>0.774139263289053</v>
      </c>
      <c r="Y128" s="0" t="n">
        <v>1.24068048872277</v>
      </c>
      <c r="Z128" s="0" t="n">
        <v>1.54684197390504</v>
      </c>
      <c r="AA128" s="0" t="n">
        <v>1.47482273452937</v>
      </c>
      <c r="AB128" s="0" t="n">
        <v>2.51590327317925</v>
      </c>
      <c r="AC128" s="0" t="n">
        <v>2.44542379945227</v>
      </c>
      <c r="AD128" s="0" t="n">
        <v>3.24147833244456</v>
      </c>
      <c r="AE128" s="0" t="n">
        <v>4.39637351649338</v>
      </c>
    </row>
    <row r="129" customFormat="false" ht="15.75" hidden="false" customHeight="false" outlineLevel="0" collapsed="false">
      <c r="B129" s="0" t="n">
        <v>0.0410928811513784</v>
      </c>
      <c r="C129" s="0" t="n">
        <v>0.0399610785570351</v>
      </c>
      <c r="D129" s="0" t="n">
        <v>0.0481390457822979</v>
      </c>
      <c r="E129" s="0" t="n">
        <v>0.0668519399071072</v>
      </c>
      <c r="F129" s="0" t="n">
        <v>0.0736599577716536</v>
      </c>
      <c r="G129" s="0" t="n">
        <v>0.0716343720303263</v>
      </c>
      <c r="H129" s="0" t="n">
        <v>0.107184193438716</v>
      </c>
      <c r="I129" s="0" t="n">
        <v>0.0991025293247023</v>
      </c>
      <c r="J129" s="0" t="n">
        <v>0.139895294211703</v>
      </c>
      <c r="K129" s="0" t="n">
        <v>0.158166131303066</v>
      </c>
      <c r="L129" s="0" t="n">
        <v>0.177717183055718</v>
      </c>
      <c r="M129" s="0" t="n">
        <v>0.198490240055581</v>
      </c>
      <c r="N129" s="0" t="n">
        <v>0.220346485020001</v>
      </c>
      <c r="O129" s="0" t="n">
        <v>0.24302738180583</v>
      </c>
      <c r="P129" s="0" t="n">
        <v>0.266101450642932</v>
      </c>
      <c r="Q129" s="0" t="n">
        <v>0.307859165362395</v>
      </c>
      <c r="R129" s="0" t="n">
        <v>0.356606273839945</v>
      </c>
      <c r="S129" s="0" t="n">
        <v>0.415670312361541</v>
      </c>
      <c r="T129" s="0" t="n">
        <v>0.487879253900738</v>
      </c>
      <c r="U129" s="0" t="n">
        <v>0.57702233286998</v>
      </c>
      <c r="V129" s="0" t="n">
        <v>0.688243720568697</v>
      </c>
      <c r="W129" s="0" t="n">
        <v>0.828626817399397</v>
      </c>
      <c r="X129" s="0" t="n">
        <v>1.00807693794323</v>
      </c>
      <c r="Y129" s="0" t="n">
        <v>0.947338354302139</v>
      </c>
      <c r="Z129" s="0" t="n">
        <v>1.17380036736966</v>
      </c>
      <c r="AA129" s="0" t="n">
        <v>1.47482273452937</v>
      </c>
      <c r="AB129" s="0" t="n">
        <v>1.88234327112708</v>
      </c>
      <c r="AC129" s="0" t="n">
        <v>2.44542379945227</v>
      </c>
      <c r="AD129" s="0" t="n">
        <v>3.24147833244456</v>
      </c>
      <c r="AE129" s="0" t="n">
        <v>6.03498885286421</v>
      </c>
    </row>
    <row r="130" customFormat="false" ht="15.75" hidden="false" customHeight="false" outlineLevel="0" collapsed="false">
      <c r="B130" s="0" t="n">
        <v>0.0410928811513784</v>
      </c>
      <c r="C130" s="0" t="n">
        <v>0.0508004871615576</v>
      </c>
      <c r="D130" s="0" t="n">
        <v>0.0481390457822979</v>
      </c>
      <c r="E130" s="0" t="n">
        <v>0.0668519399071072</v>
      </c>
      <c r="F130" s="0" t="n">
        <v>0.0621109249266311</v>
      </c>
      <c r="G130" s="0" t="n">
        <v>0.0855456843238172</v>
      </c>
      <c r="H130" s="0" t="n">
        <v>0.0865565348731319</v>
      </c>
      <c r="I130" s="0" t="n">
        <v>0.0991025293247023</v>
      </c>
      <c r="J130" s="0" t="n">
        <v>0.139895294211703</v>
      </c>
      <c r="K130" s="0" t="n">
        <v>0.127065411240723</v>
      </c>
      <c r="L130" s="0" t="n">
        <v>0.177717183055718</v>
      </c>
      <c r="M130" s="0" t="n">
        <v>0.158754232898172</v>
      </c>
      <c r="N130" s="0" t="n">
        <v>0.175787618660662</v>
      </c>
      <c r="O130" s="0" t="n">
        <v>0.24302738180583</v>
      </c>
      <c r="P130" s="0" t="n">
        <v>0.211063877359548</v>
      </c>
      <c r="Q130" s="0" t="n">
        <v>0.243455668801571</v>
      </c>
      <c r="R130" s="0" t="n">
        <v>0.281085636151114</v>
      </c>
      <c r="S130" s="0" t="n">
        <v>0.326486052580874</v>
      </c>
      <c r="T130" s="0" t="n">
        <v>0.487879253900738</v>
      </c>
      <c r="U130" s="0" t="n">
        <v>0.57702233286998</v>
      </c>
      <c r="V130" s="0" t="n">
        <v>0.533898120553685</v>
      </c>
      <c r="W130" s="0" t="n">
        <v>0.828626817399397</v>
      </c>
      <c r="X130" s="0" t="n">
        <v>0.774139263289053</v>
      </c>
      <c r="Y130" s="0" t="n">
        <v>0.947338354302139</v>
      </c>
      <c r="Z130" s="0" t="n">
        <v>1.17380036736966</v>
      </c>
      <c r="AA130" s="0" t="n">
        <v>1.47482273452937</v>
      </c>
      <c r="AB130" s="0" t="n">
        <v>2.51590327317925</v>
      </c>
      <c r="AC130" s="0" t="n">
        <v>3.2950072705604</v>
      </c>
      <c r="AD130" s="0" t="n">
        <v>3.24147833244456</v>
      </c>
      <c r="AE130" s="0" t="n">
        <v>4.39637351649338</v>
      </c>
    </row>
    <row r="131" customFormat="false" ht="15.75" hidden="false" customHeight="false" outlineLevel="0" collapsed="false">
      <c r="B131" s="0" t="n">
        <v>0.0410928811513784</v>
      </c>
      <c r="C131" s="0" t="n">
        <v>0.0508004871615576</v>
      </c>
      <c r="D131" s="0" t="n">
        <v>0.0362097356493369</v>
      </c>
      <c r="E131" s="0" t="n">
        <v>0.0668519399071072</v>
      </c>
      <c r="F131" s="0" t="n">
        <v>0.0621109249266311</v>
      </c>
      <c r="G131" s="0" t="n">
        <v>0.0855456843238172</v>
      </c>
      <c r="H131" s="0" t="n">
        <v>0.0865565348731319</v>
      </c>
      <c r="I131" s="0" t="n">
        <v>0.122910351733914</v>
      </c>
      <c r="J131" s="0" t="n">
        <v>0.139895294211703</v>
      </c>
      <c r="K131" s="0" t="n">
        <v>0.127065411240723</v>
      </c>
      <c r="L131" s="0" t="n">
        <v>0.142470414251382</v>
      </c>
      <c r="M131" s="0" t="n">
        <v>0.198490240055581</v>
      </c>
      <c r="N131" s="0" t="n">
        <v>0.175787618660662</v>
      </c>
      <c r="O131" s="0" t="n">
        <v>0.193345141027665</v>
      </c>
      <c r="P131" s="0" t="n">
        <v>0.266101450642932</v>
      </c>
      <c r="Q131" s="0" t="n">
        <v>0.243455668801571</v>
      </c>
      <c r="R131" s="0" t="n">
        <v>0.356606273839945</v>
      </c>
      <c r="S131" s="0" t="n">
        <v>0.415670312361541</v>
      </c>
      <c r="T131" s="0" t="n">
        <v>0.381740683763545</v>
      </c>
      <c r="U131" s="0" t="n">
        <v>0.57702233286998</v>
      </c>
      <c r="V131" s="0" t="n">
        <v>0.688243720568697</v>
      </c>
      <c r="W131" s="0" t="n">
        <v>0.639688766111172</v>
      </c>
      <c r="X131" s="0" t="n">
        <v>0.774139263289053</v>
      </c>
      <c r="Y131" s="0" t="n">
        <v>1.24068048872277</v>
      </c>
      <c r="Z131" s="0" t="n">
        <v>1.17380036736966</v>
      </c>
      <c r="AA131" s="0" t="n">
        <v>1.47482273452937</v>
      </c>
      <c r="AB131" s="0" t="n">
        <v>2.51590327317925</v>
      </c>
      <c r="AC131" s="0" t="n">
        <v>2.44542379945227</v>
      </c>
      <c r="AD131" s="0" t="n">
        <v>4.40648500356361</v>
      </c>
      <c r="AE131" s="0" t="n">
        <v>6.03498885286421</v>
      </c>
    </row>
    <row r="132" customFormat="false" ht="15.75" hidden="false" customHeight="false" outlineLevel="0" collapsed="false">
      <c r="B132" s="0" t="n">
        <v>0.0410928811513784</v>
      </c>
      <c r="C132" s="0" t="n">
        <v>0.0508004871615576</v>
      </c>
      <c r="D132" s="0" t="n">
        <v>0.0362097356493369</v>
      </c>
      <c r="E132" s="0" t="n">
        <v>0.0543423360835598</v>
      </c>
      <c r="F132" s="0" t="n">
        <v>0.0621109249266311</v>
      </c>
      <c r="G132" s="0" t="n">
        <v>0.0716343720303263</v>
      </c>
      <c r="H132" s="0" t="n">
        <v>0.0865565348731319</v>
      </c>
      <c r="I132" s="0" t="n">
        <v>0.0991025293247023</v>
      </c>
      <c r="J132" s="0" t="n">
        <v>0.139895294211703</v>
      </c>
      <c r="K132" s="0" t="n">
        <v>0.158166131303066</v>
      </c>
      <c r="L132" s="0" t="n">
        <v>0.177717183055718</v>
      </c>
      <c r="M132" s="0" t="n">
        <v>0.158754232898172</v>
      </c>
      <c r="N132" s="0" t="n">
        <v>0.175787618660662</v>
      </c>
      <c r="O132" s="0" t="n">
        <v>0.193345141027665</v>
      </c>
      <c r="P132" s="0" t="n">
        <v>0.266101450642932</v>
      </c>
      <c r="Q132" s="0" t="n">
        <v>0.243455668801571</v>
      </c>
      <c r="R132" s="0" t="n">
        <v>0.356606273839945</v>
      </c>
      <c r="S132" s="0" t="n">
        <v>0.415670312361541</v>
      </c>
      <c r="T132" s="0" t="n">
        <v>0.381740683763545</v>
      </c>
      <c r="U132" s="0" t="n">
        <v>0.57702233286998</v>
      </c>
      <c r="V132" s="0" t="n">
        <v>0.688243720568697</v>
      </c>
      <c r="W132" s="0" t="n">
        <v>0.828626817399397</v>
      </c>
      <c r="X132" s="0" t="n">
        <v>0.774139263289053</v>
      </c>
      <c r="Y132" s="0" t="n">
        <v>0.947338354302139</v>
      </c>
      <c r="Z132" s="0" t="n">
        <v>1.17380036736966</v>
      </c>
      <c r="AA132" s="0" t="n">
        <v>1.95672139212538</v>
      </c>
      <c r="AB132" s="0" t="n">
        <v>1.88234327112708</v>
      </c>
      <c r="AC132" s="0" t="n">
        <v>2.44542379945227</v>
      </c>
      <c r="AD132" s="0" t="n">
        <v>4.40648500356361</v>
      </c>
      <c r="AE132" s="0" t="n">
        <v>6.03498885286421</v>
      </c>
    </row>
    <row r="133" customFormat="false" ht="15.75" hidden="false" customHeight="false" outlineLevel="0" collapsed="false">
      <c r="B133" s="0" t="n">
        <v>0.0410928811513784</v>
      </c>
      <c r="C133" s="0" t="n">
        <v>0.0399610785570351</v>
      </c>
      <c r="D133" s="0" t="n">
        <v>0.0481390457822979</v>
      </c>
      <c r="E133" s="0" t="n">
        <v>0.0543423360835598</v>
      </c>
      <c r="F133" s="0" t="n">
        <v>0.0621109249266311</v>
      </c>
      <c r="G133" s="0" t="n">
        <v>0.0855456843238172</v>
      </c>
      <c r="H133" s="0" t="n">
        <v>0.107184193438716</v>
      </c>
      <c r="I133" s="0" t="n">
        <v>0.0991025293247023</v>
      </c>
      <c r="J133" s="0" t="n">
        <v>0.139895294211703</v>
      </c>
      <c r="K133" s="0" t="n">
        <v>0.127065411240723</v>
      </c>
      <c r="L133" s="0" t="n">
        <v>0.177717183055718</v>
      </c>
      <c r="M133" s="0" t="n">
        <v>0.198490240055581</v>
      </c>
      <c r="N133" s="0" t="n">
        <v>0.220346485020001</v>
      </c>
      <c r="O133" s="0" t="n">
        <v>0.193345141027665</v>
      </c>
      <c r="P133" s="0" t="n">
        <v>0.211063877359548</v>
      </c>
      <c r="Q133" s="0" t="n">
        <v>0.307859165362395</v>
      </c>
      <c r="R133" s="0" t="n">
        <v>0.356606273839945</v>
      </c>
      <c r="S133" s="0" t="n">
        <v>0.415670312361541</v>
      </c>
      <c r="T133" s="0" t="n">
        <v>0.381740683763545</v>
      </c>
      <c r="U133" s="0" t="n">
        <v>0.449627579997259</v>
      </c>
      <c r="V133" s="0" t="n">
        <v>0.688243720568697</v>
      </c>
      <c r="W133" s="0" t="n">
        <v>0.639688766111172</v>
      </c>
      <c r="X133" s="0" t="n">
        <v>0.774139263289053</v>
      </c>
      <c r="Y133" s="0" t="n">
        <v>1.24068048872277</v>
      </c>
      <c r="Z133" s="0" t="n">
        <v>1.17380036736966</v>
      </c>
      <c r="AA133" s="0" t="n">
        <v>1.47482273452937</v>
      </c>
      <c r="AB133" s="0" t="n">
        <v>1.88234327112708</v>
      </c>
      <c r="AC133" s="0" t="n">
        <v>3.2950072705604</v>
      </c>
      <c r="AD133" s="0" t="n">
        <v>4.40648500356361</v>
      </c>
      <c r="AE133" s="0" t="n">
        <v>4.39637351649338</v>
      </c>
    </row>
    <row r="134" customFormat="false" ht="15.75" hidden="false" customHeight="false" outlineLevel="0" collapsed="false">
      <c r="B134" s="0" t="n">
        <v>0.0410928811513784</v>
      </c>
      <c r="C134" s="0" t="n">
        <v>0.0508004871615576</v>
      </c>
      <c r="D134" s="0" t="n">
        <v>0.0481390457822979</v>
      </c>
      <c r="E134" s="0" t="n">
        <v>0.0668519399071072</v>
      </c>
      <c r="F134" s="0" t="n">
        <v>0.0621109249266311</v>
      </c>
      <c r="G134" s="0" t="n">
        <v>0.0716343720303263</v>
      </c>
      <c r="H134" s="0" t="n">
        <v>0.107184193438716</v>
      </c>
      <c r="I134" s="0" t="n">
        <v>0.122910351733914</v>
      </c>
      <c r="J134" s="0" t="n">
        <v>0.139895294211703</v>
      </c>
      <c r="K134" s="0" t="n">
        <v>0.127065411240723</v>
      </c>
      <c r="L134" s="0" t="n">
        <v>0.142470414251382</v>
      </c>
      <c r="M134" s="0" t="n">
        <v>0.158754232898172</v>
      </c>
      <c r="N134" s="0" t="n">
        <v>0.175787618660662</v>
      </c>
      <c r="O134" s="0" t="n">
        <v>0.24302738180583</v>
      </c>
      <c r="P134" s="0" t="n">
        <v>0.266101450642932</v>
      </c>
      <c r="Q134" s="0" t="n">
        <v>0.243455668801571</v>
      </c>
      <c r="R134" s="0" t="n">
        <v>0.356606273839945</v>
      </c>
      <c r="S134" s="0" t="n">
        <v>0.326486052580874</v>
      </c>
      <c r="T134" s="0" t="n">
        <v>0.487879253900738</v>
      </c>
      <c r="U134" s="0" t="n">
        <v>0.57702233286998</v>
      </c>
      <c r="V134" s="0" t="n">
        <v>0.688243720568697</v>
      </c>
      <c r="W134" s="0" t="n">
        <v>0.828626817399397</v>
      </c>
      <c r="X134" s="0" t="n">
        <v>0.774139263289053</v>
      </c>
      <c r="Y134" s="0" t="n">
        <v>1.24068048872277</v>
      </c>
      <c r="Z134" s="0" t="n">
        <v>1.17380036736966</v>
      </c>
      <c r="AA134" s="0" t="n">
        <v>1.47482273452937</v>
      </c>
      <c r="AB134" s="0" t="n">
        <v>1.88234327112708</v>
      </c>
      <c r="AC134" s="0" t="n">
        <v>2.44542379945227</v>
      </c>
      <c r="AD134" s="0" t="n">
        <v>3.24147833244456</v>
      </c>
      <c r="AE134" s="0" t="n">
        <v>4.39637351649338</v>
      </c>
    </row>
    <row r="135" customFormat="false" ht="15.75" hidden="false" customHeight="false" outlineLevel="0" collapsed="false">
      <c r="B135" s="0" t="n">
        <v>0.0410928811513784</v>
      </c>
      <c r="C135" s="0" t="n">
        <v>0.0508004871615576</v>
      </c>
      <c r="D135" s="0" t="n">
        <v>0.0481390457822979</v>
      </c>
      <c r="E135" s="0" t="n">
        <v>0.0668519399071072</v>
      </c>
      <c r="F135" s="0" t="n">
        <v>0.0621109249266311</v>
      </c>
      <c r="G135" s="0" t="n">
        <v>0.0716343720303263</v>
      </c>
      <c r="H135" s="0" t="n">
        <v>0.107184193438716</v>
      </c>
      <c r="I135" s="0" t="n">
        <v>0.122910351733914</v>
      </c>
      <c r="J135" s="0" t="n">
        <v>0.112602800209325</v>
      </c>
      <c r="K135" s="0" t="n">
        <v>0.127065411240723</v>
      </c>
      <c r="L135" s="0" t="n">
        <v>0.177717183055718</v>
      </c>
      <c r="M135" s="0" t="n">
        <v>0.158754232898172</v>
      </c>
      <c r="N135" s="0" t="n">
        <v>0.175787618660662</v>
      </c>
      <c r="O135" s="0" t="n">
        <v>0.193345141027665</v>
      </c>
      <c r="P135" s="0" t="n">
        <v>0.211063877359548</v>
      </c>
      <c r="Q135" s="0" t="n">
        <v>0.243455668801571</v>
      </c>
      <c r="R135" s="0" t="n">
        <v>0.281085636151114</v>
      </c>
      <c r="S135" s="0" t="n">
        <v>0.326486052580874</v>
      </c>
      <c r="T135" s="0" t="n">
        <v>0.381740683763545</v>
      </c>
      <c r="U135" s="0" t="n">
        <v>0.449627579997259</v>
      </c>
      <c r="V135" s="0" t="n">
        <v>0.688243720568697</v>
      </c>
      <c r="W135" s="0" t="n">
        <v>0.828626817399397</v>
      </c>
      <c r="X135" s="0" t="n">
        <v>0.774139263289053</v>
      </c>
      <c r="Y135" s="0" t="n">
        <v>1.24068048872277</v>
      </c>
      <c r="Z135" s="0" t="n">
        <v>1.17380036736966</v>
      </c>
      <c r="AA135" s="0" t="n">
        <v>1.95672139212538</v>
      </c>
      <c r="AB135" s="0" t="n">
        <v>2.51590327317925</v>
      </c>
      <c r="AC135" s="0" t="n">
        <v>2.44542379945227</v>
      </c>
      <c r="AD135" s="0" t="n">
        <v>3.24147833244456</v>
      </c>
      <c r="AE135" s="0" t="n">
        <v>6.03498885286421</v>
      </c>
    </row>
    <row r="136" customFormat="false" ht="15.75" hidden="false" customHeight="false" outlineLevel="0" collapsed="false">
      <c r="B136" s="0" t="n">
        <v>0.0410928811513784</v>
      </c>
      <c r="C136" s="0" t="n">
        <v>0.0508004871615576</v>
      </c>
      <c r="D136" s="0" t="n">
        <v>0.0481390457822979</v>
      </c>
      <c r="E136" s="0" t="n">
        <v>0.0543423360835598</v>
      </c>
      <c r="F136" s="0" t="n">
        <v>0.0621109249266311</v>
      </c>
      <c r="G136" s="0" t="n">
        <v>0.0855456843238172</v>
      </c>
      <c r="H136" s="0" t="n">
        <v>0.0865565348731319</v>
      </c>
      <c r="I136" s="0" t="n">
        <v>0.0991025293247023</v>
      </c>
      <c r="J136" s="0" t="n">
        <v>0.112602800209325</v>
      </c>
      <c r="K136" s="0" t="n">
        <v>0.158166131303066</v>
      </c>
      <c r="L136" s="0" t="n">
        <v>0.177717183055718</v>
      </c>
      <c r="M136" s="0" t="n">
        <v>0.198490240055581</v>
      </c>
      <c r="N136" s="0" t="n">
        <v>0.220346485020001</v>
      </c>
      <c r="O136" s="0" t="n">
        <v>0.24302738180583</v>
      </c>
      <c r="P136" s="0" t="n">
        <v>0.266101450642932</v>
      </c>
      <c r="Q136" s="0" t="n">
        <v>0.307859165362395</v>
      </c>
      <c r="R136" s="0" t="n">
        <v>0.356606273839945</v>
      </c>
      <c r="S136" s="0" t="n">
        <v>0.415670312361541</v>
      </c>
      <c r="T136" s="0" t="n">
        <v>0.487879253900738</v>
      </c>
      <c r="U136" s="0" t="n">
        <v>0.449627579997259</v>
      </c>
      <c r="V136" s="0" t="n">
        <v>0.688243720568697</v>
      </c>
      <c r="W136" s="0" t="n">
        <v>0.639688766111172</v>
      </c>
      <c r="X136" s="0" t="n">
        <v>0.774139263289053</v>
      </c>
      <c r="Y136" s="0" t="n">
        <v>0.947338354302139</v>
      </c>
      <c r="Z136" s="0" t="n">
        <v>1.17380036736966</v>
      </c>
      <c r="AA136" s="0" t="n">
        <v>1.95672139212538</v>
      </c>
      <c r="AB136" s="0" t="n">
        <v>2.51590327317925</v>
      </c>
      <c r="AC136" s="0" t="n">
        <v>3.2950072705604</v>
      </c>
      <c r="AD136" s="0" t="n">
        <v>3.24147833244456</v>
      </c>
      <c r="AE136" s="0" t="n">
        <v>4.39637351649338</v>
      </c>
    </row>
    <row r="137" customFormat="false" ht="15.75" hidden="false" customHeight="false" outlineLevel="0" collapsed="false">
      <c r="B137" s="0" t="n">
        <v>0.0410928811513784</v>
      </c>
      <c r="C137" s="0" t="n">
        <v>0.0399610785570351</v>
      </c>
      <c r="D137" s="0" t="n">
        <v>0.0481390457822979</v>
      </c>
      <c r="E137" s="0" t="n">
        <v>0.0668519399071072</v>
      </c>
      <c r="F137" s="0" t="n">
        <v>0.0736599577716536</v>
      </c>
      <c r="G137" s="0" t="n">
        <v>0.0855456843238172</v>
      </c>
      <c r="H137" s="0" t="n">
        <v>0.0865565348731319</v>
      </c>
      <c r="I137" s="0" t="n">
        <v>0.0991025293247023</v>
      </c>
      <c r="J137" s="0" t="n">
        <v>0.139895294211703</v>
      </c>
      <c r="K137" s="0" t="n">
        <v>0.127065411240723</v>
      </c>
      <c r="L137" s="0" t="n">
        <v>0.177717183055718</v>
      </c>
      <c r="M137" s="0" t="n">
        <v>0.198490240055581</v>
      </c>
      <c r="N137" s="0" t="n">
        <v>0.175787618660662</v>
      </c>
      <c r="O137" s="0" t="n">
        <v>0.193345141027665</v>
      </c>
      <c r="P137" s="0" t="n">
        <v>0.266101450642932</v>
      </c>
      <c r="Q137" s="0" t="n">
        <v>0.243455668801571</v>
      </c>
      <c r="R137" s="0" t="n">
        <v>0.356606273839945</v>
      </c>
      <c r="S137" s="0" t="n">
        <v>0.326486052580874</v>
      </c>
      <c r="T137" s="0" t="n">
        <v>0.381740683763545</v>
      </c>
      <c r="U137" s="0" t="n">
        <v>0.57702233286998</v>
      </c>
      <c r="V137" s="0" t="n">
        <v>0.533898120553685</v>
      </c>
      <c r="W137" s="0" t="n">
        <v>0.639688766111172</v>
      </c>
      <c r="X137" s="0" t="n">
        <v>1.00807693794323</v>
      </c>
      <c r="Y137" s="0" t="n">
        <v>1.24068048872277</v>
      </c>
      <c r="Z137" s="0" t="n">
        <v>1.54684197390504</v>
      </c>
      <c r="AA137" s="0" t="n">
        <v>1.47482273452937</v>
      </c>
      <c r="AB137" s="0" t="n">
        <v>2.51590327317925</v>
      </c>
      <c r="AC137" s="0" t="n">
        <v>2.44542379945227</v>
      </c>
      <c r="AD137" s="0" t="n">
        <v>4.40648500356361</v>
      </c>
      <c r="AE137" s="0" t="n">
        <v>6.03498885286421</v>
      </c>
    </row>
    <row r="138" customFormat="false" ht="15.75" hidden="false" customHeight="false" outlineLevel="0" collapsed="false">
      <c r="B138" s="0" t="n">
        <v>0.0410928811513784</v>
      </c>
      <c r="C138" s="0" t="n">
        <v>0.0399610785570351</v>
      </c>
      <c r="D138" s="0" t="n">
        <v>0.0362097356493369</v>
      </c>
      <c r="E138" s="0" t="n">
        <v>0.0668519399071072</v>
      </c>
      <c r="F138" s="0" t="n">
        <v>0.0621109249266311</v>
      </c>
      <c r="G138" s="0" t="n">
        <v>0.0716343720303263</v>
      </c>
      <c r="H138" s="0" t="n">
        <v>0.0865565348731319</v>
      </c>
      <c r="I138" s="0" t="n">
        <v>0.0991025293247023</v>
      </c>
      <c r="J138" s="0" t="n">
        <v>0.139895294211703</v>
      </c>
      <c r="K138" s="0" t="n">
        <v>0.158166131303066</v>
      </c>
      <c r="L138" s="0" t="n">
        <v>0.142470414251382</v>
      </c>
      <c r="M138" s="0" t="n">
        <v>0.158754232898172</v>
      </c>
      <c r="N138" s="0" t="n">
        <v>0.175787618660662</v>
      </c>
      <c r="O138" s="0" t="n">
        <v>0.24302738180583</v>
      </c>
      <c r="P138" s="0" t="n">
        <v>0.211063877359548</v>
      </c>
      <c r="Q138" s="0" t="n">
        <v>0.243455668801571</v>
      </c>
      <c r="R138" s="0" t="n">
        <v>0.356606273839945</v>
      </c>
      <c r="S138" s="0" t="n">
        <v>0.326486052580874</v>
      </c>
      <c r="T138" s="0" t="n">
        <v>0.381740683763545</v>
      </c>
      <c r="U138" s="0" t="n">
        <v>0.449627579997259</v>
      </c>
      <c r="V138" s="0" t="n">
        <v>0.533898120553685</v>
      </c>
      <c r="W138" s="0" t="n">
        <v>0.639688766111172</v>
      </c>
      <c r="X138" s="0" t="n">
        <v>1.00807693794323</v>
      </c>
      <c r="Y138" s="0" t="n">
        <v>1.24068048872277</v>
      </c>
      <c r="Z138" s="0" t="n">
        <v>1.17380036736966</v>
      </c>
      <c r="AA138" s="0" t="n">
        <v>1.47482273452937</v>
      </c>
      <c r="AB138" s="0" t="n">
        <v>1.88234327112708</v>
      </c>
      <c r="AC138" s="0" t="n">
        <v>3.2950072705604</v>
      </c>
      <c r="AD138" s="0" t="n">
        <v>4.40648500356361</v>
      </c>
      <c r="AE138" s="0" t="n">
        <v>6.03498885286421</v>
      </c>
    </row>
    <row r="139" customFormat="false" ht="15.75" hidden="false" customHeight="false" outlineLevel="0" collapsed="false">
      <c r="B139" s="0" t="n">
        <v>0.0410928811513784</v>
      </c>
      <c r="C139" s="0" t="n">
        <v>0.0399610785570351</v>
      </c>
      <c r="D139" s="0" t="n">
        <v>0.0481390457822979</v>
      </c>
      <c r="E139" s="0" t="n">
        <v>0.0543423360835598</v>
      </c>
      <c r="F139" s="0" t="n">
        <v>0.0736599577716536</v>
      </c>
      <c r="G139" s="0" t="n">
        <v>0.0855456843238172</v>
      </c>
      <c r="H139" s="0" t="n">
        <v>0.0865565348731319</v>
      </c>
      <c r="I139" s="0" t="n">
        <v>0.122910351733914</v>
      </c>
      <c r="J139" s="0" t="n">
        <v>0.112602800209325</v>
      </c>
      <c r="K139" s="0" t="n">
        <v>0.158166131303066</v>
      </c>
      <c r="L139" s="0" t="n">
        <v>0.177717183055718</v>
      </c>
      <c r="M139" s="0" t="n">
        <v>0.198490240055581</v>
      </c>
      <c r="N139" s="0" t="n">
        <v>0.175787618660662</v>
      </c>
      <c r="O139" s="0" t="n">
        <v>0.193345141027665</v>
      </c>
      <c r="P139" s="0" t="n">
        <v>0.266101450642932</v>
      </c>
      <c r="Q139" s="0" t="n">
        <v>0.243455668801571</v>
      </c>
      <c r="R139" s="0" t="n">
        <v>0.356606273839945</v>
      </c>
      <c r="S139" s="0" t="n">
        <v>0.415670312361541</v>
      </c>
      <c r="T139" s="0" t="n">
        <v>0.381740683763545</v>
      </c>
      <c r="U139" s="0" t="n">
        <v>0.57702233286998</v>
      </c>
      <c r="V139" s="0" t="n">
        <v>0.533898120553685</v>
      </c>
      <c r="W139" s="0" t="n">
        <v>0.639688766111172</v>
      </c>
      <c r="X139" s="0" t="n">
        <v>1.00807693794323</v>
      </c>
      <c r="Y139" s="0" t="n">
        <v>0.947338354302139</v>
      </c>
      <c r="Z139" s="0" t="n">
        <v>1.17380036736966</v>
      </c>
      <c r="AA139" s="0" t="n">
        <v>1.47482273452937</v>
      </c>
      <c r="AB139" s="0" t="n">
        <v>1.88234327112708</v>
      </c>
      <c r="AC139" s="0" t="n">
        <v>2.44542379945227</v>
      </c>
      <c r="AD139" s="0" t="n">
        <v>4.40648500356361</v>
      </c>
      <c r="AE139" s="0" t="n">
        <v>6.03498885286421</v>
      </c>
    </row>
    <row r="140" customFormat="false" ht="15.75" hidden="false" customHeight="false" outlineLevel="0" collapsed="false">
      <c r="B140" s="0" t="n">
        <v>0.0410928811513784</v>
      </c>
      <c r="C140" s="0" t="n">
        <v>0.0508004871615576</v>
      </c>
      <c r="D140" s="0" t="n">
        <v>0.0481390457822979</v>
      </c>
      <c r="E140" s="0" t="n">
        <v>0.0668519399071072</v>
      </c>
      <c r="F140" s="0" t="n">
        <v>0.0736599577716536</v>
      </c>
      <c r="G140" s="0" t="n">
        <v>0.0855456843238172</v>
      </c>
      <c r="H140" s="0" t="n">
        <v>0.107184193438716</v>
      </c>
      <c r="I140" s="0" t="n">
        <v>0.122910351733914</v>
      </c>
      <c r="J140" s="0" t="n">
        <v>0.139895294211703</v>
      </c>
      <c r="K140" s="0" t="n">
        <v>0.158166131303066</v>
      </c>
      <c r="L140" s="0" t="n">
        <v>0.177717183055718</v>
      </c>
      <c r="M140" s="0" t="n">
        <v>0.198490240055581</v>
      </c>
      <c r="N140" s="0" t="n">
        <v>0.220346485020001</v>
      </c>
      <c r="O140" s="0" t="n">
        <v>0.24302738180583</v>
      </c>
      <c r="P140" s="0" t="n">
        <v>0.266101450642932</v>
      </c>
      <c r="Q140" s="0" t="n">
        <v>0.307859165362395</v>
      </c>
      <c r="R140" s="0" t="n">
        <v>0.356606273839945</v>
      </c>
      <c r="S140" s="0" t="n">
        <v>0.415670312361541</v>
      </c>
      <c r="T140" s="0" t="n">
        <v>0.487879253900738</v>
      </c>
      <c r="U140" s="0" t="n">
        <v>0.57702233286998</v>
      </c>
      <c r="V140" s="0" t="n">
        <v>0.688243720568697</v>
      </c>
      <c r="W140" s="0" t="n">
        <v>0.828626817399397</v>
      </c>
      <c r="X140" s="0" t="n">
        <v>1.00807693794323</v>
      </c>
      <c r="Y140" s="0" t="n">
        <v>1.24068048872277</v>
      </c>
      <c r="Z140" s="0" t="n">
        <v>1.54684197390504</v>
      </c>
      <c r="AA140" s="0" t="n">
        <v>1.95672139212538</v>
      </c>
      <c r="AB140" s="0" t="n">
        <v>2.51590327317925</v>
      </c>
      <c r="AC140" s="0" t="n">
        <v>3.2950072705604</v>
      </c>
      <c r="AD140" s="0" t="n">
        <v>4.40648500356361</v>
      </c>
      <c r="AE140" s="0" t="n">
        <v>6.03498885286421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2000-02-23T17:56:34Z</dcterms:created>
  <dc:creator>Dimitris</dc:creator>
  <dc:description/>
  <dc:language>en-US</dc:language>
  <cp:lastModifiedBy>jdasovic</cp:lastModifiedBy>
  <cp:lastPrinted>2000-02-29T16:32:39Z</cp:lastPrinted>
  <dcterms:modified xsi:type="dcterms:W3CDTF">2001-12-11T22:03:37Z</dcterms:modified>
  <cp:revision>0</cp:revision>
  <dc:subject/>
  <dc:title/>
</cp:coreProperties>
</file>