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Pool_Cash_Flows" sheetId="5" state="visible" r:id="rId7"/>
    <sheet name="Add REMIC Cash Flows"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<sst xmlns="http://schemas.openxmlformats.org/spreadsheetml/2006/main" count="220" uniqueCount="111">
  <si>
    <t xml:space="preserve">MORTGAGE BOND PRICING TOOL</t>
  </si>
  <si>
    <t xml:space="preserve">Beta Test II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</si>
  <si>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</si>
  <si>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</si>
  <si>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</si>
  <si>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</si>
  <si>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</si>
  <si>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</si>
  <si>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</si>
  <si>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</si>
  <si>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</si>
  <si>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</si>
  <si>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</si>
  <si>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</si>
  <si>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</si>
  <si>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 Assumption</t>
  </si>
  <si>
    <t xml:space="preserve">Pool Balance</t>
  </si>
  <si>
    <t xml:space="preserve">Residual payment</t>
  </si>
  <si>
    <t xml:space="preserve">Servicing</t>
  </si>
  <si>
    <t xml:space="preserve">Periodic Default Assumption (%)</t>
  </si>
  <si>
    <t xml:space="preserve">Periodic Recovery Assumption (%)</t>
  </si>
  <si>
    <t xml:space="preserve">Price</t>
  </si>
  <si>
    <t xml:space="preserve">BDT Tree</t>
  </si>
  <si>
    <t xml:space="preserve">WHOLE POOL</t>
  </si>
  <si>
    <t xml:space="preserve">Tranches</t>
  </si>
  <si>
    <t xml:space="preserve">EOY</t>
  </si>
  <si>
    <t xml:space="preserve">Disc.</t>
  </si>
  <si>
    <t xml:space="preserve">AF</t>
  </si>
  <si>
    <t xml:space="preserve">Prep. %</t>
  </si>
  <si>
    <t xml:space="preserve">Default %</t>
  </si>
  <si>
    <t xml:space="preserve">Principal Owed</t>
  </si>
  <si>
    <t xml:space="preserve">Principal</t>
  </si>
  <si>
    <t xml:space="preserve">IRR</t>
  </si>
  <si>
    <t xml:space="preserve">A-1A</t>
  </si>
  <si>
    <t xml:space="preserve">A-2A</t>
  </si>
  <si>
    <t xml:space="preserve">A-1B</t>
  </si>
  <si>
    <t xml:space="preserve">A-2B</t>
  </si>
  <si>
    <t xml:space="preserve">A-3B</t>
  </si>
  <si>
    <t xml:space="preserve">X</t>
  </si>
  <si>
    <t xml:space="preserve">B</t>
  </si>
  <si>
    <t xml:space="preserve">C</t>
  </si>
  <si>
    <t xml:space="preserve">D</t>
  </si>
  <si>
    <t xml:space="preserve">E</t>
  </si>
  <si>
    <t xml:space="preserve">F</t>
  </si>
  <si>
    <t xml:space="preserve">G</t>
  </si>
  <si>
    <t xml:space="preserve">H</t>
  </si>
  <si>
    <t xml:space="preserve">K</t>
  </si>
  <si>
    <t xml:space="preserve">L</t>
  </si>
  <si>
    <t xml:space="preserve">M</t>
  </si>
  <si>
    <t xml:space="preserve">N</t>
  </si>
  <si>
    <t xml:space="preserve">Remaining</t>
  </si>
  <si>
    <t xml:space="preserve">EOY Balance</t>
  </si>
  <si>
    <t xml:space="preserve">P&amp;I Payment</t>
  </si>
  <si>
    <t xml:space="preserve">Unsched. Principal</t>
  </si>
  <si>
    <t xml:space="preserve">Defaulted Principal</t>
  </si>
  <si>
    <t xml:space="preserve">Sched. Principal</t>
  </si>
  <si>
    <t xml:space="preserve">Sched.  Interest</t>
  </si>
  <si>
    <t xml:space="preserve">To Issued Bonds</t>
  </si>
  <si>
    <t xml:space="preserve">Recoveries</t>
  </si>
  <si>
    <t xml:space="preserve">Total Cash Flow</t>
  </si>
  <si>
    <t xml:space="preserve">Bond Periods</t>
  </si>
  <si>
    <t xml:space="preserve">Balance</t>
  </si>
  <si>
    <t xml:space="preserve">Interest</t>
  </si>
  <si>
    <t xml:space="preserve">Total</t>
  </si>
  <si>
    <t xml:space="preserve">Differential of Total - Bond</t>
  </si>
  <si>
    <t xml:space="preserve">Residual</t>
  </si>
  <si>
    <t xml:space="preserve">Net Periodic Loss Assumption (%)</t>
  </si>
  <si>
    <t xml:space="preserve">(Value reflects loss % of principal balance)</t>
  </si>
  <si>
    <t xml:space="preserve">(Value reflects recovery % of principal balance)</t>
  </si>
  <si>
    <t xml:space="preserve">A-1A Balance</t>
  </si>
  <si>
    <t xml:space="preserve">A-1A interest rate</t>
  </si>
  <si>
    <t xml:space="preserve">A-2A Balance</t>
  </si>
  <si>
    <t xml:space="preserve">A-2A interest rate</t>
  </si>
  <si>
    <t xml:space="preserve">A-1B Balance</t>
  </si>
  <si>
    <t xml:space="preserve">A-1B interest rate</t>
  </si>
  <si>
    <t xml:space="preserve">A-2B Balance</t>
  </si>
  <si>
    <t xml:space="preserve">A-2B interest rate</t>
  </si>
  <si>
    <t xml:space="preserve">A-3B Balance</t>
  </si>
  <si>
    <t xml:space="preserve">A-3B interest rate</t>
  </si>
  <si>
    <t xml:space="preserve">X Balance</t>
  </si>
  <si>
    <t xml:space="preserve">X interest rate</t>
  </si>
  <si>
    <t xml:space="preserve">B Balance</t>
  </si>
  <si>
    <t xml:space="preserve">B interest rate</t>
  </si>
  <si>
    <t xml:space="preserve">C Balance</t>
  </si>
  <si>
    <t xml:space="preserve">C interest rate</t>
  </si>
  <si>
    <t xml:space="preserve">D Balance</t>
  </si>
  <si>
    <t xml:space="preserve">D interest rate</t>
  </si>
  <si>
    <t xml:space="preserve">E Balance</t>
  </si>
  <si>
    <t xml:space="preserve">E interest rate</t>
  </si>
  <si>
    <t xml:space="preserve">F Balance</t>
  </si>
  <si>
    <t xml:space="preserve">F interest rate</t>
  </si>
  <si>
    <t xml:space="preserve">PRIVATE PLACEMENT</t>
  </si>
  <si>
    <t xml:space="preserve">G Balance</t>
  </si>
  <si>
    <t xml:space="preserve">G interest rate</t>
  </si>
  <si>
    <t xml:space="preserve">H Balance</t>
  </si>
  <si>
    <t xml:space="preserve">H interest rate</t>
  </si>
  <si>
    <t xml:space="preserve">K Balance</t>
  </si>
  <si>
    <t xml:space="preserve">K interest rate</t>
  </si>
  <si>
    <t xml:space="preserve">L Balance</t>
  </si>
  <si>
    <t xml:space="preserve">L interest rate</t>
  </si>
  <si>
    <t xml:space="preserve">M Balance</t>
  </si>
  <si>
    <t xml:space="preserve">M interest rate</t>
  </si>
  <si>
    <t xml:space="preserve">N Balance</t>
  </si>
  <si>
    <t xml:space="preserve">N interest rate</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</si>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</sst>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21">
    <numFmt numFmtId="164" formatCode="General"/>
    <numFmt numFmtId="165" formatCode="_([$€-2]* #,##0.00_);_([$€-2]* \(#,##0.00\);_([$€-2]* \-??_)"/>
    <numFmt numFmtId="166" formatCode="_(* #,##0.00_);_(* \(#,##0.00\);_(* \-??_);_(@_)"/>
    <numFmt numFmtId="167" formatCode="0%"/>
    <numFmt numFmtId="168" formatCode="0.00%"/>
    <numFmt numFmtId="169" formatCode="_(* #,##0.0000_);_(* \(#,##0.0000\);_(* \-??_);_(@_)"/>
    <numFmt numFmtId="170" formatCode="\$#,##0"/>
    <numFmt numFmtId="171" formatCode="_(\$* #,##0.00_);_(\$* \(#,##0.00\);_(\$* \-??_);_(@_)"/>
    <numFmt numFmtId="172" formatCode="0.00"/>
    <numFmt numFmtId="173" formatCode="\$#,##0_);[RED]&quot;($&quot;#,##0\)"/>
    <numFmt numFmtId="174" formatCode="\$#,##0_);&quot;($&quot;#,##0\)"/>
    <numFmt numFmtId="175" formatCode="0.00000%"/>
    <numFmt numFmtId="176" formatCode="0.000%"/>
    <numFmt numFmtId="177" formatCode="_(* #,##0.00000_);_(* \(#,##0.00000\);_(* \-??_);_(@_)"/>
    <numFmt numFmtId="178" formatCode="0.0000%"/>
    <numFmt numFmtId="179" formatCode="#,##0.0_);\(#,##0.0\)"/>
    <numFmt numFmtId="180" formatCode="_(\$* #,##0_);_(\$* \(#,##0\);_(\$* \-??_);_(@_)"/>
    <numFmt numFmtId="181" formatCode="0_)"/>
    <numFmt numFmtId="182" formatCode="0.00000_)"/>
    <numFmt numFmtId="183" formatCode="_(* #,##0_);_(* \(#,##0\);_(* \-??_);_(@_)"/>
    <numFmt numFmtId="184" formatCode="0.0"/>
  </numFmts>
  <fonts count="25">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sz val="10"/>
      <name val="Times New Roman"/>
      <family val="1"/>
    </font>
    <font>
      <b val="true"/>
      <sz val="10"/>
      <color rgb="FFFF0000"/>
      <name val="Arial"/>
      <family val="2"/>
    </font>
    <font>
      <b val="true"/>
      <sz val="10"/>
      <name val="Times New Roman"/>
      <family val="1"/>
    </font>
    <font>
      <b val="true"/>
      <sz val="10"/>
      <color rgb="FF0000FF"/>
      <name val="Arial"/>
      <family val="2"/>
    </font>
    <font>
      <b val="true"/>
      <sz val="10"/>
      <color rgb="FF0000FF"/>
      <name val="Times New Roman"/>
      <family val="1"/>
    </font>
    <font>
      <sz val="10"/>
      <color rgb="FF0000FF"/>
      <name val="Arial"/>
      <family val="2"/>
    </font>
    <font>
      <sz val="10"/>
      <name val="Times New Roman"/>
      <family val="0"/>
      <charset val="161"/>
    </font>
    <font>
      <sz val="10"/>
      <color rgb="FF0000FF"/>
      <name val="Times New Roman"/>
      <family val="1"/>
    </font>
    <font>
      <b val="true"/>
      <sz val="10"/>
      <color rgb="FF3366FF"/>
      <name val="Times New Roman"/>
      <family val="1"/>
    </font>
    <font>
      <b val="true"/>
      <u val="single"/>
      <sz val="10"/>
      <name val="Times New Roman"/>
      <family val="1"/>
    </font>
    <font>
      <i val="true"/>
      <sz val="10"/>
      <name val="Times New Roman"/>
      <family val="1"/>
    </font>
    <font>
      <b val="true"/>
      <sz val="12"/>
      <color rgb="FFFF0000"/>
      <name val="Times New Roman"/>
      <family val="1"/>
    </font>
  </fonts>
  <fills count="3">
    <fill>
      <patternFill patternType="none"/>
    </fill>
    <fill>
      <patternFill patternType="gray125"/>
    </fill>
    <fill>
      <patternFill patternType="solid">
        <fgColor rgb="FFFFFF00"/>
        <bgColor rgb="FFFFFF00"/>
      </patternFill>
    </fill>
  </fills>
  <borders count="2">
    <border diagonalUp="false" diagonalDown="false">
      <left/>
      <right/>
      <top/>
      <bottom/>
      <diagonal/>
    </border>
    <border diagonalUp="false" diagonalDown="false">
      <left/>
      <right/>
      <top/>
      <bottom style="thin"/>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1" fontId="0"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1" fillId="0" borderId="0" applyFont="true" applyBorder="true" applyAlignment="true" applyProtection="true">
      <alignment horizontal="general" vertical="bottom" textRotation="0" wrapText="false" indent="0" shrinkToFit="false"/>
      <protection locked="true" hidden="false"/>
    </xf>
  </cellStyleXfs>
  <cellXfs count="1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13" fillId="0" borderId="0" xfId="22" applyFont="tru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2" fontId="13" fillId="0" borderId="0" xfId="17" applyFont="true" applyBorder="true" applyAlignment="true" applyProtection="true">
      <alignment horizontal="right" vertical="bottom" textRotation="0" wrapText="false" indent="0" shrinkToFit="false"/>
      <protection locked="true" hidden="false"/>
    </xf>
    <xf numFmtId="168" fontId="13" fillId="0" borderId="0" xfId="19" applyFont="true" applyBorder="true" applyAlignment="true" applyProtection="true">
      <alignment horizontal="right" vertical="bottom" textRotation="0" wrapText="false" indent="0" shrinkToFit="false"/>
      <protection locked="true" hidden="false"/>
    </xf>
    <xf numFmtId="173" fontId="13" fillId="0" borderId="0" xfId="0" applyFont="true" applyBorder="false" applyAlignment="false" applyProtection="true">
      <alignment horizontal="general" vertical="bottom" textRotation="0" wrapText="false" indent="0" shrinkToFit="false"/>
      <protection locked="true" hidden="false"/>
    </xf>
    <xf numFmtId="164" fontId="14" fillId="0" borderId="0" xfId="0" applyFont="true" applyBorder="false" applyAlignment="true" applyProtection="true">
      <alignment horizontal="left" vertical="bottom" textRotation="0" wrapText="false" indent="0" shrinkToFit="false"/>
      <protection locked="true" hidden="false"/>
    </xf>
    <xf numFmtId="168" fontId="15" fillId="0" borderId="0" xfId="0" applyFont="true" applyBorder="false" applyAlignment="false" applyProtection="true">
      <alignment horizontal="general" vertical="bottom" textRotation="0" wrapText="false" indent="0" shrinkToFit="false"/>
      <protection locked="true" hidden="false"/>
    </xf>
    <xf numFmtId="174" fontId="13" fillId="0" borderId="0" xfId="0" applyFont="true" applyBorder="false" applyAlignment="false" applyProtection="true">
      <alignment horizontal="general" vertical="bottom" textRotation="0" wrapText="false" indent="0" shrinkToFit="false"/>
      <protection locked="true" hidden="false"/>
    </xf>
    <xf numFmtId="175" fontId="13" fillId="0" borderId="0" xfId="0" applyFont="true" applyBorder="false" applyAlignment="false" applyProtection="tru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6" fontId="15" fillId="0" borderId="0" xfId="0" applyFont="true" applyBorder="false" applyAlignment="false" applyProtection="tru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left" vertical="bottom" textRotation="0" wrapText="fals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7" fontId="8" fillId="0" borderId="0" xfId="15" applyFont="true" applyBorder="true" applyAlignment="true" applyProtection="true">
      <alignment horizontal="general" vertical="bottom" textRotation="0" wrapText="false" indent="0" shrinkToFit="false"/>
      <protection locked="true" hidden="false"/>
    </xf>
    <xf numFmtId="177" fontId="10"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false" indent="0" shrinkToFit="false"/>
      <protection locked="true" hidden="false"/>
    </xf>
    <xf numFmtId="178" fontId="8" fillId="0" borderId="0" xfId="19" applyFont="true" applyBorder="tru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true">
      <alignment horizontal="left"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79" fontId="19" fillId="0" borderId="0" xfId="0" applyFont="true" applyBorder="false" applyAlignment="false" applyProtection="false">
      <alignment horizontal="general" vertical="bottom" textRotation="0" wrapText="false" indent="0" shrinkToFit="false"/>
      <protection locked="true" hidden="false"/>
    </xf>
    <xf numFmtId="170" fontId="13" fillId="0" borderId="0" xfId="0" applyFont="true" applyBorder="false" applyAlignment="true" applyProtection="true">
      <alignment horizontal="right" vertical="bottom" textRotation="0" wrapText="false" indent="0" shrinkToFit="false"/>
      <protection locked="true" hidden="false"/>
    </xf>
    <xf numFmtId="164" fontId="19" fillId="0" borderId="0" xfId="0" applyFont="true" applyBorder="false" applyAlignment="true" applyProtection="true">
      <alignment horizontal="right"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80" fontId="19"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64" fontId="15" fillId="0" borderId="0" xfId="0" applyFont="true" applyBorder="false" applyAlignment="true" applyProtection="true">
      <alignment horizontal="right"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4" fontId="15" fillId="0" borderId="0" xfId="0" applyFont="true" applyBorder="false" applyAlignment="true" applyProtection="true">
      <alignment horizontal="center" vertical="bottom" textRotation="0" wrapText="false" indent="0" shrinkToFit="false"/>
      <protection locked="true" hidden="false"/>
    </xf>
    <xf numFmtId="176" fontId="13" fillId="2" borderId="0" xfId="19" applyFont="true" applyBorder="true" applyAlignment="true" applyProtection="true">
      <alignment horizontal="general" vertical="bottom" textRotation="0" wrapText="false" indent="0" shrinkToFit="false"/>
      <protection locked="true" hidden="false"/>
    </xf>
    <xf numFmtId="164" fontId="13" fillId="2"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0"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left" vertical="bottom" textRotation="0" wrapText="false" indent="0" shrinkToFit="false"/>
      <protection locked="true" hidden="false"/>
    </xf>
    <xf numFmtId="164" fontId="15" fillId="0" borderId="0" xfId="0" applyFont="true" applyBorder="true" applyAlignment="true" applyProtection="false">
      <alignment horizontal="center" vertical="bottom" textRotation="0" wrapText="false" indent="0" shrinkToFit="false"/>
      <protection locked="true" hidden="false"/>
    </xf>
    <xf numFmtId="168" fontId="13" fillId="0" borderId="0" xfId="0" applyFont="true" applyBorder="false" applyAlignment="true" applyProtection="true">
      <alignment horizontal="right"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79" fontId="15" fillId="0" borderId="0" xfId="0" applyFont="true" applyBorder="false" applyAlignment="false" applyProtection="false">
      <alignment horizontal="general" vertical="bottom" textRotation="0" wrapText="false" indent="0" shrinkToFit="false"/>
      <protection locked="true" hidden="false"/>
    </xf>
    <xf numFmtId="164" fontId="22" fillId="0" borderId="0" xfId="21"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2" fillId="0" borderId="0" xfId="21" applyFont="true" applyBorder="false" applyAlignment="false" applyProtection="false">
      <alignment horizontal="general" vertical="bottom" textRotation="0" wrapText="false" indent="0" shrinkToFit="false"/>
      <protection locked="true" hidden="false"/>
    </xf>
    <xf numFmtId="181" fontId="19" fillId="0" borderId="0" xfId="0" applyFont="true" applyBorder="false" applyAlignment="false" applyProtection="true">
      <alignment horizontal="general" vertical="bottom" textRotation="0" wrapText="false" indent="0" shrinkToFit="false"/>
      <protection locked="true" hidden="false"/>
    </xf>
    <xf numFmtId="182" fontId="19" fillId="0" borderId="0" xfId="0" applyFont="true" applyBorder="false" applyAlignment="false" applyProtection="true">
      <alignment horizontal="general" vertical="bottom" textRotation="0" wrapText="false" indent="0" shrinkToFit="false"/>
      <protection locked="true" hidden="false"/>
    </xf>
    <xf numFmtId="176" fontId="19" fillId="0" borderId="0" xfId="0" applyFont="true" applyBorder="false" applyAlignment="false" applyProtection="false">
      <alignment horizontal="general" vertical="bottom" textRotation="0" wrapText="false" indent="0" shrinkToFit="false"/>
      <protection locked="true" hidden="false"/>
    </xf>
    <xf numFmtId="180" fontId="19" fillId="0" borderId="0" xfId="17" applyFont="true" applyBorder="true" applyAlignment="true" applyProtection="true">
      <alignment horizontal="general" vertical="bottom" textRotation="0" wrapText="false" indent="0" shrinkToFit="false"/>
      <protection locked="true" hidden="false"/>
    </xf>
    <xf numFmtId="180" fontId="13" fillId="0" borderId="0" xfId="17" applyFont="true" applyBorder="true" applyAlignment="true" applyProtection="true">
      <alignment horizontal="general" vertical="bottom" textRotation="0" wrapText="false" indent="0" shrinkToFit="false"/>
      <protection locked="true" hidden="false"/>
    </xf>
    <xf numFmtId="171" fontId="13" fillId="0" borderId="0" xfId="17" applyFont="true" applyBorder="true" applyAlignment="true" applyProtection="true">
      <alignment horizontal="general" vertical="bottom" textRotation="0" wrapText="false" indent="0" shrinkToFit="false"/>
      <protection locked="true" hidden="false"/>
    </xf>
    <xf numFmtId="180" fontId="13"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true" applyProtection="true">
      <alignment horizontal="right" vertical="bottom" textRotation="0" wrapText="false" indent="0" shrinkToFit="false"/>
      <protection locked="true" hidden="false"/>
    </xf>
    <xf numFmtId="176" fontId="19" fillId="0" borderId="0" xfId="0" applyFont="true" applyBorder="false" applyAlignment="false" applyProtection="true">
      <alignment horizontal="general" vertical="bottom" textRotation="0" wrapText="false" indent="0" shrinkToFit="false"/>
      <protection locked="true" hidden="false"/>
    </xf>
    <xf numFmtId="176" fontId="13" fillId="0" borderId="0" xfId="0" applyFont="true" applyBorder="false" applyAlignment="true" applyProtection="true">
      <alignment horizontal="right"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left" vertical="bottom" textRotation="0" wrapText="false" indent="0" shrinkToFit="false"/>
      <protection locked="true" hidden="false"/>
    </xf>
    <xf numFmtId="178" fontId="13" fillId="0" borderId="0" xfId="19" applyFont="true" applyBorder="true" applyAlignment="true" applyProtection="true">
      <alignment horizontal="general" vertical="bottom" textRotation="0" wrapText="false" indent="0" shrinkToFit="false"/>
      <protection locked="true" hidden="false"/>
    </xf>
    <xf numFmtId="183" fontId="13" fillId="0" borderId="0" xfId="15" applyFont="true" applyBorder="true" applyAlignment="true" applyProtection="true">
      <alignment horizontal="general" vertical="bottom" textRotation="0" wrapText="false" indent="0" shrinkToFit="false"/>
      <protection locked="true" hidden="false"/>
    </xf>
    <xf numFmtId="178" fontId="13" fillId="0" borderId="0" xfId="0" applyFont="true" applyBorder="false" applyAlignment="false" applyProtection="false">
      <alignment horizontal="general" vertical="bottom" textRotation="0" wrapText="false" indent="0" shrinkToFit="false"/>
      <protection locked="true" hidden="false"/>
    </xf>
    <xf numFmtId="164" fontId="20" fillId="0" borderId="1" xfId="0" applyFont="true" applyBorder="true" applyAlignment="true" applyProtection="false">
      <alignment horizontal="left" vertical="bottom" textRotation="0" wrapText="false" indent="0" shrinkToFit="false"/>
      <protection locked="true" hidden="false"/>
    </xf>
    <xf numFmtId="164" fontId="13" fillId="0" borderId="1" xfId="0" applyFont="true" applyBorder="true" applyAlignment="false" applyProtection="false">
      <alignment horizontal="general" vertical="bottom" textRotation="0" wrapText="false" indent="0" shrinkToFit="false"/>
      <protection locked="true" hidden="false"/>
    </xf>
    <xf numFmtId="168" fontId="13" fillId="0" borderId="0" xfId="19" applyFont="true" applyBorder="true" applyAlignment="true" applyProtection="tru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24"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Euro" xfId="20"/>
    <cellStyle name="Normal_BDT_4" xfId="21"/>
    <cellStyle name="Normal_Book2" xfId="22"/>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1260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28</xdr:row>
      <xdr:rowOff>152280</xdr:rowOff>
    </xdr:to>
    <xdr:sp>
      <xdr:nvSpPr>
        <xdr:cNvPr id="1" name="Text 2"/>
        <xdr:cNvSpPr/>
      </xdr:nvSpPr>
      <xdr:spPr>
        <a:xfrm>
          <a:off x="2863800" y="3867120"/>
          <a:ext cx="4606200" cy="2095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and you can change them if you wish.  You need to enter the specifics of your mortgage collaterial including your assumptions about prepayment rates, default rates, and recovery rates.  Currently the model assumes that these rates are a mean that is independent of the level of interest rates.  You also need to develop the appropriate allocations to the REMIC bonds using the Add REMIC Cash Flows worksheet.  To value a bond you must paste in the chosen bond's cash flows into the first column of the Valuation worksheet.  The cash flows that currently appear in the Valuation worksheet are those of the underlying collateral.</a:t>
          </a:r>
          <a:endParaRPr b="0" lang="en-US" sz="1200" strike="noStrike" u="none">
            <a:effectLst/>
            <a:uFillTx/>
            <a:latin typeface="Times New Roman"/>
          </a:endParaRPr>
        </a:p>
      </xdr:txBody>
    </xdr:sp>
    <xdr:clientData/>
  </xdr:twoCellAnchor>
  <xdr:twoCellAnchor editAs="oneCell">
    <xdr:from>
      <xdr:col>4</xdr:col>
      <xdr:colOff>178920</xdr:colOff>
      <xdr:row>29</xdr:row>
      <xdr:rowOff>114120</xdr:rowOff>
    </xdr:from>
    <xdr:to>
      <xdr:col>11</xdr:col>
      <xdr:colOff>720</xdr:colOff>
      <xdr:row>34</xdr:row>
      <xdr:rowOff>190800</xdr:rowOff>
    </xdr:to>
    <xdr:sp>
      <xdr:nvSpPr>
        <xdr:cNvPr id="2" name="Text 3"/>
        <xdr:cNvSpPr/>
      </xdr:nvSpPr>
      <xdr:spPr>
        <a:xfrm>
          <a:off x="2891520" y="612432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spot rate paths you would like to sample.  Right now the number is set to 100.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178920</xdr:colOff>
      <xdr:row>36</xdr:row>
      <xdr:rowOff>0</xdr:rowOff>
    </xdr:from>
    <xdr:to>
      <xdr:col>10</xdr:col>
      <xdr:colOff>622800</xdr:colOff>
      <xdr:row>42</xdr:row>
      <xdr:rowOff>76680</xdr:rowOff>
    </xdr:to>
    <xdr:sp>
      <xdr:nvSpPr>
        <xdr:cNvPr id="3" name="Text 4"/>
        <xdr:cNvSpPr/>
      </xdr:nvSpPr>
      <xdr:spPr>
        <a:xfrm>
          <a:off x="2891520" y="7410600"/>
          <a:ext cx="451296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1" colorId="64" zoomScale="100" zoomScaleNormal="100" zoomScalePageLayoutView="100" workbookViewId="0">
      <selection pane="topLeft" activeCell="C27" activeCellId="0" sqref="C27"/>
    </sheetView>
  </sheetViews>
  <sheetFormatPr defaultColWidth="8.90234375" defaultRowHeight="15.75" customHeight="true" zeroHeight="false" outlineLevelRow="0" outlineLevelCol="0"/>
  <cols>
    <col collapsed="false" customWidth="true" hidden="false" outlineLevel="0" max="1" min="1" style="4" width="28.11"/>
    <col collapsed="false" customWidth="true" hidden="false" outlineLevel="0" max="2" min="2" style="0" width="9.37"/>
    <col collapsed="false" customWidth="true" hidden="false" outlineLevel="0" max="3" min="3" style="0" width="15.86"/>
  </cols>
  <sheetData>
    <row r="1" customFormat="false" ht="20.25" hidden="false" customHeight="true" outlineLevel="0" collapsed="false">
      <c r="A1" s="5" t="s">
        <v>2</v>
      </c>
      <c r="B1" s="6"/>
      <c r="C1" s="6"/>
    </row>
    <row r="2" customFormat="false" ht="20.25" hidden="false" customHeight="true" outlineLevel="0" collapsed="false">
      <c r="A2" s="5" t="s">
        <v>3</v>
      </c>
      <c r="B2" s="6"/>
      <c r="C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t="n">
        <v>771922444</v>
      </c>
    </row>
    <row r="18" customFormat="false" ht="15.75" hidden="false" customHeight="false" outlineLevel="0" collapsed="false">
      <c r="A18" s="22" t="s">
        <v>12</v>
      </c>
      <c r="C18" s="23" t="n">
        <f aca="false">102/12</f>
        <v>8.5</v>
      </c>
    </row>
    <row r="19" customFormat="false" ht="15.75" hidden="false" customHeight="false" outlineLevel="0" collapsed="false">
      <c r="A19" s="20" t="s">
        <v>13</v>
      </c>
      <c r="C19" s="24" t="n">
        <v>0.07892</v>
      </c>
    </row>
    <row r="20" customFormat="false" ht="15.75" hidden="false" customHeight="false" outlineLevel="0" collapsed="false">
      <c r="A20" s="20" t="s">
        <v>14</v>
      </c>
      <c r="C20" s="25" t="n">
        <f aca="false">-PMT(C19,C18,C17)</f>
        <v>128067917.274257</v>
      </c>
    </row>
    <row r="21" customFormat="false" ht="15.75" hidden="false" customHeight="false" outlineLevel="0" collapsed="false">
      <c r="A21" s="26" t="s">
        <v>15</v>
      </c>
      <c r="C21" s="27" t="n">
        <f aca="false">Pool_Cash_Flows!C6</f>
        <v>0.06</v>
      </c>
    </row>
    <row r="22" customFormat="false" ht="15.75" hidden="false" customHeight="false" outlineLevel="0" collapsed="false">
      <c r="A22" s="20" t="s">
        <v>16</v>
      </c>
      <c r="C22" s="28" t="n">
        <f aca="false">C17-C23</f>
        <v>771179585</v>
      </c>
    </row>
    <row r="23" customFormat="false" ht="15.75" hidden="false" customHeight="false" outlineLevel="0" collapsed="false">
      <c r="A23" s="20" t="s">
        <v>17</v>
      </c>
      <c r="C23" s="28" t="n">
        <f aca="false">C17-Pool_Cash_Flows!C7</f>
        <v>742859</v>
      </c>
    </row>
    <row r="24" customFormat="false" ht="15.75" hidden="false" customHeight="false" outlineLevel="0" collapsed="false">
      <c r="A24" s="22" t="s">
        <v>18</v>
      </c>
      <c r="C24" s="29" t="n">
        <v>0.0013798</v>
      </c>
    </row>
    <row r="25" customFormat="false" ht="15.75" hidden="false" customHeight="false" outlineLevel="0" collapsed="false">
      <c r="A25" s="30" t="s">
        <v>19</v>
      </c>
      <c r="C25" s="31" t="n">
        <f aca="false">Pool_Cash_Flows!C10</f>
        <v>0.0053</v>
      </c>
    </row>
    <row r="26" customFormat="false" ht="15.75" hidden="false" customHeight="false" outlineLevel="0" collapsed="false">
      <c r="A26" s="26" t="s">
        <v>20</v>
      </c>
      <c r="C26" s="31" t="n">
        <f aca="false">Pool_Cash_Flows!C11</f>
        <v>0.0023</v>
      </c>
    </row>
    <row r="27" customFormat="false" ht="15.75" hidden="false" customHeight="false" outlineLevel="0" collapsed="false">
      <c r="A27" s="20"/>
      <c r="C27" s="32"/>
    </row>
    <row r="28" customFormat="false" ht="15.75" hidden="false" customHeight="false" outlineLevel="0" collapsed="false">
      <c r="A28" s="22"/>
    </row>
    <row r="29" customFormat="false" ht="15.75" hidden="false" customHeight="false" outlineLevel="0" collapsed="false">
      <c r="A29" s="33"/>
      <c r="C29" s="34"/>
    </row>
    <row r="30" customFormat="false" ht="15.75" hidden="false" customHeight="false" outlineLevel="0" collapsed="false">
      <c r="A30" s="20"/>
      <c r="C30" s="32"/>
    </row>
    <row r="31" customFormat="false" ht="15.75" hidden="false" customHeight="false" outlineLevel="0" collapsed="false">
      <c r="A31" s="22"/>
    </row>
    <row r="32" customFormat="false" ht="15.75" hidden="false" customHeight="false" outlineLevel="0" collapsed="false">
      <c r="A32" s="33"/>
      <c r="C32" s="34"/>
    </row>
    <row r="33" customFormat="false" ht="15.75" hidden="false" customHeight="false" outlineLevel="0" collapsed="false">
      <c r="A33" s="20"/>
      <c r="C33" s="32"/>
    </row>
    <row r="34" customFormat="false" ht="15.75" hidden="false" customHeight="false" outlineLevel="0" collapsed="false">
      <c r="A34" s="22"/>
    </row>
    <row r="35" customFormat="false" ht="15.75" hidden="false" customHeight="false" outlineLevel="0" collapsed="false">
      <c r="A35" s="33"/>
      <c r="C35" s="34"/>
    </row>
    <row r="36" customFormat="false" ht="15.75" hidden="false" customHeight="false" outlineLevel="0" collapsed="false">
      <c r="A36" s="20"/>
      <c r="C36" s="3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D1" colorId="64" zoomScale="100" zoomScaleNormal="100" zoomScalePageLayoutView="100" workbookViewId="0">
      <selection pane="topLeft" activeCell="I4" activeCellId="0" sqref="I4"/>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35" width="10.37"/>
    <col collapsed="false" customWidth="true" hidden="false" outlineLevel="0" max="6" min="3" style="35" width="14.12"/>
    <col collapsed="false" customWidth="true" hidden="false" outlineLevel="0" max="7" min="7" style="35" width="9.86"/>
    <col collapsed="false" customWidth="false" hidden="false" outlineLevel="0" max="257" min="8" style="35" width="8.99"/>
  </cols>
  <sheetData>
    <row r="1" customFormat="false" ht="20.25" hidden="false" customHeight="true" outlineLevel="0" collapsed="false">
      <c r="A1" s="5" t="s">
        <v>2</v>
      </c>
      <c r="B1" s="3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3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7"/>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8"/>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9" t="s">
        <v>4</v>
      </c>
      <c r="B5" s="40"/>
      <c r="C5" s="41" t="n">
        <v>1</v>
      </c>
      <c r="D5" s="41" t="n">
        <f aca="false">IF(C5&lt;$C$3,1+C5,"")</f>
        <v>2</v>
      </c>
      <c r="E5" s="41" t="n">
        <f aca="false">IF(D5&lt;$C$3,1+D5,"")</f>
        <v>3</v>
      </c>
      <c r="F5" s="41" t="n">
        <f aca="false">IF(E5&lt;$C$3,1+E5,"")</f>
        <v>4</v>
      </c>
      <c r="G5" s="41" t="n">
        <f aca="false">IF(F5&lt;$C$3,1+F5,"")</f>
        <v>5</v>
      </c>
      <c r="H5" s="41" t="n">
        <f aca="false">IF(G5&lt;$C$3,1+G5,"")</f>
        <v>6</v>
      </c>
      <c r="I5" s="41" t="n">
        <f aca="false">IF(H5&lt;$C$3,1+H5,"")</f>
        <v>7</v>
      </c>
      <c r="J5" s="41" t="n">
        <f aca="false">IF(I5&lt;$C$3,1+I5,"")</f>
        <v>8</v>
      </c>
      <c r="K5" s="41" t="n">
        <f aca="false">IF(J5&lt;$C$3,1+J5,"")</f>
        <v>9</v>
      </c>
      <c r="L5" s="41" t="n">
        <f aca="false">IF(K5&lt;$C$3,1+K5,"")</f>
        <v>10</v>
      </c>
      <c r="M5" s="41" t="n">
        <f aca="false">IF(L5&lt;$C$3,1+L5,"")</f>
        <v>11</v>
      </c>
      <c r="N5" s="41" t="n">
        <f aca="false">IF(M5&lt;$C$3,1+M5,"")</f>
        <v>12</v>
      </c>
      <c r="O5" s="41" t="n">
        <f aca="false">IF(N5&lt;$C$3,1+N5,"")</f>
        <v>13</v>
      </c>
      <c r="P5" s="41" t="n">
        <f aca="false">IF(O5&lt;$C$3,1+O5,"")</f>
        <v>14</v>
      </c>
      <c r="Q5" s="41" t="n">
        <f aca="false">IF(P5&lt;$C$3,1+P5,"")</f>
        <v>15</v>
      </c>
      <c r="R5" s="41" t="n">
        <f aca="false">IF(Q5&lt;$C$3,1+Q5,"")</f>
        <v>16</v>
      </c>
      <c r="S5" s="41" t="n">
        <f aca="false">IF(R5&lt;$C$3,1+R5,"")</f>
        <v>17</v>
      </c>
      <c r="T5" s="41" t="n">
        <f aca="false">IF(S5&lt;$C$3,1+S5,"")</f>
        <v>18</v>
      </c>
      <c r="U5" s="41" t="n">
        <f aca="false">IF(T5&lt;$C$3,1+T5,"")</f>
        <v>19</v>
      </c>
      <c r="V5" s="41" t="n">
        <f aca="false">IF(U5&lt;$C$3,1+U5,"")</f>
        <v>20</v>
      </c>
      <c r="W5" s="41" t="n">
        <f aca="false">IF(V5&lt;$C$3,1+V5,"")</f>
        <v>21</v>
      </c>
      <c r="X5" s="41" t="n">
        <f aca="false">IF(W5&lt;$C$3,1+W5,"")</f>
        <v>22</v>
      </c>
      <c r="Y5" s="41" t="n">
        <f aca="false">IF(X5&lt;$C$3,1+X5,"")</f>
        <v>23</v>
      </c>
      <c r="Z5" s="41" t="n">
        <f aca="false">IF(Y5&lt;$C$3,1+Y5,"")</f>
        <v>24</v>
      </c>
      <c r="AA5" s="41" t="n">
        <f aca="false">IF(Z5&lt;$C$3,1+Z5,"")</f>
        <v>25</v>
      </c>
      <c r="AB5" s="41" t="n">
        <f aca="false">IF(AA5&lt;$C$3,1+AA5,"")</f>
        <v>26</v>
      </c>
      <c r="AC5" s="41" t="n">
        <f aca="false">IF(AB5&lt;$C$3,1+AB5,"")</f>
        <v>27</v>
      </c>
      <c r="AD5" s="41" t="n">
        <f aca="false">IF(AC5&lt;$C$3,1+AC5,"")</f>
        <v>28</v>
      </c>
      <c r="AE5" s="41" t="n">
        <f aca="false">IF(AD5&lt;$C$3,1+AD5,"")</f>
        <v>29</v>
      </c>
      <c r="AF5" s="41" t="n">
        <f aca="false">IF(AE5&lt;$C$3,1+AE5,"")</f>
        <v>30</v>
      </c>
      <c r="AG5" s="41" t="str">
        <f aca="false">IF(AF5&lt;$C$3,1+AF5,"")</f>
        <v/>
      </c>
      <c r="AH5" s="41" t="str">
        <f aca="false">IF(AG5&lt;$C$3,1+AG5,"")</f>
        <v/>
      </c>
      <c r="AI5" s="41" t="str">
        <f aca="false">IF(AH5&lt;$C$3,1+AH5,"")</f>
        <v/>
      </c>
      <c r="AJ5" s="41" t="str">
        <f aca="false">IF(AI5&lt;$C$3,1+AI5,"")</f>
        <v/>
      </c>
      <c r="AK5" s="41" t="str">
        <f aca="false">IF(AJ5&lt;$C$3,1+AJ5,"")</f>
        <v/>
      </c>
      <c r="AL5" s="41" t="str">
        <f aca="false">IF(AK5&lt;$C$3,1+AK5,"")</f>
        <v/>
      </c>
      <c r="AM5" s="41" t="str">
        <f aca="false">IF(AL5&lt;$C$3,1+AL5,"")</f>
        <v/>
      </c>
      <c r="AN5" s="41" t="str">
        <f aca="false">IF(AM5&lt;$C$3,1+AM5,"")</f>
        <v/>
      </c>
      <c r="AO5" s="41" t="str">
        <f aca="false">IF(AN5&lt;$C$3,1+AN5,"")</f>
        <v/>
      </c>
      <c r="AP5" s="41" t="str">
        <f aca="false">IF(AO5&lt;$C$3,1+AO5,"")</f>
        <v/>
      </c>
      <c r="AQ5" s="41" t="str">
        <f aca="false">IF(AP5&lt;$C$3,1+AP5,"")</f>
        <v/>
      </c>
      <c r="AR5" s="41" t="str">
        <f aca="false">IF(AQ5&lt;$C$3,1+AQ5,"")</f>
        <v/>
      </c>
      <c r="AS5" s="41" t="str">
        <f aca="false">IF(AR5&lt;$C$3,1+AR5,"")</f>
        <v/>
      </c>
      <c r="AT5" s="41" t="str">
        <f aca="false">IF(AS5&lt;$C$3,1+AS5,"")</f>
        <v/>
      </c>
      <c r="AU5" s="41" t="str">
        <f aca="false">IF(AT5&lt;$C$3,1+AT5,"")</f>
        <v/>
      </c>
      <c r="AV5" s="41" t="str">
        <f aca="false">IF(AU5&lt;$C$3,1+AU5,"")</f>
        <v/>
      </c>
      <c r="AW5" s="41" t="str">
        <f aca="false">IF(AV5&lt;$C$3,1+AV5,"")</f>
        <v/>
      </c>
      <c r="AX5" s="41" t="str">
        <f aca="false">IF(AW5&lt;$C$3,1+AW5,"")</f>
        <v/>
      </c>
      <c r="AY5" s="41" t="str">
        <f aca="false">IF(AX5&lt;$C$3,1+AX5,"")</f>
        <v/>
      </c>
      <c r="AZ5" s="41" t="str">
        <f aca="false">IF(AY5&lt;$C$3,1+AY5,"")</f>
        <v/>
      </c>
      <c r="BA5" s="41" t="str">
        <f aca="false">IF(AZ5&lt;$C$3,1+AZ5,"")</f>
        <v/>
      </c>
      <c r="BB5" s="41" t="str">
        <f aca="false">IF(BA5&lt;$C$3,1+BA5,"")</f>
        <v/>
      </c>
      <c r="BC5" s="41" t="str">
        <f aca="false">IF(BB5&lt;$C$3,1+BB5,"")</f>
        <v/>
      </c>
      <c r="BD5" s="41" t="str">
        <f aca="false">IF(BC5&lt;$C$3,1+BC5,"")</f>
        <v/>
      </c>
      <c r="BE5" s="41" t="str">
        <f aca="false">IF(BD5&lt;$C$3,1+BD5,"")</f>
        <v/>
      </c>
      <c r="BF5" s="41" t="str">
        <f aca="false">IF(BE5&lt;$C$3,1+BE5,"")</f>
        <v/>
      </c>
      <c r="BG5" s="41" t="str">
        <f aca="false">IF(BF5&lt;$C$3,1+BF5,"")</f>
        <v/>
      </c>
      <c r="BH5" s="41" t="str">
        <f aca="false">IF(BG5&lt;$C$3,1+BG5,"")</f>
        <v/>
      </c>
      <c r="BI5" s="41" t="str">
        <f aca="false">IF(BH5&lt;$C$3,1+BH5,"")</f>
        <v/>
      </c>
      <c r="BJ5" s="41" t="str">
        <f aca="false">IF(BI5&lt;$C$3,1+BI5,"")</f>
        <v/>
      </c>
      <c r="BK5" s="41" t="str">
        <f aca="false">IF(BJ5&lt;$C$3,1+BJ5,"")</f>
        <v/>
      </c>
      <c r="BL5" s="41" t="str">
        <f aca="false">IF(BK5&lt;$C$3,1+BK5,"")</f>
        <v/>
      </c>
      <c r="BM5" s="41" t="str">
        <f aca="false">IF(BL5&lt;$C$3,1+BL5,"")</f>
        <v/>
      </c>
      <c r="BN5" s="41" t="str">
        <f aca="false">IF(BM5&lt;$C$3,1+BM5,"")</f>
        <v/>
      </c>
      <c r="BO5" s="41" t="str">
        <f aca="false">IF(BN5&lt;$C$3,1+BN5,"")</f>
        <v/>
      </c>
      <c r="BP5" s="41" t="str">
        <f aca="false">IF(BO5&lt;$C$3,1+BO5,"")</f>
        <v/>
      </c>
      <c r="BQ5" s="41" t="str">
        <f aca="false">IF(BP5&lt;$C$3,1+BP5,"")</f>
        <v/>
      </c>
      <c r="BR5" s="41" t="str">
        <f aca="false">IF(BQ5&lt;$C$3,1+BQ5,"")</f>
        <v/>
      </c>
      <c r="BS5" s="41" t="str">
        <f aca="false">IF(BR5&lt;$C$3,1+BR5,"")</f>
        <v/>
      </c>
      <c r="BT5" s="41" t="str">
        <f aca="false">IF(BS5&lt;$C$3,1+BS5,"")</f>
        <v/>
      </c>
      <c r="BU5" s="41" t="str">
        <f aca="false">IF(BT5&lt;$C$3,1+BT5,"")</f>
        <v/>
      </c>
      <c r="BV5" s="41" t="str">
        <f aca="false">IF(BU5&lt;$C$3,1+BU5,"")</f>
        <v/>
      </c>
      <c r="BW5" s="41" t="str">
        <f aca="false">IF(BV5&lt;$C$3,1+BV5,"")</f>
        <v/>
      </c>
      <c r="BX5" s="41" t="str">
        <f aca="false">IF(BW5&lt;$C$3,1+BW5,"")</f>
        <v/>
      </c>
      <c r="BY5" s="41" t="str">
        <f aca="false">IF(BX5&lt;$C$3,1+BX5,"")</f>
        <v/>
      </c>
      <c r="BZ5" s="41" t="str">
        <f aca="false">IF(BY5&lt;$C$3,1+BY5,"")</f>
        <v/>
      </c>
      <c r="CA5" s="41" t="str">
        <f aca="false">IF(BZ5&lt;$C$3,1+BZ5,"")</f>
        <v/>
      </c>
      <c r="CB5" s="41" t="str">
        <f aca="false">IF(CA5&lt;$C$3,1+CA5,"")</f>
        <v/>
      </c>
      <c r="CC5" s="41" t="str">
        <f aca="false">IF(CB5&lt;$C$3,1+CB5,"")</f>
        <v/>
      </c>
      <c r="CD5" s="41" t="str">
        <f aca="false">IF(CC5&lt;$C$3,1+CC5,"")</f>
        <v/>
      </c>
      <c r="CE5" s="41" t="str">
        <f aca="false">IF(CD5&lt;$C$3,1+CD5,"")</f>
        <v/>
      </c>
      <c r="CF5" s="41" t="str">
        <f aca="false">IF(CE5&lt;$C$3,1+CE5,"")</f>
        <v/>
      </c>
      <c r="CG5" s="41" t="str">
        <f aca="false">IF(CF5&lt;$C$3,1+CF5,"")</f>
        <v/>
      </c>
      <c r="CH5" s="41" t="str">
        <f aca="false">IF(CG5&lt;$C$3,1+CG5,"")</f>
        <v/>
      </c>
      <c r="CI5" s="41" t="str">
        <f aca="false">IF(CH5&lt;$C$3,1+CH5,"")</f>
        <v/>
      </c>
      <c r="CJ5" s="41" t="str">
        <f aca="false">IF(CI5&lt;$C$3,1+CI5,"")</f>
        <v/>
      </c>
      <c r="CK5" s="41" t="str">
        <f aca="false">IF(CJ5&lt;$C$3,1+CJ5,"")</f>
        <v/>
      </c>
      <c r="CL5" s="41" t="str">
        <f aca="false">IF(CK5&lt;$C$3,1+CK5,"")</f>
        <v/>
      </c>
      <c r="CM5" s="41" t="str">
        <f aca="false">IF(CL5&lt;$C$3,1+CL5,"")</f>
        <v/>
      </c>
      <c r="CN5" s="41" t="str">
        <f aca="false">IF(CM5&lt;$C$3,1+CM5,"")</f>
        <v/>
      </c>
      <c r="CO5" s="41" t="str">
        <f aca="false">IF(CN5&lt;$C$3,1+CN5,"")</f>
        <v/>
      </c>
      <c r="CP5" s="41" t="str">
        <f aca="false">IF(CO5&lt;$C$3,1+CO5,"")</f>
        <v/>
      </c>
      <c r="CQ5" s="41" t="str">
        <f aca="false">IF(CP5&lt;$C$3,1+CP5,"")</f>
        <v/>
      </c>
      <c r="CR5" s="41" t="str">
        <f aca="false">IF(CQ5&lt;$C$3,1+CQ5,"")</f>
        <v/>
      </c>
      <c r="CS5" s="41" t="str">
        <f aca="false">IF(CR5&lt;$C$3,1+CR5,"")</f>
        <v/>
      </c>
      <c r="CT5" s="41" t="str">
        <f aca="false">IF(CS5&lt;$C$3,1+CS5,"")</f>
        <v/>
      </c>
      <c r="CU5" s="41" t="str">
        <f aca="false">IF(CT5&lt;$C$3,1+CT5,"")</f>
        <v/>
      </c>
      <c r="CV5" s="41" t="str">
        <f aca="false">IF(CU5&lt;$C$3,1+CU5,"")</f>
        <v/>
      </c>
      <c r="CW5" s="41" t="str">
        <f aca="false">IF(CV5&lt;$C$3,1+CV5,"")</f>
        <v/>
      </c>
      <c r="CX5" s="41" t="str">
        <f aca="false">IF(CW5&lt;$C$3,1+CW5,"")</f>
        <v/>
      </c>
      <c r="CY5" s="41" t="str">
        <f aca="false">IF(CX5&lt;$C$3,1+CX5,"")</f>
        <v/>
      </c>
      <c r="CZ5" s="41" t="str">
        <f aca="false">IF(CY5&lt;$C$3,1+CY5,"")</f>
        <v/>
      </c>
      <c r="DA5" s="41" t="str">
        <f aca="false">IF(CZ5&lt;$C$3,1+CZ5,"")</f>
        <v/>
      </c>
      <c r="DB5" s="41" t="str">
        <f aca="false">IF(DA5&lt;$C$3,1+DA5,"")</f>
        <v/>
      </c>
      <c r="DC5" s="41" t="str">
        <f aca="false">IF(DB5&lt;$C$3,1+DB5,"")</f>
        <v/>
      </c>
      <c r="DD5" s="41" t="str">
        <f aca="false">IF(DC5&lt;$C$3,1+DC5,"")</f>
        <v/>
      </c>
      <c r="DE5" s="41" t="str">
        <f aca="false">IF(DD5&lt;$C$3,1+DD5,"")</f>
        <v/>
      </c>
      <c r="DF5" s="41" t="str">
        <f aca="false">IF(DE5&lt;$C$3,1+DE5,"")</f>
        <v/>
      </c>
      <c r="DG5" s="41" t="str">
        <f aca="false">IF(DF5&lt;$C$3,1+DF5,"")</f>
        <v/>
      </c>
      <c r="DH5" s="41" t="str">
        <f aca="false">IF(DG5&lt;$C$3,1+DG5,"")</f>
        <v/>
      </c>
      <c r="DI5" s="41" t="str">
        <f aca="false">IF(DH5&lt;$C$3,1+DH5,"")</f>
        <v/>
      </c>
      <c r="DJ5" s="41" t="str">
        <f aca="false">IF(DI5&lt;$C$3,1+DI5,"")</f>
        <v/>
      </c>
      <c r="DK5" s="41" t="str">
        <f aca="false">IF(DJ5&lt;$C$3,1+DJ5,"")</f>
        <v/>
      </c>
      <c r="DL5" s="41" t="str">
        <f aca="false">IF(DK5&lt;$C$3,1+DK5,"")</f>
        <v/>
      </c>
      <c r="DM5" s="41" t="str">
        <f aca="false">IF(DL5&lt;$C$3,1+DL5,"")</f>
        <v/>
      </c>
      <c r="DN5" s="41" t="str">
        <f aca="false">IF(DM5&lt;$C$3,1+DM5,"")</f>
        <v/>
      </c>
      <c r="DO5" s="41" t="str">
        <f aca="false">IF(DN5&lt;$C$3,1+DN5,"")</f>
        <v/>
      </c>
      <c r="DP5" s="41" t="str">
        <f aca="false">IF(DO5&lt;$C$3,1+DO5,"")</f>
        <v/>
      </c>
      <c r="DQ5" s="41" t="str">
        <f aca="false">IF(DP5&lt;$C$3,1+DP5,"")</f>
        <v/>
      </c>
      <c r="DR5" s="41" t="str">
        <f aca="false">IF(DQ5&lt;$C$3,1+DQ5,"")</f>
        <v/>
      </c>
      <c r="DS5" s="41" t="str">
        <f aca="false">IF(DR5&lt;$C$3,1+DR5,"")</f>
        <v/>
      </c>
      <c r="DT5" s="41" t="str">
        <f aca="false">IF(DS5&lt;$C$3,1+DS5,"")</f>
        <v/>
      </c>
      <c r="DU5" s="41" t="str">
        <f aca="false">IF(DT5&lt;$C$3,1+DT5,"")</f>
        <v/>
      </c>
      <c r="DV5" s="41" t="str">
        <f aca="false">IF(DU5&lt;$C$3,1+DU5,"")</f>
        <v/>
      </c>
      <c r="DW5" s="41" t="str">
        <f aca="false">IF(DV5&lt;$C$3,1+DV5,"")</f>
        <v/>
      </c>
      <c r="DX5" s="41" t="str">
        <f aca="false">IF(DW5&lt;$C$3,1+DW5,"")</f>
        <v/>
      </c>
      <c r="DY5" s="41" t="str">
        <f aca="false">IF(DX5&lt;$C$3,1+DX5,"")</f>
        <v/>
      </c>
      <c r="DZ5" s="41" t="str">
        <f aca="false">IF(DY5&lt;$C$3,1+DY5,"")</f>
        <v/>
      </c>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row>
    <row r="6" customFormat="false" ht="15.75" hidden="false" customHeight="false" outlineLevel="0" collapsed="false">
      <c r="A6" s="7" t="s">
        <v>6</v>
      </c>
      <c r="B6" s="37"/>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row>
    <row r="7" customFormat="false" ht="15.75" hidden="false" customHeight="false" outlineLevel="0" collapsed="false">
      <c r="A7" s="7" t="s">
        <v>7</v>
      </c>
      <c r="B7" s="37"/>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5.75" hidden="false" customHeight="false" outlineLevel="0" collapsed="false">
      <c r="A8" s="16" t="s">
        <v>21</v>
      </c>
      <c r="B8" s="44"/>
      <c r="C8" s="45" t="str">
        <f aca="false">IF(Data!B8&lt;&gt;"",Data!B8,"")</f>
        <v/>
      </c>
      <c r="D8" s="45" t="str">
        <f aca="false">IF(Data!C8&lt;&gt;"",Data!C8,"")</f>
        <v/>
      </c>
      <c r="E8" s="45" t="str">
        <f aca="false">IF(Data!D8&lt;&gt;"",Data!D8,"")</f>
        <v/>
      </c>
      <c r="F8" s="45" t="str">
        <f aca="false">IF(Data!E8&lt;&gt;"",Data!E8,"")</f>
        <v/>
      </c>
      <c r="G8" s="45" t="str">
        <f aca="false">IF(Data!F8&lt;&gt;"",Data!F8,"")</f>
        <v/>
      </c>
      <c r="H8" s="45" t="str">
        <f aca="false">IF(Data!G8&lt;&gt;"",Data!G8,"")</f>
        <v/>
      </c>
      <c r="I8" s="45" t="str">
        <f aca="false">IF(Data!H8&lt;&gt;"",Data!H8,"")</f>
        <v/>
      </c>
      <c r="J8" s="45" t="str">
        <f aca="false">IF(Data!I8&lt;&gt;"",Data!I8,"")</f>
        <v/>
      </c>
      <c r="K8" s="45" t="str">
        <f aca="false">IF(Data!J8&lt;&gt;"",Data!J8,"")</f>
        <v/>
      </c>
      <c r="L8" s="45" t="str">
        <f aca="false">IF(Data!K8&lt;&gt;"",Data!K8,"")</f>
        <v/>
      </c>
      <c r="M8" s="45" t="str">
        <f aca="false">IF(Data!L8&lt;&gt;"",Data!L8,"")</f>
        <v/>
      </c>
      <c r="N8" s="45" t="str">
        <f aca="false">IF(Data!M8&lt;&gt;"",Data!M8,"")</f>
        <v/>
      </c>
      <c r="O8" s="45" t="str">
        <f aca="false">IF(Data!N8&lt;&gt;"",Data!N8,"")</f>
        <v/>
      </c>
      <c r="P8" s="45" t="str">
        <f aca="false">IF(Data!O8&lt;&gt;"",Data!O8,"")</f>
        <v/>
      </c>
      <c r="Q8" s="45" t="str">
        <f aca="false">IF(Data!P8&lt;&gt;"",Data!P8,"")</f>
        <v/>
      </c>
      <c r="R8" s="45" t="str">
        <f aca="false">IF(Data!Q8&lt;&gt;"",Data!Q8,"")</f>
        <v/>
      </c>
      <c r="S8" s="45" t="str">
        <f aca="false">IF(Data!R8&lt;&gt;"",Data!R8,"")</f>
        <v/>
      </c>
      <c r="T8" s="45" t="str">
        <f aca="false">IF(Data!S8&lt;&gt;"",Data!S8,"")</f>
        <v/>
      </c>
      <c r="U8" s="45" t="str">
        <f aca="false">IF(Data!T8&lt;&gt;"",Data!T8,"")</f>
        <v/>
      </c>
      <c r="V8" s="45" t="str">
        <f aca="false">IF(Data!U8&lt;&gt;"",Data!U8,"")</f>
        <v/>
      </c>
      <c r="W8" s="45" t="str">
        <f aca="false">IF(Data!V8&lt;&gt;"",Data!V8,"")</f>
        <v/>
      </c>
      <c r="X8" s="45" t="str">
        <f aca="false">IF(Data!W8&lt;&gt;"",Data!W8,"")</f>
        <v/>
      </c>
      <c r="Y8" s="45" t="str">
        <f aca="false">IF(Data!X8&lt;&gt;"",Data!X8,"")</f>
        <v/>
      </c>
      <c r="Z8" s="45" t="str">
        <f aca="false">IF(Data!Y8&lt;&gt;"",Data!Y8,"")</f>
        <v/>
      </c>
      <c r="AA8" s="45" t="str">
        <f aca="false">IF(Data!Z8&lt;&gt;"",Data!Z8,"")</f>
        <v/>
      </c>
      <c r="AB8" s="45" t="str">
        <f aca="false">IF(Data!AA8&lt;&gt;"",Data!AA8,"")</f>
        <v/>
      </c>
      <c r="AC8" s="45" t="str">
        <f aca="false">IF(Data!AB8&lt;&gt;"",Data!AB8,"")</f>
        <v/>
      </c>
      <c r="AD8" s="45" t="str">
        <f aca="false">IF(Data!AC8&lt;&gt;"",Data!AC8,"")</f>
        <v/>
      </c>
      <c r="AE8" s="45" t="str">
        <f aca="false">IF(Data!AD8&lt;&gt;"",Data!AD8,"")</f>
        <v/>
      </c>
      <c r="AF8" s="45" t="str">
        <f aca="false">IF(Data!AE8&lt;&gt;"",Data!AE8,"")</f>
        <v/>
      </c>
      <c r="AG8" s="45" t="str">
        <f aca="false">IF(Data!AF8&lt;&gt;"",Data!AF8,"")</f>
        <v/>
      </c>
      <c r="AH8" s="45" t="str">
        <f aca="false">IF(Data!AG8&lt;&gt;"",Data!AG8,"")</f>
        <v/>
      </c>
      <c r="AI8" s="45" t="str">
        <f aca="false">IF(Data!AH8&lt;&gt;"",Data!AH8,"")</f>
        <v/>
      </c>
      <c r="AJ8" s="45" t="str">
        <f aca="false">IF(Data!AI8&lt;&gt;"",Data!AI8,"")</f>
        <v/>
      </c>
      <c r="AK8" s="45" t="str">
        <f aca="false">IF(Data!AJ8&lt;&gt;"",Data!AJ8,"")</f>
        <v/>
      </c>
      <c r="AL8" s="45" t="str">
        <f aca="false">IF(Data!AK8&lt;&gt;"",Data!AK8,"")</f>
        <v/>
      </c>
      <c r="AM8" s="45" t="str">
        <f aca="false">IF(Data!AL8&lt;&gt;"",Data!AL8,"")</f>
        <v/>
      </c>
      <c r="AN8" s="45" t="str">
        <f aca="false">IF(Data!AM8&lt;&gt;"",Data!AM8,"")</f>
        <v/>
      </c>
      <c r="AO8" s="45" t="str">
        <f aca="false">IF(Data!AN8&lt;&gt;"",Data!AN8,"")</f>
        <v/>
      </c>
      <c r="AP8" s="45" t="str">
        <f aca="false">IF(Data!AO8&lt;&gt;"",Data!AO8,"")</f>
        <v/>
      </c>
      <c r="AQ8" s="45" t="str">
        <f aca="false">IF(Data!AP8&lt;&gt;"",Data!AP8,"")</f>
        <v/>
      </c>
      <c r="AR8" s="45" t="str">
        <f aca="false">IF(Data!AQ8&lt;&gt;"",Data!AQ8,"")</f>
        <v/>
      </c>
      <c r="AS8" s="45" t="str">
        <f aca="false">IF(Data!AR8&lt;&gt;"",Data!AR8,"")</f>
        <v/>
      </c>
      <c r="AT8" s="45" t="str">
        <f aca="false">IF(Data!AS8&lt;&gt;"",Data!AS8,"")</f>
        <v/>
      </c>
      <c r="AU8" s="45" t="str">
        <f aca="false">IF(Data!AT8&lt;&gt;"",Data!AT8,"")</f>
        <v/>
      </c>
      <c r="AV8" s="45" t="str">
        <f aca="false">IF(Data!AU8&lt;&gt;"",Data!AU8,"")</f>
        <v/>
      </c>
      <c r="AW8" s="45" t="str">
        <f aca="false">IF(Data!AV8&lt;&gt;"",Data!AV8,"")</f>
        <v/>
      </c>
      <c r="AX8" s="45" t="str">
        <f aca="false">IF(Data!AW8&lt;&gt;"",Data!AW8,"")</f>
        <v/>
      </c>
      <c r="AY8" s="45" t="str">
        <f aca="false">IF(Data!AX8&lt;&gt;"",Data!AX8,"")</f>
        <v/>
      </c>
      <c r="AZ8" s="45" t="str">
        <f aca="false">IF(Data!AY8&lt;&gt;"",Data!AY8,"")</f>
        <v/>
      </c>
      <c r="BA8" s="45" t="str">
        <f aca="false">IF(Data!AZ8&lt;&gt;"",Data!AZ8,"")</f>
        <v/>
      </c>
      <c r="BB8" s="45" t="str">
        <f aca="false">IF(Data!BA8&lt;&gt;"",Data!BA8,"")</f>
        <v/>
      </c>
      <c r="BC8" s="45" t="str">
        <f aca="false">IF(Data!BB8&lt;&gt;"",Data!BB8,"")</f>
        <v/>
      </c>
      <c r="BD8" s="45" t="str">
        <f aca="false">IF(Data!BC8&lt;&gt;"",Data!BC8,"")</f>
        <v/>
      </c>
      <c r="BE8" s="45" t="str">
        <f aca="false">IF(Data!BD8&lt;&gt;"",Data!BD8,"")</f>
        <v/>
      </c>
      <c r="BF8" s="45" t="str">
        <f aca="false">IF(Data!BE8&lt;&gt;"",Data!BE8,"")</f>
        <v/>
      </c>
      <c r="BG8" s="45" t="str">
        <f aca="false">IF(Data!BF8&lt;&gt;"",Data!BF8,"")</f>
        <v/>
      </c>
      <c r="BH8" s="45" t="str">
        <f aca="false">IF(Data!BG8&lt;&gt;"",Data!BG8,"")</f>
        <v/>
      </c>
      <c r="BI8" s="45" t="str">
        <f aca="false">IF(Data!BH8&lt;&gt;"",Data!BH8,"")</f>
        <v/>
      </c>
      <c r="BJ8" s="45" t="str">
        <f aca="false">IF(Data!BI8&lt;&gt;"",Data!BI8,"")</f>
        <v/>
      </c>
      <c r="BK8" s="45" t="str">
        <f aca="false">IF(Data!BJ8&lt;&gt;"",Data!BJ8,"")</f>
        <v/>
      </c>
      <c r="BL8" s="45" t="str">
        <f aca="false">IF(Data!BK8&lt;&gt;"",Data!BK8,"")</f>
        <v/>
      </c>
      <c r="BM8" s="45" t="str">
        <f aca="false">IF(Data!BL8&lt;&gt;"",Data!BL8,"")</f>
        <v/>
      </c>
      <c r="BN8" s="45" t="str">
        <f aca="false">IF(Data!BM8&lt;&gt;"",Data!BM8,"")</f>
        <v/>
      </c>
      <c r="BO8" s="45" t="str">
        <f aca="false">IF(Data!BN8&lt;&gt;"",Data!BN8,"")</f>
        <v/>
      </c>
      <c r="BP8" s="45" t="str">
        <f aca="false">IF(Data!BO8&lt;&gt;"",Data!BO8,"")</f>
        <v/>
      </c>
      <c r="BQ8" s="45" t="str">
        <f aca="false">IF(Data!BP8&lt;&gt;"",Data!BP8,"")</f>
        <v/>
      </c>
      <c r="BR8" s="45" t="str">
        <f aca="false">IF(Data!BQ8&lt;&gt;"",Data!BQ8,"")</f>
        <v/>
      </c>
      <c r="BS8" s="45" t="str">
        <f aca="false">IF(Data!BR8&lt;&gt;"",Data!BR8,"")</f>
        <v/>
      </c>
      <c r="BT8" s="45" t="str">
        <f aca="false">IF(Data!BS8&lt;&gt;"",Data!BS8,"")</f>
        <v/>
      </c>
      <c r="BU8" s="45" t="str">
        <f aca="false">IF(Data!BT8&lt;&gt;"",Data!BT8,"")</f>
        <v/>
      </c>
      <c r="BV8" s="45" t="str">
        <f aca="false">IF(Data!BU8&lt;&gt;"",Data!BU8,"")</f>
        <v/>
      </c>
      <c r="BW8" s="45" t="str">
        <f aca="false">IF(Data!BV8&lt;&gt;"",Data!BV8,"")</f>
        <v/>
      </c>
      <c r="BX8" s="45" t="str">
        <f aca="false">IF(Data!BW8&lt;&gt;"",Data!BW8,"")</f>
        <v/>
      </c>
      <c r="BY8" s="45" t="str">
        <f aca="false">IF(Data!BX8&lt;&gt;"",Data!BX8,"")</f>
        <v/>
      </c>
      <c r="BZ8" s="45" t="str">
        <f aca="false">IF(Data!BY8&lt;&gt;"",Data!BY8,"")</f>
        <v/>
      </c>
      <c r="CA8" s="45" t="str">
        <f aca="false">IF(Data!BZ8&lt;&gt;"",Data!BZ8,"")</f>
        <v/>
      </c>
      <c r="CB8" s="45" t="str">
        <f aca="false">IF(Data!CA8&lt;&gt;"",Data!CA8,"")</f>
        <v/>
      </c>
      <c r="CC8" s="45" t="str">
        <f aca="false">IF(Data!CB8&lt;&gt;"",Data!CB8,"")</f>
        <v/>
      </c>
      <c r="CD8" s="45" t="str">
        <f aca="false">IF(Data!CC8&lt;&gt;"",Data!CC8,"")</f>
        <v/>
      </c>
      <c r="CE8" s="45" t="str">
        <f aca="false">IF(Data!CD8&lt;&gt;"",Data!CD8,"")</f>
        <v/>
      </c>
      <c r="CF8" s="45" t="str">
        <f aca="false">IF(Data!CE8&lt;&gt;"",Data!CE8,"")</f>
        <v/>
      </c>
      <c r="CG8" s="45" t="str">
        <f aca="false">IF(Data!CF8&lt;&gt;"",Data!CF8,"")</f>
        <v/>
      </c>
      <c r="CH8" s="45" t="str">
        <f aca="false">IF(Data!CG8&lt;&gt;"",Data!CG8,"")</f>
        <v/>
      </c>
      <c r="CI8" s="45" t="str">
        <f aca="false">IF(Data!CH8&lt;&gt;"",Data!CH8,"")</f>
        <v/>
      </c>
      <c r="CJ8" s="45" t="str">
        <f aca="false">IF(Data!CI8&lt;&gt;"",Data!CI8,"")</f>
        <v/>
      </c>
      <c r="CK8" s="45" t="str">
        <f aca="false">IF(Data!CJ8&lt;&gt;"",Data!CJ8,"")</f>
        <v/>
      </c>
      <c r="CL8" s="45" t="str">
        <f aca="false">IF(Data!CK8&lt;&gt;"",Data!CK8,"")</f>
        <v/>
      </c>
      <c r="CM8" s="45" t="str">
        <f aca="false">IF(Data!CL8&lt;&gt;"",Data!CL8,"")</f>
        <v/>
      </c>
      <c r="CN8" s="45" t="str">
        <f aca="false">IF(Data!CM8&lt;&gt;"",Data!CM8,"")</f>
        <v/>
      </c>
      <c r="CO8" s="45" t="str">
        <f aca="false">IF(Data!CN8&lt;&gt;"",Data!CN8,"")</f>
        <v/>
      </c>
      <c r="CP8" s="45" t="str">
        <f aca="false">IF(Data!CO8&lt;&gt;"",Data!CO8,"")</f>
        <v/>
      </c>
      <c r="CQ8" s="45" t="str">
        <f aca="false">IF(Data!CP8&lt;&gt;"",Data!CP8,"")</f>
        <v/>
      </c>
      <c r="CR8" s="45" t="str">
        <f aca="false">IF(Data!CQ8&lt;&gt;"",Data!CQ8,"")</f>
        <v/>
      </c>
      <c r="CS8" s="45" t="str">
        <f aca="false">IF(Data!CR8&lt;&gt;"",Data!CR8,"")</f>
        <v/>
      </c>
      <c r="CT8" s="45" t="str">
        <f aca="false">IF(Data!CS8&lt;&gt;"",Data!CS8,"")</f>
        <v/>
      </c>
      <c r="CU8" s="45" t="str">
        <f aca="false">IF(Data!CT8&lt;&gt;"",Data!CT8,"")</f>
        <v/>
      </c>
      <c r="CV8" s="45" t="str">
        <f aca="false">IF(Data!CU8&lt;&gt;"",Data!CU8,"")</f>
        <v/>
      </c>
      <c r="CW8" s="45" t="str">
        <f aca="false">IF(Data!CV8&lt;&gt;"",Data!CV8,"")</f>
        <v/>
      </c>
      <c r="CX8" s="45" t="str">
        <f aca="false">IF(Data!CW8&lt;&gt;"",Data!CW8,"")</f>
        <v/>
      </c>
      <c r="CY8" s="45" t="str">
        <f aca="false">IF(Data!CX8&lt;&gt;"",Data!CX8,"")</f>
        <v/>
      </c>
      <c r="CZ8" s="45" t="str">
        <f aca="false">IF(Data!CY8&lt;&gt;"",Data!CY8,"")</f>
        <v/>
      </c>
      <c r="DA8" s="45" t="str">
        <f aca="false">IF(Data!CZ8&lt;&gt;"",Data!CZ8,"")</f>
        <v/>
      </c>
      <c r="DB8" s="45" t="str">
        <f aca="false">IF(Data!DA8&lt;&gt;"",Data!DA8,"")</f>
        <v/>
      </c>
      <c r="DC8" s="45" t="str">
        <f aca="false">IF(Data!DB8&lt;&gt;"",Data!DB8,"")</f>
        <v/>
      </c>
      <c r="DD8" s="45" t="str">
        <f aca="false">IF(Data!DC8&lt;&gt;"",Data!DC8,"")</f>
        <v/>
      </c>
      <c r="DE8" s="45" t="str">
        <f aca="false">IF(Data!DD8&lt;&gt;"",Data!DD8,"")</f>
        <v/>
      </c>
      <c r="DF8" s="45" t="str">
        <f aca="false">IF(Data!DE8&lt;&gt;"",Data!DE8,"")</f>
        <v/>
      </c>
      <c r="DG8" s="45" t="str">
        <f aca="false">IF(Data!DF8&lt;&gt;"",Data!DF8,"")</f>
        <v/>
      </c>
      <c r="DH8" s="45" t="str">
        <f aca="false">IF(Data!DG8&lt;&gt;"",Data!DG8,"")</f>
        <v/>
      </c>
      <c r="DI8" s="45" t="str">
        <f aca="false">IF(Data!DH8&lt;&gt;"",Data!DH8,"")</f>
        <v/>
      </c>
      <c r="DJ8" s="45" t="str">
        <f aca="false">IF(Data!DI8&lt;&gt;"",Data!DI8,"")</f>
        <v/>
      </c>
      <c r="DK8" s="45" t="str">
        <f aca="false">IF(Data!DJ8&lt;&gt;"",Data!DJ8,"")</f>
        <v/>
      </c>
      <c r="DL8" s="45" t="str">
        <f aca="false">IF(Data!DK8&lt;&gt;"",Data!DK8,"")</f>
        <v/>
      </c>
      <c r="DM8" s="45" t="str">
        <f aca="false">IF(Data!DL8&lt;&gt;"",Data!DL8,"")</f>
        <v/>
      </c>
      <c r="DN8" s="45" t="str">
        <f aca="false">IF(Data!DM8&lt;&gt;"",Data!DM8,"")</f>
        <v/>
      </c>
      <c r="DO8" s="45" t="str">
        <f aca="false">IF(Data!DN8&lt;&gt;"",Data!DN8,"")</f>
        <v/>
      </c>
      <c r="DP8" s="45" t="str">
        <f aca="false">IF(Data!DO8&lt;&gt;"",Data!DO8,"")</f>
        <v/>
      </c>
      <c r="DQ8" s="45" t="str">
        <f aca="false">IF(Data!DP8&lt;&gt;"",Data!DP8,"")</f>
        <v/>
      </c>
      <c r="DR8" s="45" t="str">
        <f aca="false">IF(Data!DQ8&lt;&gt;"",Data!DQ8,"")</f>
        <v/>
      </c>
      <c r="DS8" s="45" t="str">
        <f aca="false">IF(Data!DR8&lt;&gt;"",Data!DR8,"")</f>
        <v/>
      </c>
      <c r="DT8" s="45" t="str">
        <f aca="false">IF(Data!DS8&lt;&gt;"",Data!DS8,"")</f>
        <v/>
      </c>
      <c r="DU8" s="45" t="str">
        <f aca="false">IF(Data!DT8&lt;&gt;"",Data!DT8,"")</f>
        <v/>
      </c>
      <c r="DV8" s="45" t="str">
        <f aca="false">IF(Data!DU8&lt;&gt;"",Data!DU8,"")</f>
        <v/>
      </c>
      <c r="DW8" s="45" t="str">
        <f aca="false">IF(Data!DV8&lt;&gt;"",Data!DV8,"")</f>
        <v/>
      </c>
      <c r="DX8" s="45" t="str">
        <f aca="false">IF(Data!DW8&lt;&gt;"",Data!DW8,"")</f>
        <v/>
      </c>
      <c r="DY8" s="45" t="str">
        <f aca="false">IF(Data!DX8&lt;&gt;"",Data!DX8,"")</f>
        <v/>
      </c>
      <c r="DZ8" s="45" t="str">
        <f aca="false">IF(Data!DY8&lt;&gt;"",Data!DY8,"")</f>
        <v/>
      </c>
      <c r="EA8" s="46"/>
      <c r="EB8" s="46"/>
      <c r="EC8" s="46"/>
      <c r="ED8" s="46"/>
      <c r="EE8" s="46"/>
      <c r="EF8" s="46"/>
      <c r="EG8" s="46"/>
      <c r="EH8" s="46"/>
      <c r="EI8" s="46"/>
      <c r="EJ8" s="46"/>
      <c r="EK8" s="46"/>
      <c r="EL8" s="46"/>
      <c r="EM8" s="46"/>
      <c r="EN8" s="46"/>
      <c r="EO8" s="46"/>
      <c r="EP8" s="46"/>
      <c r="EQ8" s="46"/>
      <c r="ER8" s="46"/>
      <c r="ES8" s="46"/>
      <c r="ET8" s="46"/>
      <c r="EU8" s="46"/>
      <c r="EV8" s="46"/>
      <c r="EW8" s="46"/>
      <c r="EX8" s="46"/>
      <c r="EY8" s="46"/>
      <c r="EZ8" s="46"/>
      <c r="FA8" s="46"/>
      <c r="FB8" s="46"/>
      <c r="FC8" s="46"/>
      <c r="FD8" s="46"/>
      <c r="FE8" s="46"/>
      <c r="FF8" s="46"/>
      <c r="FG8" s="46"/>
      <c r="FH8" s="46"/>
      <c r="FI8" s="46"/>
      <c r="FJ8" s="46"/>
      <c r="FK8" s="46"/>
      <c r="FL8" s="46"/>
      <c r="FM8" s="46"/>
      <c r="FN8" s="46"/>
      <c r="FO8" s="46"/>
      <c r="FP8" s="46"/>
      <c r="FQ8" s="46"/>
      <c r="FR8" s="46"/>
      <c r="FS8" s="46"/>
      <c r="FT8" s="46"/>
      <c r="FU8" s="46"/>
      <c r="FV8" s="46"/>
      <c r="FW8" s="46"/>
      <c r="FX8" s="46"/>
      <c r="FY8" s="46"/>
      <c r="FZ8" s="46"/>
      <c r="GA8" s="46"/>
      <c r="GB8" s="46"/>
      <c r="GC8" s="46"/>
      <c r="GD8" s="46"/>
      <c r="GE8" s="46"/>
      <c r="GF8" s="46"/>
      <c r="GG8" s="46"/>
      <c r="GH8" s="46"/>
      <c r="GI8" s="46"/>
      <c r="GJ8" s="46"/>
      <c r="GK8" s="46"/>
      <c r="GL8" s="46"/>
      <c r="GM8" s="46"/>
      <c r="GN8" s="46"/>
      <c r="GO8" s="46"/>
      <c r="GP8" s="46"/>
      <c r="GQ8" s="46"/>
      <c r="GR8" s="46"/>
      <c r="GS8" s="46"/>
      <c r="GT8" s="46"/>
      <c r="GU8" s="46"/>
      <c r="GV8" s="46"/>
      <c r="GW8" s="46"/>
      <c r="GX8" s="46"/>
      <c r="GY8" s="46"/>
      <c r="GZ8" s="46"/>
      <c r="HA8" s="46"/>
      <c r="HB8" s="46"/>
      <c r="HC8" s="46"/>
      <c r="HD8" s="46"/>
      <c r="HE8" s="46"/>
      <c r="HF8" s="46"/>
      <c r="HG8" s="46"/>
      <c r="HH8" s="46"/>
      <c r="HI8" s="46"/>
      <c r="HJ8" s="46"/>
      <c r="HK8" s="46"/>
      <c r="HL8" s="46"/>
      <c r="HM8" s="46"/>
      <c r="HN8" s="46"/>
      <c r="HO8" s="46"/>
      <c r="HP8" s="46"/>
      <c r="HQ8" s="46"/>
      <c r="HR8" s="46"/>
      <c r="HS8" s="46"/>
      <c r="HT8" s="46"/>
      <c r="HU8" s="46"/>
      <c r="HV8" s="46"/>
      <c r="HW8" s="46"/>
      <c r="HX8" s="46"/>
      <c r="HY8" s="46"/>
      <c r="HZ8" s="46"/>
      <c r="IA8" s="46"/>
      <c r="IB8" s="46"/>
      <c r="IC8" s="46"/>
      <c r="ID8" s="46"/>
      <c r="IE8" s="46"/>
      <c r="IF8" s="46"/>
      <c r="IG8" s="46"/>
      <c r="IH8" s="46"/>
      <c r="II8" s="46"/>
      <c r="IJ8" s="46"/>
      <c r="IK8" s="46"/>
      <c r="IL8" s="46"/>
      <c r="IM8" s="46"/>
      <c r="IN8" s="46"/>
      <c r="IO8" s="46"/>
      <c r="IP8" s="46"/>
      <c r="IQ8" s="46"/>
      <c r="IR8" s="46"/>
      <c r="IS8" s="46"/>
      <c r="IT8" s="46"/>
      <c r="IU8" s="46"/>
      <c r="IV8" s="46"/>
      <c r="IW8" s="46"/>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7" t="n">
        <v>0.0410928811513784</v>
      </c>
      <c r="D10" s="47" t="n">
        <v>0.0508004871615576</v>
      </c>
      <c r="E10" s="47" t="n">
        <v>0.0481390457822979</v>
      </c>
      <c r="F10" s="47" t="n">
        <v>0.0668519399071072</v>
      </c>
      <c r="G10" s="47" t="n">
        <v>0.0736599577716536</v>
      </c>
      <c r="H10" s="35" t="n">
        <v>0.0855456843238172</v>
      </c>
      <c r="I10" s="35" t="n">
        <v>0.107184193438716</v>
      </c>
      <c r="J10" s="35" t="n">
        <v>0.122910351733914</v>
      </c>
      <c r="K10" s="35" t="n">
        <v>0.139895294211703</v>
      </c>
      <c r="L10" s="35" t="n">
        <v>0.158166131303066</v>
      </c>
      <c r="M10" s="35" t="n">
        <v>0.177717183055718</v>
      </c>
      <c r="N10" s="35" t="n">
        <v>0.198490240055581</v>
      </c>
      <c r="O10" s="35" t="n">
        <v>0.220346485020001</v>
      </c>
      <c r="P10" s="35" t="n">
        <v>0.24302738180583</v>
      </c>
      <c r="Q10" s="35" t="n">
        <v>0.266101450642932</v>
      </c>
      <c r="R10" s="35" t="n">
        <v>0.307859165362395</v>
      </c>
      <c r="S10" s="35" t="n">
        <v>0.356606273839945</v>
      </c>
      <c r="T10" s="35" t="n">
        <v>0.415670312361541</v>
      </c>
      <c r="U10" s="35" t="n">
        <v>0.487879253900738</v>
      </c>
      <c r="V10" s="35" t="n">
        <v>0.57702233286998</v>
      </c>
      <c r="W10" s="35" t="n">
        <v>0.688243720568697</v>
      </c>
      <c r="X10" s="35" t="n">
        <v>0.828626817399397</v>
      </c>
      <c r="Y10" s="35" t="n">
        <v>1.00807693794323</v>
      </c>
      <c r="Z10" s="35" t="n">
        <v>1.24068048872277</v>
      </c>
      <c r="AA10" s="35" t="n">
        <v>1.54684197390504</v>
      </c>
      <c r="AB10" s="35" t="n">
        <v>1.95672139212538</v>
      </c>
      <c r="AC10" s="35" t="n">
        <v>2.51590327317925</v>
      </c>
      <c r="AD10" s="35" t="n">
        <v>3.2950072705604</v>
      </c>
      <c r="AE10" s="35" t="n">
        <v>4.40648500356361</v>
      </c>
      <c r="AF10" s="35" t="n">
        <v>6.03498885286421</v>
      </c>
    </row>
    <row r="11" customFormat="false" ht="15.75" hidden="false" customHeight="false" outlineLevel="0" collapsed="false">
      <c r="C11" s="47"/>
      <c r="D11" s="47" t="n">
        <v>0.0399610785570351</v>
      </c>
      <c r="E11" s="47" t="n">
        <v>0.0362097356493369</v>
      </c>
      <c r="F11" s="47" t="n">
        <v>0.0543423360835598</v>
      </c>
      <c r="G11" s="47" t="n">
        <v>0.0621109249266311</v>
      </c>
      <c r="H11" s="35" t="n">
        <v>0.0716343720303263</v>
      </c>
      <c r="I11" s="35" t="n">
        <v>0.0865565348731319</v>
      </c>
      <c r="J11" s="35" t="n">
        <v>0.0991025293247023</v>
      </c>
      <c r="K11" s="35" t="n">
        <v>0.112602800209325</v>
      </c>
      <c r="L11" s="35" t="n">
        <v>0.127065411240723</v>
      </c>
      <c r="M11" s="35" t="n">
        <v>0.142470414251382</v>
      </c>
      <c r="N11" s="35" t="n">
        <v>0.158754232898172</v>
      </c>
      <c r="O11" s="35" t="n">
        <v>0.175787618660662</v>
      </c>
      <c r="P11" s="35" t="n">
        <v>0.193345141027665</v>
      </c>
      <c r="Q11" s="35" t="n">
        <v>0.211063877359548</v>
      </c>
      <c r="R11" s="35" t="n">
        <v>0.243455668801571</v>
      </c>
      <c r="S11" s="35" t="n">
        <v>0.281085636151114</v>
      </c>
      <c r="T11" s="35" t="n">
        <v>0.326486052580874</v>
      </c>
      <c r="U11" s="35" t="n">
        <v>0.381740683763545</v>
      </c>
      <c r="V11" s="35" t="n">
        <v>0.449627579997259</v>
      </c>
      <c r="W11" s="35" t="n">
        <v>0.533898120553685</v>
      </c>
      <c r="X11" s="35" t="n">
        <v>0.639688766111172</v>
      </c>
      <c r="Y11" s="35" t="n">
        <v>0.774139263289053</v>
      </c>
      <c r="Z11" s="35" t="n">
        <v>0.947338354302139</v>
      </c>
      <c r="AA11" s="35" t="n">
        <v>1.17380036736966</v>
      </c>
      <c r="AB11" s="35" t="n">
        <v>1.47482273452937</v>
      </c>
      <c r="AC11" s="35" t="n">
        <v>1.88234327112708</v>
      </c>
      <c r="AD11" s="35" t="n">
        <v>2.44542379945227</v>
      </c>
      <c r="AE11" s="35" t="n">
        <v>3.24147833244456</v>
      </c>
      <c r="AF11" s="35" t="n">
        <v>4.39637351649338</v>
      </c>
    </row>
    <row r="12" customFormat="false" ht="15.75" hidden="false" customHeight="false" outlineLevel="0" collapsed="false">
      <c r="C12" s="47"/>
      <c r="D12" s="47"/>
      <c r="E12" s="47" t="n">
        <v>0.0272366212185495</v>
      </c>
      <c r="F12" s="47" t="n">
        <v>0.0441735796316752</v>
      </c>
      <c r="G12" s="47" t="n">
        <v>0.0523726473914186</v>
      </c>
      <c r="H12" s="35" t="n">
        <v>0.0599852967071363</v>
      </c>
      <c r="I12" s="35" t="n">
        <v>0.0698986808491252</v>
      </c>
      <c r="J12" s="35" t="n">
        <v>0.0799062990220338</v>
      </c>
      <c r="K12" s="35" t="n">
        <v>0.0906348614971527</v>
      </c>
      <c r="L12" s="35" t="n">
        <v>0.102080126767703</v>
      </c>
      <c r="M12" s="35" t="n">
        <v>0.114214160881655</v>
      </c>
      <c r="N12" s="35" t="n">
        <v>0.126973026260787</v>
      </c>
      <c r="O12" s="35" t="n">
        <v>0.140239527177306</v>
      </c>
      <c r="P12" s="35" t="n">
        <v>0.153819472033298</v>
      </c>
      <c r="Q12" s="35" t="n">
        <v>0.16740968611187</v>
      </c>
      <c r="R12" s="35" t="n">
        <v>0.192525249660345</v>
      </c>
      <c r="S12" s="35" t="n">
        <v>0.221558454369588</v>
      </c>
      <c r="T12" s="35" t="n">
        <v>0.256436746526966</v>
      </c>
      <c r="U12" s="35" t="n">
        <v>0.298692654945126</v>
      </c>
      <c r="V12" s="35" t="n">
        <v>0.35035898816718</v>
      </c>
      <c r="W12" s="35" t="n">
        <v>0.414166078980309</v>
      </c>
      <c r="X12" s="35" t="n">
        <v>0.49383112988437</v>
      </c>
      <c r="Y12" s="35" t="n">
        <v>0.594489940607555</v>
      </c>
      <c r="Z12" s="35" t="n">
        <v>0.723353003202114</v>
      </c>
      <c r="AA12" s="35" t="n">
        <v>0.890722727777314</v>
      </c>
      <c r="AB12" s="35" t="n">
        <v>1.11160541661075</v>
      </c>
      <c r="AC12" s="35" t="n">
        <v>1.40832766828907</v>
      </c>
      <c r="AD12" s="35" t="n">
        <v>1.81489662021611</v>
      </c>
      <c r="AE12" s="35" t="n">
        <v>2.38448145658279</v>
      </c>
      <c r="AF12" s="35" t="n">
        <v>3.20267370292676</v>
      </c>
    </row>
    <row r="13" customFormat="false" ht="15.75" hidden="false" customHeight="false" outlineLevel="0" collapsed="false">
      <c r="C13" s="47"/>
      <c r="D13" s="47"/>
      <c r="E13" s="47"/>
      <c r="F13" s="47" t="n">
        <v>0.0359076417781436</v>
      </c>
      <c r="G13" s="47" t="n">
        <v>0.0441612195926229</v>
      </c>
      <c r="H13" s="35" t="n">
        <v>0.0502305767337483</v>
      </c>
      <c r="I13" s="35" t="n">
        <v>0.0564466402404988</v>
      </c>
      <c r="J13" s="35" t="n">
        <v>0.0644283921601902</v>
      </c>
      <c r="K13" s="35" t="n">
        <v>0.0729526983639593</v>
      </c>
      <c r="L13" s="35" t="n">
        <v>0.0820077799234373</v>
      </c>
      <c r="M13" s="35" t="n">
        <v>0.0915619893045554</v>
      </c>
      <c r="N13" s="35" t="n">
        <v>0.101554138768467</v>
      </c>
      <c r="O13" s="35" t="n">
        <v>0.111880035310562</v>
      </c>
      <c r="P13" s="35" t="n">
        <v>0.122374060453979</v>
      </c>
      <c r="Q13" s="35" t="n">
        <v>0.132784460110776</v>
      </c>
      <c r="R13" s="35" t="n">
        <v>0.152249368187802</v>
      </c>
      <c r="S13" s="35" t="n">
        <v>0.174637698940442</v>
      </c>
      <c r="T13" s="35" t="n">
        <v>0.201416888867086</v>
      </c>
      <c r="U13" s="35" t="n">
        <v>0.233711799430397</v>
      </c>
      <c r="V13" s="35" t="n">
        <v>0.273006875134925</v>
      </c>
      <c r="W13" s="35" t="n">
        <v>0.321285156051932</v>
      </c>
      <c r="X13" s="35" t="n">
        <v>0.381230995075019</v>
      </c>
      <c r="Y13" s="35" t="n">
        <v>0.456530635046233</v>
      </c>
      <c r="Z13" s="35" t="n">
        <v>0.552325961326631</v>
      </c>
      <c r="AA13" s="35" t="n">
        <v>0.675913042655577</v>
      </c>
      <c r="AB13" s="35" t="n">
        <v>0.837840761000113</v>
      </c>
      <c r="AC13" s="35" t="n">
        <v>1.05367966177655</v>
      </c>
      <c r="AD13" s="35" t="n">
        <v>1.34694433856807</v>
      </c>
      <c r="AE13" s="35" t="n">
        <v>1.75406133672942</v>
      </c>
      <c r="AF13" s="35" t="n">
        <v>2.3330863060061</v>
      </c>
    </row>
    <row r="14" customFormat="false" ht="15.75" hidden="false" customHeight="false" outlineLevel="0" collapsed="false">
      <c r="C14" s="47"/>
      <c r="D14" s="47"/>
      <c r="E14" s="47"/>
      <c r="F14" s="47"/>
      <c r="G14" s="47" t="n">
        <v>0.0372372490802786</v>
      </c>
      <c r="H14" s="35" t="n">
        <v>0.0420621548531043</v>
      </c>
      <c r="I14" s="35" t="n">
        <v>0.0455834524447992</v>
      </c>
      <c r="J14" s="35" t="n">
        <v>0.0519485668483111</v>
      </c>
      <c r="K14" s="35" t="n">
        <v>0.0587201890163425</v>
      </c>
      <c r="L14" s="35" t="n">
        <v>0.0658823238266073</v>
      </c>
      <c r="M14" s="35" t="n">
        <v>0.0734024381976094</v>
      </c>
      <c r="N14" s="35" t="n">
        <v>0.0812238898663632</v>
      </c>
      <c r="O14" s="35" t="n">
        <v>0.0892554513911548</v>
      </c>
      <c r="P14" s="35" t="n">
        <v>0.0973570541755102</v>
      </c>
      <c r="Q14" s="35" t="n">
        <v>0.105320744912741</v>
      </c>
      <c r="R14" s="35" t="n">
        <v>0.12039911728191</v>
      </c>
      <c r="S14" s="35" t="n">
        <v>0.13765363176048</v>
      </c>
      <c r="T14" s="35" t="n">
        <v>0.158201832110009</v>
      </c>
      <c r="U14" s="35" t="n">
        <v>0.182867587430393</v>
      </c>
      <c r="V14" s="35" t="n">
        <v>0.212732529742812</v>
      </c>
      <c r="W14" s="35" t="n">
        <v>0.249233717433971</v>
      </c>
      <c r="X14" s="35" t="n">
        <v>0.294305204372029</v>
      </c>
      <c r="Y14" s="35" t="n">
        <v>0.350586623085188</v>
      </c>
      <c r="Z14" s="35" t="n">
        <v>0.421735952162969</v>
      </c>
      <c r="AA14" s="35" t="n">
        <v>0.512907582780505</v>
      </c>
      <c r="AB14" s="35" t="n">
        <v>0.631498488855475</v>
      </c>
      <c r="AC14" s="35" t="n">
        <v>0.788339854879321</v>
      </c>
      <c r="AD14" s="35" t="n">
        <v>0.999648702296078</v>
      </c>
      <c r="AE14" s="35" t="n">
        <v>1.2903145732231</v>
      </c>
      <c r="AF14" s="35" t="n">
        <v>1.69960858213525</v>
      </c>
    </row>
    <row r="15" customFormat="false" ht="15.75" hidden="false" customHeight="false" outlineLevel="0" collapsed="false">
      <c r="H15" s="35" t="n">
        <v>0.035222069622343</v>
      </c>
      <c r="I15" s="35" t="n">
        <v>0.0368108912759784</v>
      </c>
      <c r="J15" s="35" t="n">
        <v>0.0418860925612377</v>
      </c>
      <c r="K15" s="35" t="n">
        <v>0.0472643325804441</v>
      </c>
      <c r="L15" s="35" t="n">
        <v>0.052927668531525</v>
      </c>
      <c r="M15" s="35" t="n">
        <v>0.0588444831122276</v>
      </c>
      <c r="N15" s="35" t="n">
        <v>0.0649635786884504</v>
      </c>
      <c r="O15" s="35" t="n">
        <v>0.0712060519191373</v>
      </c>
      <c r="P15" s="35" t="n">
        <v>0.0774542902521219</v>
      </c>
      <c r="Q15" s="35" t="n">
        <v>0.0835373303451383</v>
      </c>
      <c r="R15" s="35" t="n">
        <v>0.0952118725667366</v>
      </c>
      <c r="S15" s="35" t="n">
        <v>0.10850190108902</v>
      </c>
      <c r="T15" s="35" t="n">
        <v>0.124258793906201</v>
      </c>
      <c r="U15" s="35" t="n">
        <v>0.143084579444058</v>
      </c>
      <c r="V15" s="35" t="n">
        <v>0.165765529488628</v>
      </c>
      <c r="W15" s="35" t="n">
        <v>0.193340541061026</v>
      </c>
      <c r="X15" s="35" t="n">
        <v>0.227199662250488</v>
      </c>
      <c r="Y15" s="35" t="n">
        <v>0.269228329603398</v>
      </c>
      <c r="Z15" s="35" t="n">
        <v>0.32202218581144</v>
      </c>
      <c r="AA15" s="35" t="n">
        <v>0.389213067172302</v>
      </c>
      <c r="AB15" s="35" t="n">
        <v>0.475973908157345</v>
      </c>
      <c r="AC15" s="35" t="n">
        <v>0.589818470770621</v>
      </c>
      <c r="AD15" s="35" t="n">
        <v>0.74189964602738</v>
      </c>
      <c r="AE15" s="35" t="n">
        <v>0.949175301347363</v>
      </c>
      <c r="AF15" s="35" t="n">
        <v>1.23813222212631</v>
      </c>
    </row>
    <row r="16" customFormat="false" ht="15.75" hidden="false" customHeight="false" outlineLevel="0" collapsed="false">
      <c r="I16" s="35" t="n">
        <v>0.0297266144588947</v>
      </c>
      <c r="J16" s="35" t="n">
        <v>0.0337727266889099</v>
      </c>
      <c r="K16" s="35" t="n">
        <v>0.0380434254673994</v>
      </c>
      <c r="L16" s="35" t="n">
        <v>0.0425203291789722</v>
      </c>
      <c r="M16" s="35" t="n">
        <v>0.0471738170797985</v>
      </c>
      <c r="N16" s="35" t="n">
        <v>0.0519584393576083</v>
      </c>
      <c r="O16" s="35" t="n">
        <v>0.0568066347868287</v>
      </c>
      <c r="P16" s="35" t="n">
        <v>0.0616202608970169</v>
      </c>
      <c r="Q16" s="35" t="n">
        <v>0.0662593638791148</v>
      </c>
      <c r="R16" s="35" t="n">
        <v>0.0752937470167528</v>
      </c>
      <c r="S16" s="35" t="n">
        <v>0.085523806305497</v>
      </c>
      <c r="T16" s="35" t="n">
        <v>0.0975984137294132</v>
      </c>
      <c r="U16" s="35" t="n">
        <v>0.111956400597651</v>
      </c>
      <c r="V16" s="35" t="n">
        <v>0.129167884196487</v>
      </c>
      <c r="W16" s="35" t="n">
        <v>0.149981973557303</v>
      </c>
      <c r="X16" s="35" t="n">
        <v>0.175395085645457</v>
      </c>
      <c r="Y16" s="35" t="n">
        <v>0.20675031130159</v>
      </c>
      <c r="Z16" s="35" t="n">
        <v>0.245884391935136</v>
      </c>
      <c r="AA16" s="35" t="n">
        <v>0.295349136459343</v>
      </c>
      <c r="AB16" s="35" t="n">
        <v>0.358751707636193</v>
      </c>
      <c r="AC16" s="35" t="n">
        <v>0.441289155063013</v>
      </c>
      <c r="AD16" s="35" t="n">
        <v>0.550608512281676</v>
      </c>
      <c r="AE16" s="35" t="n">
        <v>0.698227991362911</v>
      </c>
      <c r="AF16" s="35" t="n">
        <v>0.90195555352017</v>
      </c>
    </row>
    <row r="17" customFormat="false" ht="15.75" hidden="false" customHeight="false" outlineLevel="0" collapsed="false">
      <c r="J17" s="35" t="n">
        <v>0.027230925547334</v>
      </c>
      <c r="K17" s="35" t="n">
        <v>0.0306214462846853</v>
      </c>
      <c r="L17" s="35" t="n">
        <v>0.0341594187624433</v>
      </c>
      <c r="M17" s="35" t="n">
        <v>0.0378178021146704</v>
      </c>
      <c r="N17" s="35" t="n">
        <v>0.041556814987445</v>
      </c>
      <c r="O17" s="35" t="n">
        <v>0.0453190939369699</v>
      </c>
      <c r="P17" s="35" t="n">
        <v>0.0490231921389585</v>
      </c>
      <c r="Q17" s="35" t="n">
        <v>0.0525549868965911</v>
      </c>
      <c r="R17" s="35" t="n">
        <v>0.0595424518706856</v>
      </c>
      <c r="S17" s="35" t="n">
        <v>0.0674119197135462</v>
      </c>
      <c r="T17" s="35" t="n">
        <v>0.0766581588558484</v>
      </c>
      <c r="U17" s="35" t="n">
        <v>0.0876001850337909</v>
      </c>
      <c r="V17" s="35" t="n">
        <v>0.100650251950853</v>
      </c>
      <c r="W17" s="35" t="n">
        <v>0.11634700238603</v>
      </c>
      <c r="X17" s="35" t="n">
        <v>0.135402648770932</v>
      </c>
      <c r="Y17" s="35" t="n">
        <v>0.158771148958482</v>
      </c>
      <c r="Z17" s="35" t="n">
        <v>0.187748350459038</v>
      </c>
      <c r="AA17" s="35" t="n">
        <v>0.224121746582221</v>
      </c>
      <c r="AB17" s="35" t="n">
        <v>0.270398829696645</v>
      </c>
      <c r="AC17" s="35" t="n">
        <v>0.330162800974675</v>
      </c>
      <c r="AD17" s="35" t="n">
        <v>0.408639814590034</v>
      </c>
      <c r="AE17" s="35" t="n">
        <v>0.513627279629636</v>
      </c>
      <c r="AF17" s="35" t="n">
        <v>0.657057304533089</v>
      </c>
    </row>
    <row r="18" customFormat="false" ht="15.75" hidden="false" customHeight="false" outlineLevel="0" collapsed="false">
      <c r="K18" s="35" t="n">
        <v>0.0246474380538995</v>
      </c>
      <c r="L18" s="35" t="n">
        <v>0.0274425413142149</v>
      </c>
      <c r="M18" s="35" t="n">
        <v>0.0303173719091903</v>
      </c>
      <c r="N18" s="35" t="n">
        <v>0.0332375046912923</v>
      </c>
      <c r="O18" s="35" t="n">
        <v>0.0361545844596326</v>
      </c>
      <c r="P18" s="35" t="n">
        <v>0.039001350083696</v>
      </c>
      <c r="Q18" s="35" t="n">
        <v>0.0416850764329698</v>
      </c>
      <c r="R18" s="35" t="n">
        <v>0.04708629488162</v>
      </c>
      <c r="S18" s="35" t="n">
        <v>0.0531356953785804</v>
      </c>
      <c r="T18" s="35" t="n">
        <v>0.0602107462059857</v>
      </c>
      <c r="U18" s="35" t="n">
        <v>0.0685426860544803</v>
      </c>
      <c r="V18" s="35" t="n">
        <v>0.0784287308009166</v>
      </c>
      <c r="W18" s="35" t="n">
        <v>0.0902550129402254</v>
      </c>
      <c r="X18" s="35" t="n">
        <v>0.10452902501068</v>
      </c>
      <c r="Y18" s="35" t="n">
        <v>0.121926190015863</v>
      </c>
      <c r="Z18" s="35" t="n">
        <v>0.143357790312239</v>
      </c>
      <c r="AA18" s="35" t="n">
        <v>0.170071793312928</v>
      </c>
      <c r="AB18" s="35" t="n">
        <v>0.203805377214987</v>
      </c>
      <c r="AC18" s="35" t="n">
        <v>0.247020516812559</v>
      </c>
      <c r="AD18" s="35" t="n">
        <v>0.30327627405577</v>
      </c>
      <c r="AE18" s="35" t="n">
        <v>0.377832148872732</v>
      </c>
      <c r="AF18" s="35" t="n">
        <v>0.478653631828471</v>
      </c>
    </row>
    <row r="19" customFormat="false" ht="15.75" hidden="false" customHeight="false" outlineLevel="0" collapsed="false">
      <c r="L19" s="35" t="n">
        <v>0.0220464252925282</v>
      </c>
      <c r="M19" s="35" t="n">
        <v>0.0243045070861907</v>
      </c>
      <c r="N19" s="35" t="n">
        <v>0.0265836474339392</v>
      </c>
      <c r="O19" s="35" t="n">
        <v>0.0288433387319417</v>
      </c>
      <c r="P19" s="35" t="n">
        <v>0.0310282795138956</v>
      </c>
      <c r="Q19" s="35" t="n">
        <v>0.0330633817993635</v>
      </c>
      <c r="R19" s="35" t="n">
        <v>0.0372359400061995</v>
      </c>
      <c r="S19" s="35" t="n">
        <v>0.0418828322255587</v>
      </c>
      <c r="T19" s="35" t="n">
        <v>0.0472922127636651</v>
      </c>
      <c r="U19" s="35" t="n">
        <v>0.0536311631048588</v>
      </c>
      <c r="V19" s="35" t="n">
        <v>0.061113267933459</v>
      </c>
      <c r="W19" s="35" t="n">
        <v>0.0700144154450372</v>
      </c>
      <c r="X19" s="35" t="n">
        <v>0.080695002415854</v>
      </c>
      <c r="Y19" s="35" t="n">
        <v>0.0936315943375312</v>
      </c>
      <c r="Z19" s="35" t="n">
        <v>0.109462778197307</v>
      </c>
      <c r="AA19" s="35" t="n">
        <v>0.129056708337155</v>
      </c>
      <c r="AB19" s="35" t="n">
        <v>0.153612468768236</v>
      </c>
      <c r="AC19" s="35" t="n">
        <v>0.184815295806217</v>
      </c>
      <c r="AD19" s="35" t="n">
        <v>0.225079630327812</v>
      </c>
      <c r="AE19" s="35" t="n">
        <v>0.277939156239375</v>
      </c>
      <c r="AF19" s="35" t="n">
        <v>0.348689981348572</v>
      </c>
    </row>
    <row r="20" customFormat="false" ht="15.75" hidden="false" customHeight="false" outlineLevel="0" collapsed="false">
      <c r="M20" s="35" t="n">
        <v>0.0194841777998451</v>
      </c>
      <c r="N20" s="35" t="n">
        <v>0.021261834107454</v>
      </c>
      <c r="O20" s="35" t="n">
        <v>0.0230105863928378</v>
      </c>
      <c r="P20" s="35" t="n">
        <v>0.0246851487839879</v>
      </c>
      <c r="Q20" s="35" t="n">
        <v>0.0262249061188203</v>
      </c>
      <c r="R20" s="35" t="n">
        <v>0.029446258866431</v>
      </c>
      <c r="S20" s="35" t="n">
        <v>0.0330130550232984</v>
      </c>
      <c r="T20" s="35" t="n">
        <v>0.0371454188664652</v>
      </c>
      <c r="U20" s="35" t="n">
        <v>0.0419636553737298</v>
      </c>
      <c r="V20" s="35" t="n">
        <v>0.0476207058225542</v>
      </c>
      <c r="W20" s="35" t="n">
        <v>0.0543129762039567</v>
      </c>
      <c r="X20" s="35" t="n">
        <v>0.0622954573069955</v>
      </c>
      <c r="Y20" s="35" t="n">
        <v>0.0719031362912874</v>
      </c>
      <c r="Z20" s="35" t="n">
        <v>0.0835817836238643</v>
      </c>
      <c r="AA20" s="35" t="n">
        <v>0.097932959030869</v>
      </c>
      <c r="AB20" s="35" t="n">
        <v>0.115781000891751</v>
      </c>
      <c r="AC20" s="35" t="n">
        <v>0.138274723106737</v>
      </c>
      <c r="AD20" s="35" t="n">
        <v>0.167045180656593</v>
      </c>
      <c r="AE20" s="35" t="n">
        <v>0.204456330149598</v>
      </c>
      <c r="AF20" s="35" t="n">
        <v>0.254013957082933</v>
      </c>
    </row>
    <row r="21" customFormat="false" ht="15.75" hidden="false" customHeight="false" outlineLevel="0" collapsed="false">
      <c r="N21" s="35" t="n">
        <v>0.0170054011864356</v>
      </c>
      <c r="O21" s="35" t="n">
        <v>0.018357343824274</v>
      </c>
      <c r="P21" s="35" t="n">
        <v>0.0196387482655855</v>
      </c>
      <c r="Q21" s="35" t="n">
        <v>0.0208008274868657</v>
      </c>
      <c r="R21" s="35" t="n">
        <v>0.0232861628062701</v>
      </c>
      <c r="S21" s="35" t="n">
        <v>0.0260216834454249</v>
      </c>
      <c r="T21" s="35" t="n">
        <v>0.0291756731633679</v>
      </c>
      <c r="U21" s="35" t="n">
        <v>0.0328344244349537</v>
      </c>
      <c r="V21" s="35" t="n">
        <v>0.0371070260145046</v>
      </c>
      <c r="W21" s="35" t="n">
        <v>0.0421327431698304</v>
      </c>
      <c r="X21" s="35" t="n">
        <v>0.0480912557767674</v>
      </c>
      <c r="Y21" s="35" t="n">
        <v>0.055217056220211</v>
      </c>
      <c r="Z21" s="35" t="n">
        <v>0.063820000449416</v>
      </c>
      <c r="AA21" s="35" t="n">
        <v>0.0743151176573183</v>
      </c>
      <c r="AB21" s="35" t="n">
        <v>0.087266614975904</v>
      </c>
      <c r="AC21" s="35" t="n">
        <v>0.103454094353166</v>
      </c>
      <c r="AD21" s="35" t="n">
        <v>0.123974312290959</v>
      </c>
      <c r="AE21" s="35" t="n">
        <v>0.150401229908892</v>
      </c>
      <c r="AF21" s="35" t="n">
        <v>0.185044291044396</v>
      </c>
    </row>
    <row r="22" customFormat="false" ht="15.75" hidden="false" customHeight="false" outlineLevel="0" collapsed="false">
      <c r="O22" s="35" t="n">
        <v>0.0146450884184117</v>
      </c>
      <c r="P22" s="35" t="n">
        <v>0.0156239865845658</v>
      </c>
      <c r="Q22" s="35" t="n">
        <v>0.0164986071705264</v>
      </c>
      <c r="R22" s="35" t="n">
        <v>0.0184147460191719</v>
      </c>
      <c r="S22" s="35" t="n">
        <v>0.0205109163285866</v>
      </c>
      <c r="T22" s="35" t="n">
        <v>0.0229158784720057</v>
      </c>
      <c r="U22" s="35" t="n">
        <v>0.0256912658912359</v>
      </c>
      <c r="V22" s="35" t="n">
        <v>0.028914552102018</v>
      </c>
      <c r="W22" s="35" t="n">
        <v>0.0326840503151358</v>
      </c>
      <c r="X22" s="35" t="n">
        <v>0.0371258031029295</v>
      </c>
      <c r="Y22" s="35" t="n">
        <v>0.0424032031826043</v>
      </c>
      <c r="Z22" s="35" t="n">
        <v>0.0487306238365621</v>
      </c>
      <c r="AA22" s="35" t="n">
        <v>0.0563930342458076</v>
      </c>
      <c r="AB22" s="35" t="n">
        <v>0.0657747128691062</v>
      </c>
      <c r="AC22" s="35" t="n">
        <v>0.0774020688522525</v>
      </c>
      <c r="AD22" s="35" t="n">
        <v>0.0920088208926708</v>
      </c>
      <c r="AE22" s="35" t="n">
        <v>0.110637464448062</v>
      </c>
      <c r="AF22" s="35" t="n">
        <v>0.134801213450424</v>
      </c>
    </row>
    <row r="23" customFormat="false" ht="15.75" hidden="false" customHeight="false" outlineLevel="0" collapsed="false">
      <c r="P23" s="35" t="n">
        <v>0.0124299651634347</v>
      </c>
      <c r="Q23" s="35" t="n">
        <v>0.0130862120143644</v>
      </c>
      <c r="R23" s="35" t="n">
        <v>0.0145624194836988</v>
      </c>
      <c r="S23" s="35" t="n">
        <v>0.0161671972345912</v>
      </c>
      <c r="T23" s="35" t="n">
        <v>0.0179991557762267</v>
      </c>
      <c r="U23" s="35" t="n">
        <v>0.0201021079081727</v>
      </c>
      <c r="V23" s="35" t="n">
        <v>0.0225308092039905</v>
      </c>
      <c r="W23" s="35" t="n">
        <v>0.0253543221882419</v>
      </c>
      <c r="X23" s="35" t="n">
        <v>0.0286606210167494</v>
      </c>
      <c r="Y23" s="35" t="n">
        <v>0.0325629753417946</v>
      </c>
      <c r="Z23" s="35" t="n">
        <v>0.0372089263989067</v>
      </c>
      <c r="AA23" s="35" t="n">
        <v>0.0427931006731798</v>
      </c>
      <c r="AB23" s="35" t="n">
        <v>0.0495758069017339</v>
      </c>
      <c r="AC23" s="35" t="n">
        <v>0.0579105186707913</v>
      </c>
      <c r="AD23" s="35" t="n">
        <v>0.0682853001208131</v>
      </c>
      <c r="AE23" s="35" t="n">
        <v>0.0813866252750132</v>
      </c>
      <c r="AF23" s="35" t="n">
        <v>0.098200096015645</v>
      </c>
    </row>
    <row r="24" customFormat="false" ht="15.75" hidden="false" customHeight="false" outlineLevel="0" collapsed="false">
      <c r="Q24" s="35" t="n">
        <v>0.0103796001150219</v>
      </c>
      <c r="R24" s="35" t="n">
        <v>0.0115159916405268</v>
      </c>
      <c r="S24" s="35" t="n">
        <v>0.0127433734424573</v>
      </c>
      <c r="T24" s="35" t="n">
        <v>0.0141373418894955</v>
      </c>
      <c r="U24" s="35" t="n">
        <v>0.0157288762672325</v>
      </c>
      <c r="V24" s="35" t="n">
        <v>0.0175564664323884</v>
      </c>
      <c r="W24" s="35" t="n">
        <v>0.019668359564588</v>
      </c>
      <c r="X24" s="35" t="n">
        <v>0.0221256142200711</v>
      </c>
      <c r="Y24" s="35" t="n">
        <v>0.0250063033809986</v>
      </c>
      <c r="Z24" s="35" t="n">
        <v>0.0284113786107634</v>
      </c>
      <c r="AA24" s="35" t="n">
        <v>0.0324729727654447</v>
      </c>
      <c r="AB24" s="35" t="n">
        <v>0.0373663452526052</v>
      </c>
      <c r="AC24" s="35" t="n">
        <v>0.0433273712505228</v>
      </c>
      <c r="AD24" s="35" t="n">
        <v>0.0506786432795267</v>
      </c>
      <c r="AE24" s="35" t="n">
        <v>0.0598692568263342</v>
      </c>
      <c r="AF24" s="35" t="n">
        <v>0.0715368846514756</v>
      </c>
    </row>
    <row r="25" customFormat="false" ht="15.75" hidden="false" customHeight="false" outlineLevel="0" collapsed="false">
      <c r="R25" s="35" t="n">
        <v>0.0091068701607681</v>
      </c>
      <c r="S25" s="35" t="n">
        <v>0.0100446332371371</v>
      </c>
      <c r="T25" s="35" t="n">
        <v>0.0111041005581198</v>
      </c>
      <c r="U25" s="35" t="n">
        <v>0.0123070450999483</v>
      </c>
      <c r="V25" s="35" t="n">
        <v>0.0136803570080824</v>
      </c>
      <c r="W25" s="35" t="n">
        <v>0.0152575314413776</v>
      </c>
      <c r="X25" s="35" t="n">
        <v>0.0170806768049206</v>
      </c>
      <c r="Y25" s="35" t="n">
        <v>0.0192032577557477</v>
      </c>
      <c r="Z25" s="35" t="n">
        <v>0.0216938921029407</v>
      </c>
      <c r="AA25" s="35" t="n">
        <v>0.0246416815710251</v>
      </c>
      <c r="AB25" s="35" t="n">
        <v>0.0281638130530975</v>
      </c>
      <c r="AC25" s="35" t="n">
        <v>0.0324165823855326</v>
      </c>
      <c r="AD25" s="35" t="n">
        <v>0.0376116804071964</v>
      </c>
      <c r="AE25" s="35" t="n">
        <v>0.044040748720392</v>
      </c>
      <c r="AF25" s="35" t="n">
        <v>0.0521132470667158</v>
      </c>
    </row>
    <row r="26" customFormat="false" ht="15.75" hidden="false" customHeight="false" outlineLevel="0" collapsed="false">
      <c r="S26" s="35" t="n">
        <v>0.00791742134248741</v>
      </c>
      <c r="T26" s="35" t="n">
        <v>0.00872165716643335</v>
      </c>
      <c r="U26" s="35" t="n">
        <v>0.00962963637826442</v>
      </c>
      <c r="V26" s="35" t="n">
        <v>0.0106600134252146</v>
      </c>
      <c r="W26" s="35" t="n">
        <v>0.0118358760383738</v>
      </c>
      <c r="X26" s="35" t="n">
        <v>0.0131860529254593</v>
      </c>
      <c r="Y26" s="35" t="n">
        <v>0.0147468861276752</v>
      </c>
      <c r="Z26" s="35" t="n">
        <v>0.0165646644966302</v>
      </c>
      <c r="AA26" s="35" t="n">
        <v>0.0186990108677068</v>
      </c>
      <c r="AB26" s="35" t="n">
        <v>0.0212276678472997</v>
      </c>
      <c r="AC26" s="35" t="n">
        <v>0.0242533710961138</v>
      </c>
      <c r="AD26" s="35" t="n">
        <v>0.0279138984690336</v>
      </c>
      <c r="AE26" s="35" t="n">
        <v>0.0323970540252232</v>
      </c>
      <c r="AF26" s="35" t="n">
        <v>0.0379634999911972</v>
      </c>
    </row>
    <row r="27" customFormat="false" ht="15.75" hidden="false" customHeight="false" outlineLevel="0" collapsed="false">
      <c r="T27" s="35" t="n">
        <v>0.00685037958100752</v>
      </c>
      <c r="U27" s="35" t="n">
        <v>0.00753470033013716</v>
      </c>
      <c r="V27" s="35" t="n">
        <v>0.00830650005395468</v>
      </c>
      <c r="W27" s="35" t="n">
        <v>0.00918156139045137</v>
      </c>
      <c r="X27" s="35" t="n">
        <v>0.0101794556350909</v>
      </c>
      <c r="Y27" s="35" t="n">
        <v>0.0113246748665615</v>
      </c>
      <c r="Z27" s="35" t="n">
        <v>0.012648173439045</v>
      </c>
      <c r="AA27" s="35" t="n">
        <v>0.0141894945936545</v>
      </c>
      <c r="AB27" s="35" t="n">
        <v>0.0159997469584723</v>
      </c>
      <c r="AC27" s="35" t="n">
        <v>0.0181458366748844</v>
      </c>
      <c r="AD27" s="35" t="n">
        <v>0.0207165890835984</v>
      </c>
      <c r="AE27" s="35" t="n">
        <v>0.0238317726198704</v>
      </c>
      <c r="AF27" s="35" t="n">
        <v>0.0276556809007997</v>
      </c>
    </row>
    <row r="28" customFormat="false" ht="15.75" hidden="false" customHeight="false" outlineLevel="0" collapsed="false">
      <c r="U28" s="35" t="n">
        <v>0.00589551950197326</v>
      </c>
      <c r="V28" s="35" t="n">
        <v>0.00647259439497</v>
      </c>
      <c r="W28" s="35" t="n">
        <v>0.00712250358936761</v>
      </c>
      <c r="X28" s="35" t="n">
        <v>0.00785840293623524</v>
      </c>
      <c r="Y28" s="35" t="n">
        <v>0.00869663329078331</v>
      </c>
      <c r="Z28" s="35" t="n">
        <v>0.00965768376272923</v>
      </c>
      <c r="AA28" s="35" t="n">
        <v>0.010767508412494</v>
      </c>
      <c r="AB28" s="35" t="n">
        <v>0.0120593512474668</v>
      </c>
      <c r="AC28" s="35" t="n">
        <v>0.0135763142915972</v>
      </c>
      <c r="AD28" s="35" t="n">
        <v>0.0153750313212172</v>
      </c>
      <c r="AE28" s="35" t="n">
        <v>0.0175310195106943</v>
      </c>
      <c r="AF28" s="35" t="n">
        <v>0.0201466325882546</v>
      </c>
    </row>
    <row r="29" customFormat="false" ht="15.75" hidden="false" customHeight="false" outlineLevel="0" collapsed="false">
      <c r="V29" s="35" t="n">
        <v>0.00504357767166345</v>
      </c>
      <c r="W29" s="35" t="n">
        <v>0.00552521027995442</v>
      </c>
      <c r="X29" s="35" t="n">
        <v>0.00606658144816204</v>
      </c>
      <c r="Y29" s="35" t="n">
        <v>0.00667846375154469</v>
      </c>
      <c r="Z29" s="35" t="n">
        <v>0.00737425495549864</v>
      </c>
      <c r="AA29" s="35" t="n">
        <v>0.00817077991382284</v>
      </c>
      <c r="AB29" s="35" t="n">
        <v>0.00908939078144426</v>
      </c>
      <c r="AC29" s="35" t="n">
        <v>0.0101574985516836</v>
      </c>
      <c r="AD29" s="35" t="n">
        <v>0.0114107388612329</v>
      </c>
      <c r="AE29" s="35" t="n">
        <v>0.0128960883433444</v>
      </c>
      <c r="AF29" s="35" t="n">
        <v>0.0146764350551349</v>
      </c>
    </row>
    <row r="30" customFormat="false" ht="15.75" hidden="false" customHeight="false" outlineLevel="0" collapsed="false">
      <c r="W30" s="35" t="n">
        <v>0.00428612611487985</v>
      </c>
      <c r="X30" s="35" t="n">
        <v>0.0046833193418325</v>
      </c>
      <c r="Y30" s="35" t="n">
        <v>0.00512863732313118</v>
      </c>
      <c r="Z30" s="35" t="n">
        <v>0.00563071203041016</v>
      </c>
      <c r="AA30" s="35" t="n">
        <v>0.00620028718274918</v>
      </c>
      <c r="AB30" s="35" t="n">
        <v>0.00685086810081583</v>
      </c>
      <c r="AC30" s="35" t="n">
        <v>0.00759961611166538</v>
      </c>
      <c r="AD30" s="35" t="n">
        <v>0.00846859812113498</v>
      </c>
      <c r="AE30" s="35" t="n">
        <v>0.00948656148935833</v>
      </c>
      <c r="AF30" s="35" t="n">
        <v>0.0106915011719214</v>
      </c>
    </row>
    <row r="31" customFormat="false" ht="15.75" hidden="false" customHeight="false" outlineLevel="0" collapsed="false">
      <c r="X31" s="35" t="n">
        <v>0.00361545958708384</v>
      </c>
      <c r="Y31" s="35" t="n">
        <v>0.00393846875130983</v>
      </c>
      <c r="Z31" s="35" t="n">
        <v>0.00429940626690223</v>
      </c>
      <c r="AA31" s="35" t="n">
        <v>0.0047050050979255</v>
      </c>
      <c r="AB31" s="35" t="n">
        <v>0.0051636457121627</v>
      </c>
      <c r="AC31" s="35" t="n">
        <v>0.00568586495492152</v>
      </c>
      <c r="AD31" s="35" t="n">
        <v>0.00628505787481861</v>
      </c>
      <c r="AE31" s="35" t="n">
        <v>0.00697846094841796</v>
      </c>
      <c r="AF31" s="35" t="n">
        <v>0.0077885533428094</v>
      </c>
    </row>
    <row r="32" customFormat="false" ht="15.75" hidden="false" customHeight="false" outlineLevel="0" collapsed="false">
      <c r="Y32" s="35" t="n">
        <v>0.00302449464209213</v>
      </c>
      <c r="Z32" s="35" t="n">
        <v>0.00328286975928542</v>
      </c>
      <c r="AA32" s="35" t="n">
        <v>0.0035703302635878</v>
      </c>
      <c r="AB32" s="35" t="n">
        <v>0.00389195013659088</v>
      </c>
      <c r="AC32" s="35" t="n">
        <v>0.00425403860018399</v>
      </c>
      <c r="AD32" s="35" t="n">
        <v>0.00466452084805334</v>
      </c>
      <c r="AE32" s="35" t="n">
        <v>0.00513346350658487</v>
      </c>
      <c r="AF32" s="35" t="n">
        <v>0.00567381158158597</v>
      </c>
    </row>
    <row r="33" customFormat="false" ht="15.75" hidden="false" customHeight="false" outlineLevel="0" collapsed="false">
      <c r="Z33" s="35" t="n">
        <v>0.00250667957094361</v>
      </c>
      <c r="AA33" s="35" t="n">
        <v>0.00270929742386706</v>
      </c>
      <c r="AB33" s="35" t="n">
        <v>0.00293344600115209</v>
      </c>
      <c r="AC33" s="35" t="n">
        <v>0.00318277774012048</v>
      </c>
      <c r="AD33" s="35" t="n">
        <v>0.00346182249635246</v>
      </c>
      <c r="AE33" s="35" t="n">
        <v>0.00377625493188622</v>
      </c>
      <c r="AF33" s="35" t="n">
        <v>0.00413326280843409</v>
      </c>
    </row>
    <row r="34" customFormat="false" ht="15.75" hidden="false" customHeight="false" outlineLevel="0" collapsed="false">
      <c r="AA34" s="35" t="n">
        <v>0.00205591415613089</v>
      </c>
      <c r="AB34" s="35" t="n">
        <v>0.00221100094802672</v>
      </c>
      <c r="AC34" s="35" t="n">
        <v>0.00238128402092268</v>
      </c>
      <c r="AD34" s="35" t="n">
        <v>0.00256922744835697</v>
      </c>
      <c r="AE34" s="35" t="n">
        <v>0.0027778713713077</v>
      </c>
      <c r="AF34" s="35" t="n">
        <v>0.00301100260344019</v>
      </c>
    </row>
    <row r="35" customFormat="false" ht="15.75" hidden="false" customHeight="false" outlineLevel="0" collapsed="false">
      <c r="AB35" s="35" t="n">
        <v>0.00166647867056531</v>
      </c>
      <c r="AC35" s="35" t="n">
        <v>0.00178162411934144</v>
      </c>
      <c r="AD35" s="35" t="n">
        <v>0.0019067787815077</v>
      </c>
      <c r="AE35" s="35" t="n">
        <v>0.00204344502548628</v>
      </c>
      <c r="AF35" s="35" t="n">
        <v>0.00219345758983043</v>
      </c>
    </row>
    <row r="36" customFormat="false" ht="15.75" hidden="false" customHeight="false" outlineLevel="0" collapsed="false">
      <c r="AC36" s="35" t="n">
        <v>0.00133297182307101</v>
      </c>
      <c r="AD36" s="35" t="n">
        <v>0.00141513563695308</v>
      </c>
      <c r="AE36" s="35" t="n">
        <v>0.00150318967800835</v>
      </c>
      <c r="AF36" s="35" t="n">
        <v>0.00159789174306514</v>
      </c>
    </row>
    <row r="37" customFormat="false" ht="15.75" hidden="false" customHeight="false" outlineLevel="0" collapsed="false">
      <c r="AD37" s="35" t="n">
        <v>0.00105025758121303</v>
      </c>
      <c r="AE37" s="35" t="n">
        <v>0.00110576951172598</v>
      </c>
      <c r="AF37" s="35" t="n">
        <v>0.0011640334576759</v>
      </c>
    </row>
    <row r="38" customFormat="false" ht="15.75" hidden="false" customHeight="false" outlineLevel="0" collapsed="false">
      <c r="AE38" s="35" t="n">
        <v>0.000813421107762501</v>
      </c>
      <c r="AF38" s="35" t="n">
        <v>0.000847976026204214</v>
      </c>
    </row>
    <row r="39" customFormat="false" ht="15.75" hidden="false" customHeight="false" outlineLevel="0" collapsed="false">
      <c r="AF39" s="35"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A14" activeCellId="0" sqref="A14"/>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21</v>
      </c>
      <c r="B8" s="17" t="n">
        <v>0.952380952380952</v>
      </c>
      <c r="C8" s="17" t="n">
        <v>0.898452415713933</v>
      </c>
      <c r="D8" s="17" t="n">
        <v>0.846788669093383</v>
      </c>
      <c r="E8" s="17" t="n">
        <v>0.795089758858024</v>
      </c>
      <c r="F8" s="46" t="n">
        <v>0.747258172866057</v>
      </c>
      <c r="G8" s="46" t="n">
        <v>0.702968658874863</v>
      </c>
      <c r="H8" s="46" t="n">
        <v>0.660681753385158</v>
      </c>
      <c r="I8" s="46" t="n">
        <v>0.620354607234887</v>
      </c>
      <c r="J8" s="46" t="n">
        <v>0.581941526995633</v>
      </c>
      <c r="K8" s="46" t="n">
        <v>0.545394322637146</v>
      </c>
      <c r="L8" s="46" t="n">
        <v>0.510662644871912</v>
      </c>
      <c r="M8" s="46" t="n">
        <v>0.477694310955708</v>
      </c>
      <c r="N8" s="46" t="n">
        <v>0.446435617874388</v>
      </c>
      <c r="O8" s="46" t="n">
        <v>0.416831641999256</v>
      </c>
      <c r="P8" s="46" t="n">
        <v>0.388826524442215</v>
      </c>
      <c r="Q8" s="46" t="n">
        <v>0.362363741486506</v>
      </c>
      <c r="R8" s="46" t="n">
        <v>0.337386359608119</v>
      </c>
      <c r="S8" s="46" t="n">
        <v>0.313837274736376</v>
      </c>
      <c r="T8" s="46" t="n">
        <v>0.291659435528785</v>
      </c>
      <c r="U8" s="46" t="n">
        <v>0.270796050554641</v>
      </c>
      <c r="V8" s="46" t="n">
        <v>0.251190779393446</v>
      </c>
      <c r="W8" s="46" t="n">
        <v>0.232787907757711</v>
      </c>
      <c r="X8" s="46" t="n">
        <v>0.215532506844769</v>
      </c>
      <c r="Y8" s="46"/>
      <c r="Z8" s="46"/>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22</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J1061"/>
  <sheetViews>
    <sheetView showFormulas="false" showGridLines="true" showRowColHeaders="true" showZeros="true" rightToLeft="false" tabSelected="true" showOutlineSymbols="true" defaultGridColor="true" view="normal" topLeftCell="K1" colorId="64" zoomScale="100" zoomScaleNormal="100" zoomScalePageLayoutView="100" workbookViewId="0">
      <selection pane="topLeft" activeCell="C11" activeCellId="0" sqref="C11"/>
    </sheetView>
  </sheetViews>
  <sheetFormatPr defaultColWidth="8.90234375" defaultRowHeight="15.75" customHeight="true" zeroHeight="false" outlineLevelRow="0" outlineLevelCol="0"/>
  <cols>
    <col collapsed="false" customWidth="true" hidden="false" outlineLevel="0" max="1" min="1" style="0" width="27.86"/>
    <col collapsed="false" customWidth="true" hidden="false" outlineLevel="0" max="2" min="2" style="0" width="11.62"/>
    <col collapsed="false" customWidth="true" hidden="false" outlineLevel="0" max="3" min="3" style="0" width="15.49"/>
    <col collapsed="false" customWidth="true" hidden="false" outlineLevel="0" max="6" min="6" style="0" width="15.37"/>
    <col collapsed="false" customWidth="true" hidden="false" outlineLevel="0" max="7" min="7" style="0" width="14.37"/>
    <col collapsed="false" customWidth="true" hidden="false" outlineLevel="0" max="8" min="8" style="0" width="18.24"/>
    <col collapsed="false" customWidth="true" hidden="false" outlineLevel="0" max="9" min="9" style="0" width="16.62"/>
    <col collapsed="false" customWidth="true" hidden="false" outlineLevel="0" max="10" min="10" style="0" width="6.74"/>
    <col collapsed="false" customWidth="true" hidden="false" outlineLevel="0" max="11" min="11" style="0" width="8.12"/>
    <col collapsed="false" customWidth="true" hidden="false" outlineLevel="0" max="12" min="12" style="0" width="11.74"/>
    <col collapsed="false" customWidth="true" hidden="false" outlineLevel="0" max="13" min="13" style="0" width="10.11"/>
    <col collapsed="false" customWidth="true" hidden="false" outlineLevel="0" max="14" min="14" style="0" width="13.87"/>
    <col collapsed="false" customWidth="true" hidden="false" outlineLevel="0" max="15" min="15" style="0" width="18.74"/>
    <col collapsed="false" customWidth="true" hidden="false" outlineLevel="0" max="16" min="16" style="0" width="12.12"/>
    <col collapsed="false" customWidth="true" hidden="false" outlineLevel="0" max="17" min="17" style="0" width="11.49"/>
    <col collapsed="false" customWidth="true" hidden="false" outlineLevel="0" max="18" min="18" style="0" width="9.12"/>
    <col collapsed="false" customWidth="true" hidden="false" outlineLevel="0" max="19" min="19" style="0" width="11.99"/>
    <col collapsed="false" customWidth="true" hidden="false" outlineLevel="0" max="20" min="20" style="0" width="9.86"/>
    <col collapsed="false" customWidth="true" hidden="false" outlineLevel="0" max="21" min="21" style="0" width="11.74"/>
    <col collapsed="false" customWidth="true" hidden="false" outlineLevel="0" max="23" min="23" style="0" width="9.99"/>
    <col collapsed="false" customWidth="true" hidden="false" outlineLevel="0" max="24" min="24" style="0" width="10.11"/>
    <col collapsed="false" customWidth="true" hidden="false" outlineLevel="0" max="26" min="25" style="0" width="9.37"/>
    <col collapsed="false" customWidth="true" hidden="false" outlineLevel="0" max="27" min="27" style="0" width="10.11"/>
    <col collapsed="false" customWidth="true" hidden="false" outlineLevel="0" max="28" min="28" style="0" width="9.99"/>
    <col collapsed="false" customWidth="true" hidden="false" outlineLevel="0" max="29" min="29" style="0" width="10.11"/>
    <col collapsed="false" customWidth="true" hidden="false" outlineLevel="0" max="30" min="30" style="0" width="9.37"/>
    <col collapsed="false" customWidth="true" hidden="false" outlineLevel="0" max="32" min="31" style="0" width="10.11"/>
    <col collapsed="false" customWidth="true" hidden="false" outlineLevel="0" max="33" min="33" style="0" width="9.99"/>
    <col collapsed="false" customWidth="true" hidden="false" outlineLevel="0" max="34" min="34" style="0" width="9.37"/>
    <col collapsed="false" customWidth="true" hidden="false" outlineLevel="0" max="36" min="36" style="0" width="10.11"/>
    <col collapsed="false" customWidth="true" hidden="false" outlineLevel="0" max="37" min="37" style="0" width="9.37"/>
    <col collapsed="false" customWidth="true" hidden="false" outlineLevel="0" max="38" min="38" style="0" width="9.99"/>
    <col collapsed="false" customWidth="true" hidden="false" outlineLevel="0" max="39" min="39" style="0" width="9.37"/>
    <col collapsed="false" customWidth="true" hidden="false" outlineLevel="0" max="42" min="41" style="0" width="9.37"/>
    <col collapsed="false" customWidth="true" hidden="false" outlineLevel="0" max="43" min="43" style="0" width="9.99"/>
    <col collapsed="false" customWidth="true" hidden="false" outlineLevel="0" max="44" min="44" style="0" width="9.37"/>
    <col collapsed="false" customWidth="true" hidden="false" outlineLevel="0" max="47" min="46" style="0" width="9.37"/>
    <col collapsed="false" customWidth="true" hidden="false" outlineLevel="0" max="48" min="48" style="0" width="9.99"/>
    <col collapsed="false" customWidth="true" hidden="false" outlineLevel="0" max="49" min="49" style="0" width="13.74"/>
    <col collapsed="false" customWidth="true" hidden="false" outlineLevel="0" max="50" min="50" style="0" width="11.12"/>
    <col collapsed="false" customWidth="true" hidden="false" outlineLevel="0" max="52" min="52" style="0" width="9.86"/>
    <col collapsed="false" customWidth="true" hidden="false" outlineLevel="0" max="53" min="53" style="0" width="9.99"/>
    <col collapsed="false" customWidth="true" hidden="false" outlineLevel="0" max="54" min="54" style="0" width="9.37"/>
    <col collapsed="false" customWidth="true" hidden="false" outlineLevel="0" max="55" min="55" style="0" width="8.62"/>
    <col collapsed="false" customWidth="true" hidden="false" outlineLevel="0" max="57" min="56" style="0" width="9.37"/>
    <col collapsed="false" customWidth="true" hidden="false" outlineLevel="0" max="58" min="58" style="0" width="9.99"/>
    <col collapsed="false" customWidth="true" hidden="false" outlineLevel="0" max="59" min="59" style="0" width="9.37"/>
    <col collapsed="false" customWidth="true" hidden="false" outlineLevel="0" max="60" min="60" style="0" width="8.62"/>
    <col collapsed="false" customWidth="true" hidden="false" outlineLevel="0" max="62" min="61" style="0" width="9.37"/>
    <col collapsed="false" customWidth="true" hidden="false" outlineLevel="0" max="63" min="63" style="0" width="9.99"/>
    <col collapsed="false" customWidth="true" hidden="false" outlineLevel="0" max="64" min="64" style="0" width="9.37"/>
    <col collapsed="false" customWidth="true" hidden="false" outlineLevel="0" max="65" min="65" style="0" width="7.49"/>
    <col collapsed="false" customWidth="true" hidden="false" outlineLevel="0" max="67" min="66" style="0" width="9.37"/>
    <col collapsed="false" customWidth="true" hidden="false" outlineLevel="0" max="68" min="68" style="0" width="9.99"/>
    <col collapsed="false" customWidth="true" hidden="false" outlineLevel="0" max="69" min="69" style="0" width="9.37"/>
    <col collapsed="false" customWidth="true" hidden="false" outlineLevel="0" max="72" min="71" style="0" width="9.37"/>
    <col collapsed="false" customWidth="true" hidden="false" outlineLevel="0" max="73" min="73" style="0" width="9.99"/>
    <col collapsed="false" customWidth="true" hidden="false" outlineLevel="0" max="74" min="74" style="0" width="9.37"/>
    <col collapsed="false" customWidth="true" hidden="false" outlineLevel="0" max="75" min="75" style="0" width="7.49"/>
    <col collapsed="false" customWidth="true" hidden="false" outlineLevel="0" max="77" min="76" style="0" width="9.37"/>
    <col collapsed="false" customWidth="true" hidden="false" outlineLevel="0" max="78" min="78" style="0" width="9.99"/>
    <col collapsed="false" customWidth="true" hidden="false" outlineLevel="0" max="79" min="79" style="0" width="9.37"/>
    <col collapsed="false" customWidth="true" hidden="false" outlineLevel="0" max="82" min="81" style="0" width="9.37"/>
    <col collapsed="false" customWidth="true" hidden="false" outlineLevel="0" max="83" min="83" style="0" width="9.99"/>
    <col collapsed="false" customWidth="true" hidden="false" outlineLevel="0" max="84" min="84" style="0" width="9.37"/>
    <col collapsed="false" customWidth="true" hidden="false" outlineLevel="0" max="87" min="86" style="0" width="9.37"/>
    <col collapsed="false" customWidth="true" hidden="false" outlineLevel="0" max="88" min="88" style="0" width="9.99"/>
    <col collapsed="false" customWidth="true" hidden="false" outlineLevel="0" max="92" min="92" style="0" width="8.62"/>
    <col collapsed="false" customWidth="true" hidden="false" outlineLevel="0" max="93" min="93" style="0" width="9.99"/>
    <col collapsed="false" customWidth="true" hidden="false" outlineLevel="0" max="94" min="94" style="0" width="9.37"/>
    <col collapsed="false" customWidth="true" hidden="false" outlineLevel="0" max="97" min="96" style="0" width="9.37"/>
    <col collapsed="false" customWidth="true" hidden="false" outlineLevel="0" max="98" min="98" style="0" width="9.99"/>
    <col collapsed="false" customWidth="true" hidden="false" outlineLevel="0" max="102" min="102" style="0" width="8.62"/>
    <col collapsed="false" customWidth="true" hidden="false" outlineLevel="0" max="103" min="103" style="0" width="9.99"/>
    <col collapsed="false" customWidth="true" hidden="false" outlineLevel="0" max="104" min="104" style="0" width="9.37"/>
    <col collapsed="false" customWidth="true" hidden="false" outlineLevel="0" max="106" min="106" style="0" width="9.37"/>
    <col collapsed="false" customWidth="true" hidden="false" outlineLevel="0" max="107" min="107" style="0" width="12.24"/>
    <col collapsed="false" customWidth="true" hidden="false" outlineLevel="0" max="108" min="108" style="0" width="11.24"/>
    <col collapsed="false" customWidth="true" hidden="false" outlineLevel="0" max="109" min="109" style="0" width="9.37"/>
    <col collapsed="false" customWidth="true" hidden="false" outlineLevel="0" max="111" min="110" style="0" width="10.11"/>
    <col collapsed="false" customWidth="true" hidden="false" outlineLevel="0" max="112" min="112" style="0" width="19.37"/>
    <col collapsed="false" customWidth="true" hidden="false" outlineLevel="0" max="113" min="113" style="0" width="10.11"/>
  </cols>
  <sheetData>
    <row r="1" customFormat="false" ht="15.75" hidden="false" customHeight="false" outlineLevel="0" collapsed="false">
      <c r="A1" s="48" t="str">
        <f aca="false">Data!A16</f>
        <v>Mortgage Collateral</v>
      </c>
      <c r="B1" s="49"/>
      <c r="C1" s="49"/>
      <c r="D1" s="50"/>
      <c r="E1" s="50"/>
      <c r="F1" s="51"/>
      <c r="G1" s="52"/>
      <c r="H1" s="20" t="s">
        <v>23</v>
      </c>
      <c r="I1" s="22"/>
      <c r="J1" s="22"/>
      <c r="K1" s="22"/>
      <c r="L1" s="52"/>
      <c r="M1" s="52"/>
      <c r="N1" s="52"/>
      <c r="O1" s="52"/>
      <c r="P1" s="52"/>
      <c r="Q1" s="52"/>
      <c r="R1" s="52"/>
      <c r="S1" s="53"/>
      <c r="T1" s="52"/>
      <c r="U1" s="53"/>
    </row>
    <row r="2" customFormat="false" ht="15.75" hidden="false" customHeight="false" outlineLevel="0" collapsed="false">
      <c r="A2" s="49" t="str">
        <f aca="false">Data!A17</f>
        <v>Collateral Total Principal</v>
      </c>
      <c r="B2" s="49"/>
      <c r="C2" s="54" t="n">
        <f aca="false">Data!C17</f>
        <v>771922444</v>
      </c>
      <c r="G2" s="52"/>
      <c r="H2" s="22"/>
      <c r="I2" s="22"/>
      <c r="J2" s="22"/>
      <c r="K2" s="22"/>
      <c r="L2" s="52"/>
      <c r="M2" s="52"/>
      <c r="N2" s="52"/>
      <c r="O2" s="52"/>
      <c r="P2" s="52"/>
      <c r="Q2" s="55"/>
      <c r="R2" s="52"/>
      <c r="S2" s="20"/>
      <c r="T2" s="20"/>
      <c r="U2" s="53"/>
      <c r="V2" s="56"/>
      <c r="W2" s="57" t="s">
        <v>24</v>
      </c>
      <c r="X2" s="52"/>
      <c r="Y2" s="52"/>
      <c r="Z2" s="52"/>
      <c r="AA2" s="58"/>
      <c r="AB2" s="52"/>
      <c r="AC2" s="52"/>
      <c r="AD2" s="52"/>
      <c r="AE2" s="52"/>
      <c r="AF2" s="58"/>
      <c r="AG2" s="52"/>
      <c r="AH2" s="52"/>
      <c r="AI2" s="52"/>
      <c r="AJ2" s="52"/>
      <c r="AK2" s="52"/>
      <c r="AL2" s="52"/>
      <c r="AM2" s="52"/>
      <c r="AN2" s="52"/>
      <c r="AO2" s="52"/>
      <c r="AP2" s="58"/>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row>
    <row r="3" customFormat="false" ht="15.75" hidden="false" customHeight="false" outlineLevel="0" collapsed="false">
      <c r="A3" s="49" t="str">
        <f aca="false">Data!A18</f>
        <v>Pool Maturity:  WAM</v>
      </c>
      <c r="B3" s="49"/>
      <c r="C3" s="59" t="n">
        <f aca="false">Data!C18</f>
        <v>8.5</v>
      </c>
      <c r="G3" s="60" t="s">
        <v>25</v>
      </c>
      <c r="H3" s="60" t="s">
        <v>26</v>
      </c>
      <c r="I3" s="60" t="s">
        <v>27</v>
      </c>
      <c r="J3" s="61" t="s">
        <v>28</v>
      </c>
      <c r="K3" s="61" t="s">
        <v>29</v>
      </c>
      <c r="L3" s="59"/>
      <c r="M3" s="59"/>
      <c r="N3" s="59"/>
      <c r="O3" s="59"/>
      <c r="P3" s="59"/>
      <c r="Q3" s="59"/>
      <c r="R3" s="59"/>
      <c r="S3" s="62" t="s">
        <v>30</v>
      </c>
      <c r="T3" s="63" t="s">
        <v>31</v>
      </c>
      <c r="U3" s="64" t="n">
        <f aca="false">IRR(U5:U14)</f>
        <v>0.0632051766056747</v>
      </c>
      <c r="V3" s="65" t="s">
        <v>32</v>
      </c>
      <c r="W3" s="66" t="s">
        <v>33</v>
      </c>
      <c r="X3" s="52"/>
      <c r="Y3" s="52"/>
      <c r="Z3" s="52"/>
      <c r="AA3" s="52"/>
      <c r="AB3" s="67" t="s">
        <v>34</v>
      </c>
      <c r="AC3" s="52"/>
      <c r="AD3" s="52"/>
      <c r="AE3" s="52"/>
      <c r="AF3" s="52"/>
      <c r="AG3" s="67" t="s">
        <v>35</v>
      </c>
      <c r="AH3" s="52"/>
      <c r="AI3" s="52"/>
      <c r="AJ3" s="52"/>
      <c r="AK3" s="52"/>
      <c r="AL3" s="67" t="s">
        <v>36</v>
      </c>
      <c r="AM3" s="52"/>
      <c r="AN3" s="52"/>
      <c r="AO3" s="52"/>
      <c r="AP3" s="52"/>
      <c r="AQ3" s="67" t="s">
        <v>37</v>
      </c>
      <c r="AR3" s="52"/>
      <c r="AS3" s="52"/>
      <c r="AT3" s="52"/>
      <c r="AU3" s="52"/>
      <c r="AV3" s="67" t="s">
        <v>38</v>
      </c>
      <c r="AW3" s="52"/>
      <c r="AX3" s="52"/>
      <c r="AY3" s="52"/>
      <c r="AZ3" s="52"/>
      <c r="BA3" s="67" t="s">
        <v>39</v>
      </c>
      <c r="BB3" s="52"/>
      <c r="BC3" s="52"/>
      <c r="BD3" s="52"/>
      <c r="BE3" s="52"/>
      <c r="BF3" s="67" t="s">
        <v>40</v>
      </c>
      <c r="BG3" s="52"/>
      <c r="BH3" s="52"/>
      <c r="BI3" s="52"/>
      <c r="BJ3" s="52"/>
      <c r="BK3" s="67" t="s">
        <v>41</v>
      </c>
      <c r="BL3" s="52"/>
      <c r="BM3" s="52"/>
      <c r="BN3" s="52"/>
      <c r="BO3" s="52"/>
      <c r="BP3" s="67" t="s">
        <v>42</v>
      </c>
      <c r="BQ3" s="52"/>
      <c r="BR3" s="52"/>
      <c r="BS3" s="52"/>
      <c r="BT3" s="52"/>
      <c r="BU3" s="67" t="s">
        <v>43</v>
      </c>
      <c r="BV3" s="52"/>
      <c r="BW3" s="52"/>
      <c r="BX3" s="52"/>
      <c r="BY3" s="52"/>
      <c r="BZ3" s="68" t="s">
        <v>44</v>
      </c>
      <c r="CA3" s="52"/>
      <c r="CB3" s="52"/>
      <c r="CC3" s="52"/>
      <c r="CD3" s="52"/>
      <c r="CE3" s="69" t="s">
        <v>45</v>
      </c>
      <c r="CF3" s="52"/>
      <c r="CG3" s="52"/>
      <c r="CH3" s="52"/>
      <c r="CI3" s="52"/>
      <c r="CJ3" s="69" t="s">
        <v>46</v>
      </c>
      <c r="CK3" s="52"/>
      <c r="CL3" s="52"/>
      <c r="CM3" s="52"/>
      <c r="CN3" s="52"/>
      <c r="CO3" s="69" t="s">
        <v>47</v>
      </c>
      <c r="CP3" s="52"/>
      <c r="CQ3" s="52"/>
      <c r="CR3" s="52"/>
      <c r="CS3" s="52"/>
      <c r="CT3" s="69" t="s">
        <v>48</v>
      </c>
      <c r="CU3" s="52"/>
      <c r="CV3" s="52"/>
      <c r="CW3" s="52"/>
      <c r="CX3" s="52"/>
      <c r="CY3" s="69" t="s">
        <v>49</v>
      </c>
      <c r="CZ3" s="52"/>
      <c r="DA3" s="52"/>
      <c r="DB3" s="52"/>
      <c r="DC3" s="70"/>
      <c r="DD3" s="71" t="s">
        <v>50</v>
      </c>
      <c r="DE3" s="71"/>
      <c r="DF3" s="71"/>
      <c r="DG3" s="52"/>
      <c r="DH3" s="52"/>
    </row>
    <row r="4" customFormat="false" ht="15.75" hidden="false" customHeight="false" outlineLevel="0" collapsed="false">
      <c r="A4" s="49" t="str">
        <f aca="false">Data!A19</f>
        <v>Pool Interest Rate:  WAC</v>
      </c>
      <c r="B4" s="49"/>
      <c r="C4" s="72" t="n">
        <f aca="false">Data!C19</f>
        <v>0.07892</v>
      </c>
      <c r="G4" s="22"/>
      <c r="H4" s="52"/>
      <c r="I4" s="52"/>
      <c r="J4" s="56" t="n">
        <v>0</v>
      </c>
      <c r="K4" s="56"/>
      <c r="L4" s="73" t="s">
        <v>51</v>
      </c>
      <c r="M4" s="73" t="s">
        <v>52</v>
      </c>
      <c r="N4" s="73" t="s">
        <v>53</v>
      </c>
      <c r="O4" s="73" t="s">
        <v>54</v>
      </c>
      <c r="P4" s="73" t="s">
        <v>55</v>
      </c>
      <c r="Q4" s="73" t="s">
        <v>56</v>
      </c>
      <c r="R4" s="73" t="s">
        <v>18</v>
      </c>
      <c r="S4" s="62" t="s">
        <v>57</v>
      </c>
      <c r="T4" s="73" t="s">
        <v>58</v>
      </c>
      <c r="U4" s="74" t="s">
        <v>59</v>
      </c>
      <c r="W4" s="75" t="s">
        <v>60</v>
      </c>
      <c r="X4" s="76" t="s">
        <v>61</v>
      </c>
      <c r="Y4" s="76" t="s">
        <v>62</v>
      </c>
      <c r="Z4" s="76" t="s">
        <v>31</v>
      </c>
      <c r="AA4" s="76" t="s">
        <v>63</v>
      </c>
      <c r="AB4" s="77" t="s">
        <v>60</v>
      </c>
      <c r="AC4" s="76" t="s">
        <v>61</v>
      </c>
      <c r="AD4" s="76" t="s">
        <v>62</v>
      </c>
      <c r="AE4" s="76" t="s">
        <v>31</v>
      </c>
      <c r="AF4" s="76" t="s">
        <v>63</v>
      </c>
      <c r="AG4" s="77" t="s">
        <v>60</v>
      </c>
      <c r="AH4" s="76" t="s">
        <v>61</v>
      </c>
      <c r="AI4" s="76" t="s">
        <v>62</v>
      </c>
      <c r="AJ4" s="76" t="s">
        <v>31</v>
      </c>
      <c r="AK4" s="76" t="s">
        <v>63</v>
      </c>
      <c r="AL4" s="77" t="s">
        <v>60</v>
      </c>
      <c r="AM4" s="76" t="s">
        <v>61</v>
      </c>
      <c r="AN4" s="76" t="s">
        <v>62</v>
      </c>
      <c r="AO4" s="76" t="s">
        <v>31</v>
      </c>
      <c r="AP4" s="76" t="s">
        <v>63</v>
      </c>
      <c r="AQ4" s="77" t="s">
        <v>60</v>
      </c>
      <c r="AR4" s="76" t="s">
        <v>61</v>
      </c>
      <c r="AS4" s="76" t="s">
        <v>62</v>
      </c>
      <c r="AT4" s="76" t="s">
        <v>31</v>
      </c>
      <c r="AU4" s="76" t="s">
        <v>63</v>
      </c>
      <c r="AV4" s="77" t="s">
        <v>60</v>
      </c>
      <c r="AW4" s="76" t="s">
        <v>61</v>
      </c>
      <c r="AX4" s="76" t="s">
        <v>62</v>
      </c>
      <c r="AY4" s="76" t="s">
        <v>31</v>
      </c>
      <c r="AZ4" s="76" t="s">
        <v>63</v>
      </c>
      <c r="BA4" s="77" t="s">
        <v>60</v>
      </c>
      <c r="BB4" s="76" t="s">
        <v>61</v>
      </c>
      <c r="BC4" s="76" t="s">
        <v>62</v>
      </c>
      <c r="BD4" s="76" t="s">
        <v>31</v>
      </c>
      <c r="BE4" s="76" t="s">
        <v>63</v>
      </c>
      <c r="BF4" s="77" t="s">
        <v>60</v>
      </c>
      <c r="BG4" s="76" t="s">
        <v>61</v>
      </c>
      <c r="BH4" s="76" t="s">
        <v>62</v>
      </c>
      <c r="BI4" s="76" t="s">
        <v>31</v>
      </c>
      <c r="BJ4" s="76" t="s">
        <v>63</v>
      </c>
      <c r="BK4" s="77" t="s">
        <v>60</v>
      </c>
      <c r="BL4" s="76" t="s">
        <v>61</v>
      </c>
      <c r="BM4" s="76" t="s">
        <v>62</v>
      </c>
      <c r="BN4" s="76" t="s">
        <v>31</v>
      </c>
      <c r="BO4" s="76" t="s">
        <v>63</v>
      </c>
      <c r="BP4" s="77" t="s">
        <v>60</v>
      </c>
      <c r="BQ4" s="76" t="s">
        <v>61</v>
      </c>
      <c r="BR4" s="76" t="s">
        <v>62</v>
      </c>
      <c r="BS4" s="76" t="s">
        <v>31</v>
      </c>
      <c r="BT4" s="76" t="s">
        <v>63</v>
      </c>
      <c r="BU4" s="77" t="s">
        <v>60</v>
      </c>
      <c r="BV4" s="76" t="s">
        <v>61</v>
      </c>
      <c r="BW4" s="76" t="s">
        <v>62</v>
      </c>
      <c r="BX4" s="76" t="s">
        <v>31</v>
      </c>
      <c r="BY4" s="76" t="s">
        <v>63</v>
      </c>
      <c r="BZ4" s="77" t="s">
        <v>60</v>
      </c>
      <c r="CA4" s="76" t="s">
        <v>61</v>
      </c>
      <c r="CB4" s="76" t="s">
        <v>62</v>
      </c>
      <c r="CC4" s="76" t="s">
        <v>31</v>
      </c>
      <c r="CD4" s="76" t="s">
        <v>63</v>
      </c>
      <c r="CE4" s="77" t="s">
        <v>60</v>
      </c>
      <c r="CF4" s="76" t="s">
        <v>61</v>
      </c>
      <c r="CG4" s="76" t="s">
        <v>62</v>
      </c>
      <c r="CH4" s="76" t="s">
        <v>31</v>
      </c>
      <c r="CI4" s="76" t="s">
        <v>63</v>
      </c>
      <c r="CJ4" s="77" t="s">
        <v>60</v>
      </c>
      <c r="CK4" s="76" t="s">
        <v>61</v>
      </c>
      <c r="CL4" s="76" t="s">
        <v>62</v>
      </c>
      <c r="CM4" s="76" t="s">
        <v>31</v>
      </c>
      <c r="CN4" s="76" t="s">
        <v>63</v>
      </c>
      <c r="CO4" s="77" t="s">
        <v>60</v>
      </c>
      <c r="CP4" s="76" t="s">
        <v>61</v>
      </c>
      <c r="CQ4" s="76" t="s">
        <v>62</v>
      </c>
      <c r="CR4" s="76" t="s">
        <v>31</v>
      </c>
      <c r="CS4" s="76" t="s">
        <v>63</v>
      </c>
      <c r="CT4" s="77" t="s">
        <v>60</v>
      </c>
      <c r="CU4" s="76" t="s">
        <v>61</v>
      </c>
      <c r="CV4" s="76" t="s">
        <v>62</v>
      </c>
      <c r="CW4" s="76" t="s">
        <v>31</v>
      </c>
      <c r="CX4" s="76" t="s">
        <v>63</v>
      </c>
      <c r="CY4" s="77" t="s">
        <v>60</v>
      </c>
      <c r="CZ4" s="76" t="s">
        <v>61</v>
      </c>
      <c r="DA4" s="76" t="s">
        <v>62</v>
      </c>
      <c r="DB4" s="76" t="s">
        <v>31</v>
      </c>
      <c r="DC4" s="76" t="s">
        <v>63</v>
      </c>
      <c r="DD4" s="76" t="s">
        <v>61</v>
      </c>
      <c r="DE4" s="76" t="s">
        <v>62</v>
      </c>
      <c r="DF4" s="76" t="s">
        <v>31</v>
      </c>
      <c r="DG4" s="76" t="s">
        <v>63</v>
      </c>
      <c r="DH4" s="76" t="s">
        <v>64</v>
      </c>
      <c r="DI4" s="76" t="s">
        <v>65</v>
      </c>
      <c r="DJ4" s="77" t="s">
        <v>60</v>
      </c>
    </row>
    <row r="5" customFormat="false" ht="15.75" hidden="false" customHeight="false" outlineLevel="0" collapsed="false">
      <c r="A5" s="49" t="str">
        <f aca="false">Data!A20</f>
        <v>Pool Scheduled P&amp;I Payment </v>
      </c>
      <c r="B5" s="49"/>
      <c r="C5" s="54" t="n">
        <f aca="false">Data!C20</f>
        <v>128067917.274257</v>
      </c>
      <c r="G5" s="78" t="n">
        <v>0</v>
      </c>
      <c r="H5" s="79" t="n">
        <f aca="false">1/(1+$C$4)*H6</f>
        <v>0.102405359991835</v>
      </c>
      <c r="I5" s="79" t="n">
        <f aca="false">1/$C$4*(1-H5)</f>
        <v>11.373474911406</v>
      </c>
      <c r="J5" s="52" t="n">
        <v>0</v>
      </c>
      <c r="K5" s="80" t="n">
        <f aca="false">0*$K$8</f>
        <v>0</v>
      </c>
      <c r="L5" s="81" t="n">
        <f aca="false">(C7+C8)*(1-$J$5-$K$5)</f>
        <v>771922444</v>
      </c>
      <c r="M5" s="81" t="n">
        <f aca="false">L5-P6+O6</f>
        <v>700686146.473072</v>
      </c>
      <c r="N5" s="81"/>
      <c r="O5" s="81"/>
      <c r="P5" s="81"/>
      <c r="Q5" s="81" t="n">
        <f aca="false">Y5+AD5+AI5+AN5+AS5+AX5</f>
        <v>0</v>
      </c>
      <c r="R5" s="81"/>
      <c r="S5" s="81" t="n">
        <f aca="false">MAXA(0,$L5-$C$8)</f>
        <v>771179585</v>
      </c>
      <c r="T5" s="81"/>
      <c r="U5" s="81" t="n">
        <f aca="false">-Valuation!E3</f>
        <v>-830875156.48</v>
      </c>
      <c r="W5" s="56" t="n">
        <v>0</v>
      </c>
      <c r="X5" s="82" t="n">
        <f aca="false">C12</f>
        <v>153230577</v>
      </c>
      <c r="AB5" s="56" t="n">
        <v>0</v>
      </c>
      <c r="AC5" s="82" t="n">
        <f aca="false">C15</f>
        <v>299000640</v>
      </c>
      <c r="AF5" s="56"/>
      <c r="AG5" s="56" t="n">
        <v>0</v>
      </c>
      <c r="AH5" s="82" t="n">
        <f aca="false">C18</f>
        <v>55591451</v>
      </c>
      <c r="AK5" s="56"/>
      <c r="AL5" s="56" t="n">
        <v>0</v>
      </c>
      <c r="AM5" s="82" t="n">
        <f aca="false">C21</f>
        <v>38390866</v>
      </c>
      <c r="AP5" s="56"/>
      <c r="AQ5" s="56" t="n">
        <v>0</v>
      </c>
      <c r="AR5" s="82" t="n">
        <f aca="false">C24</f>
        <v>19967220</v>
      </c>
      <c r="AU5" s="56"/>
      <c r="AV5" s="56" t="n">
        <v>0</v>
      </c>
      <c r="AW5" s="83" t="n">
        <f aca="false">$C$27</f>
        <v>771179585</v>
      </c>
      <c r="AX5" s="82"/>
      <c r="AY5" s="82"/>
      <c r="AZ5" s="82"/>
      <c r="BA5" s="56" t="n">
        <v>0</v>
      </c>
      <c r="BB5" s="82" t="n">
        <f aca="false">C30</f>
        <v>40999766</v>
      </c>
      <c r="BE5" s="56"/>
      <c r="BF5" s="56" t="n">
        <v>0</v>
      </c>
      <c r="BG5" s="82" t="n">
        <f aca="false">C33</f>
        <v>35142657</v>
      </c>
      <c r="BJ5" s="56"/>
      <c r="BK5" s="56" t="n">
        <v>0</v>
      </c>
      <c r="BL5" s="82" t="n">
        <f aca="false">C36</f>
        <v>11714219</v>
      </c>
      <c r="BO5" s="56"/>
      <c r="BP5" s="56" t="n">
        <v>0</v>
      </c>
      <c r="BQ5" s="82" t="n">
        <f aca="false">C39</f>
        <v>27333177</v>
      </c>
      <c r="BT5" s="56"/>
      <c r="BU5" s="56" t="n">
        <v>0</v>
      </c>
      <c r="BV5" s="82" t="n">
        <f aca="false">C42</f>
        <v>11714219</v>
      </c>
      <c r="BX5" s="82"/>
      <c r="BY5" s="56"/>
      <c r="BZ5" s="0" t="n">
        <v>0</v>
      </c>
      <c r="CA5" s="82" t="n">
        <f aca="false">C45</f>
        <v>11714219</v>
      </c>
      <c r="CD5" s="56"/>
      <c r="CE5" s="56" t="n">
        <v>0</v>
      </c>
      <c r="CF5" s="82" t="n">
        <f aca="false">C48</f>
        <v>19523698</v>
      </c>
      <c r="CI5" s="56"/>
      <c r="CJ5" s="56" t="n">
        <v>0</v>
      </c>
      <c r="CK5" s="82" t="n">
        <f aca="false">C51</f>
        <v>3904740</v>
      </c>
      <c r="CN5" s="56"/>
      <c r="CO5" s="0" t="n">
        <v>0</v>
      </c>
      <c r="CP5" s="82" t="n">
        <f aca="false">C54</f>
        <v>15618958</v>
      </c>
      <c r="CS5" s="56"/>
      <c r="CT5" s="0" t="n">
        <v>0</v>
      </c>
      <c r="CU5" s="82" t="n">
        <f aca="false">C57</f>
        <v>7809479</v>
      </c>
      <c r="CX5" s="56"/>
      <c r="CY5" s="56" t="n">
        <v>0</v>
      </c>
      <c r="CZ5" s="82" t="n">
        <f aca="false">C60</f>
        <v>19523699</v>
      </c>
      <c r="DA5" s="82"/>
      <c r="DC5" s="56"/>
      <c r="DD5" s="82" t="n">
        <f aca="false">X5+AC5+AH5+AM5+AR5+BB5+BG5+BL5+BQ5+BV5+CA5+CF5+CK5+CP5+CU5+CZ5</f>
        <v>771179585</v>
      </c>
      <c r="DE5" s="84"/>
      <c r="DF5" s="84"/>
      <c r="DG5" s="56"/>
      <c r="DJ5" s="56" t="n">
        <v>0</v>
      </c>
    </row>
    <row r="6" customFormat="false" ht="15.75" hidden="false" customHeight="false" outlineLevel="0" collapsed="false">
      <c r="A6" s="49" t="str">
        <f aca="false">Data!A21</f>
        <v>% PSA Assumption</v>
      </c>
      <c r="B6" s="49"/>
      <c r="C6" s="85" t="n">
        <f aca="false">6%</f>
        <v>0.06</v>
      </c>
      <c r="G6" s="78" t="n">
        <f aca="false">G5+1</f>
        <v>1</v>
      </c>
      <c r="H6" s="79" t="n">
        <f aca="false">1/(1+$C$4)*H7</f>
        <v>0.110487191002391</v>
      </c>
      <c r="I6" s="79" t="n">
        <f aca="false">1/$C$4*(1-H6)</f>
        <v>11.2710695514142</v>
      </c>
      <c r="J6" s="86" t="n">
        <f aca="false">0.012*C6</f>
        <v>0.00072</v>
      </c>
      <c r="K6" s="86" t="n">
        <f aca="false">$K$8/3</f>
        <v>0.00176666666666667</v>
      </c>
      <c r="L6" s="81" t="n">
        <f aca="false">-PV($C$4,$C$3-$G6,$C$5)*(1-$J$5-$K$5)*(1-$J$6-$K$6)</f>
        <v>703022106.386488</v>
      </c>
      <c r="M6" s="81" t="n">
        <f aca="false">-PMT($C$4,$C$3,$C$2)*(1-$J$5-$K$5)</f>
        <v>128067917.274257</v>
      </c>
      <c r="N6" s="81" t="n">
        <f aca="false">-PV($C$4,$C$3-$G6,$C$5)*(1-$J$5-$K$5)*$J$6</f>
        <v>507437.745124481</v>
      </c>
      <c r="O6" s="81" t="n">
        <f aca="false">-($L$5-$N$6)*$C$10</f>
        <v>-4088499.53315084</v>
      </c>
      <c r="P6" s="81" t="n">
        <f aca="false">-(PMT($C$4,$C$3,$C$2)-PV($C$4,$C$3-$G5,$C$5)*$C$4)*(1-$J$5-$K$5)</f>
        <v>67147797.9937768</v>
      </c>
      <c r="Q6" s="81" t="n">
        <f aca="false">(-PV($C$4,$C$3-$G5,$C$5)*$C$4)*(1-$J$5-$K$5)</f>
        <v>60920119.2804801</v>
      </c>
      <c r="R6" s="81" t="n">
        <f aca="false">(PV($C$4,$C$3-G5,$C$5)*$C$9)*(1-$J$5-$K$5)</f>
        <v>-1065098.5882312</v>
      </c>
      <c r="S6" s="81" t="n">
        <f aca="false">MAXA(0,$L6-$C$8)</f>
        <v>702279247.386488</v>
      </c>
      <c r="T6" s="81" t="n">
        <f aca="false">$C$11*O5</f>
        <v>0</v>
      </c>
      <c r="U6" s="81" t="n">
        <f aca="false">SUM(N6:R6)+T6</f>
        <v>123421756.897999</v>
      </c>
      <c r="W6" s="56" t="n">
        <f aca="false">W5+1</f>
        <v>1</v>
      </c>
      <c r="X6" s="84" t="n">
        <f aca="false">MAX(X5-Z6,0)</f>
        <v>85575341.2610987</v>
      </c>
      <c r="Y6" s="82" t="n">
        <f aca="false">X5*$C$13</f>
        <v>10893161.71893</v>
      </c>
      <c r="Z6" s="84" t="n">
        <f aca="false">MIN(IF(X5&gt;0,N6+P6+T6,0),X5)</f>
        <v>67655235.7389013</v>
      </c>
      <c r="AA6" s="84" t="n">
        <f aca="false">Y6+Z6</f>
        <v>78548397.4578313</v>
      </c>
      <c r="AB6" s="56" t="n">
        <f aca="false">AB5+1</f>
        <v>1</v>
      </c>
      <c r="AC6" s="84" t="n">
        <f aca="false">MAX(AC5-AE6,0)</f>
        <v>299000640</v>
      </c>
      <c r="AD6" s="82" t="n">
        <f aca="false">AC5*$C$16</f>
        <v>21925716.9312</v>
      </c>
      <c r="AE6" s="84" t="n">
        <f aca="false">IF(N6+P6+T6-Z6&gt;0,MIN(AC5,N6+P6+T6-Z6),0)</f>
        <v>0</v>
      </c>
      <c r="AF6" s="82" t="n">
        <f aca="false">AD6+AE6</f>
        <v>21925716.9312</v>
      </c>
      <c r="AG6" s="56" t="n">
        <f aca="false">AG5+1</f>
        <v>1</v>
      </c>
      <c r="AH6" s="84" t="n">
        <f aca="false">MAX(AH5-AJ6,0)</f>
        <v>55591451</v>
      </c>
      <c r="AI6" s="82" t="n">
        <f aca="false">AH5*$C$19</f>
        <v>3780774.58251</v>
      </c>
      <c r="AJ6" s="84" t="n">
        <f aca="false">IF(N6+P6+T6-Z6-AE6&gt;0,MIN(AH5,N6+P6-Z6-AE6),0)</f>
        <v>0</v>
      </c>
      <c r="AK6" s="82" t="n">
        <f aca="false">AI6+AJ6</f>
        <v>3780774.58251</v>
      </c>
      <c r="AL6" s="56" t="n">
        <f aca="false">AL5+1</f>
        <v>1</v>
      </c>
      <c r="AM6" s="84" t="n">
        <f aca="false">MAX(AM5-AO6,0)</f>
        <v>38390866</v>
      </c>
      <c r="AN6" s="82" t="n">
        <f aca="false">AM5*$C$22</f>
        <v>2786025.14562</v>
      </c>
      <c r="AO6" s="84" t="n">
        <f aca="false">IF(N6+P6+T6-Z6-AE6-AJ6&gt;0,MIN(AM5,N6+P6+T6-Z6-AE6-AJ6),0)</f>
        <v>0</v>
      </c>
      <c r="AP6" s="82" t="n">
        <f aca="false">AN6+AO6</f>
        <v>2786025.14562</v>
      </c>
      <c r="AQ6" s="56" t="n">
        <f aca="false">AQ5+1</f>
        <v>1</v>
      </c>
      <c r="AR6" s="84" t="n">
        <f aca="false">MAX(AR5-AT6,0)</f>
        <v>19967220</v>
      </c>
      <c r="AS6" s="82" t="n">
        <f aca="false">AR5*$C$25</f>
        <v>1427256.8856</v>
      </c>
      <c r="AT6" s="84" t="n">
        <f aca="false">IF(N6+P6+T6-Z6-AE6-AJ6-AO6&gt;0,MIN(AR5,N6+P6+T6-Z6-AE6-AJ6-AO6),0)</f>
        <v>0</v>
      </c>
      <c r="AU6" s="82" t="n">
        <f aca="false">AS6+AT6</f>
        <v>1427256.8856</v>
      </c>
      <c r="AV6" s="56" t="n">
        <f aca="false">AV5+1</f>
        <v>1</v>
      </c>
      <c r="AW6" s="83" t="n">
        <f aca="false">L6</f>
        <v>703022106.386488</v>
      </c>
      <c r="AX6" s="82" t="n">
        <f aca="false">AW5*$C$28</f>
        <v>4215267.61161</v>
      </c>
      <c r="AY6" s="82" t="n">
        <v>0</v>
      </c>
      <c r="AZ6" s="82" t="n">
        <f aca="false">AX6+AY6</f>
        <v>4215267.61161</v>
      </c>
      <c r="BA6" s="56" t="n">
        <f aca="false">BA5+1</f>
        <v>1</v>
      </c>
      <c r="BB6" s="84" t="n">
        <f aca="false">MAX(BB5-BD6,0)</f>
        <v>40999766</v>
      </c>
      <c r="BC6" s="83" t="n">
        <f aca="false">IF(AR6=0,BB5*$C$31,0)</f>
        <v>0</v>
      </c>
      <c r="BD6" s="84" t="n">
        <f aca="false">IF(N6+P6+T6-Z6-AE6-AJ6-AO6-AT6&gt;0,MIN(BB5,N6+P6+T6-Z6-AE6-AJ6-AO6-AT6),0)</f>
        <v>0</v>
      </c>
      <c r="BE6" s="82" t="n">
        <f aca="false">BC6+BD6</f>
        <v>0</v>
      </c>
      <c r="BF6" s="56" t="n">
        <f aca="false">BF5+1</f>
        <v>1</v>
      </c>
      <c r="BG6" s="84" t="n">
        <f aca="false">MAX(BG5-BI6,0)</f>
        <v>35142657</v>
      </c>
      <c r="BH6" s="83" t="n">
        <f aca="false">IF(BB6&gt;0,0,BG5*$C$34)</f>
        <v>0</v>
      </c>
      <c r="BI6" s="84" t="n">
        <f aca="false">IF(N6+P6+T6-Z6-AE6-AJ6-AO6-AT6-BD6&gt;0,MIN(BG5,N6+P6+T6-Z6-AE6-AJ6-AO6-AT6-BD6),0)</f>
        <v>0</v>
      </c>
      <c r="BJ6" s="82" t="n">
        <f aca="false">BH6+BI6</f>
        <v>0</v>
      </c>
      <c r="BK6" s="56" t="n">
        <f aca="false">BK5+1</f>
        <v>1</v>
      </c>
      <c r="BL6" s="84" t="n">
        <f aca="false">MAX(BL5-BN6,0)</f>
        <v>11714219</v>
      </c>
      <c r="BM6" s="82" t="n">
        <f aca="false">IF(BG6=0,BL5*$C$37,0)</f>
        <v>0</v>
      </c>
      <c r="BN6" s="84" t="n">
        <f aca="false">IF(N6+P6+T6-Z6-AE6-AJ6-AO6-AT6-BD6-BI6&gt;0,MIN(BL5,N6+P6+T6-Z6-AE6-AJ6-AO6-AT6-BD6-BI6),0)</f>
        <v>0</v>
      </c>
      <c r="BO6" s="82" t="n">
        <f aca="false">BM6+BN6</f>
        <v>0</v>
      </c>
      <c r="BP6" s="56" t="n">
        <f aca="false">BP5+1</f>
        <v>1</v>
      </c>
      <c r="BQ6" s="84" t="n">
        <f aca="false">MAX(BQ5-BS6,0)</f>
        <v>27333177</v>
      </c>
      <c r="BR6" s="82" t="n">
        <f aca="false">IF(BL6=0,BQ5*$C$40,0)</f>
        <v>0</v>
      </c>
      <c r="BS6" s="84" t="n">
        <f aca="false">IF(N6+P6+T6-Z6-AE6-AJ6-AO6-AT6-BD6-BI6-BN6&gt;0,MIN(BQ5,N6+P6+T6-Z6-AE6-AJ6-AO6-AT6-BD6-BI6-BN6),0)</f>
        <v>0</v>
      </c>
      <c r="BT6" s="82" t="n">
        <f aca="false">BR6+BS6</f>
        <v>0</v>
      </c>
      <c r="BU6" s="56" t="n">
        <f aca="false">BU5+1</f>
        <v>1</v>
      </c>
      <c r="BV6" s="84" t="n">
        <f aca="false">MAX(BV5-BX6,0)</f>
        <v>11714219</v>
      </c>
      <c r="BW6" s="82" t="n">
        <f aca="false">IF(BQ6=0,BV5*$C$43,0)</f>
        <v>0</v>
      </c>
      <c r="BX6" s="84" t="n">
        <f aca="false">IF(N6+P6+T6-Z6-AE6-AJ6-AO6-AT6-BD6-BI6-BN6-BS6&gt;0,MIN(BV5,N6+P6+T6-Z6-AE6-AJ6-AO6-AT6-BD6-BI6-BN6-BS6),0)</f>
        <v>0</v>
      </c>
      <c r="BY6" s="82" t="n">
        <f aca="false">BW6+BX6</f>
        <v>0</v>
      </c>
      <c r="BZ6" s="0" t="n">
        <f aca="false">BZ5+1</f>
        <v>1</v>
      </c>
      <c r="CA6" s="84" t="n">
        <f aca="false">MAX(CA5-CC6,0)</f>
        <v>11714219</v>
      </c>
      <c r="CB6" s="82" t="n">
        <f aca="false">IF(BV6=0,CA5*$C$46,0)</f>
        <v>0</v>
      </c>
      <c r="CC6" s="84" t="n">
        <f aca="false">IF(N6+P6+T6-Z6-AE6-AJ6-AO6-AT6-BD6-BI6-BN6-BS6-BX6&gt;0,MIN(CA5,N6+P6+T6-Z6-AE6-AJ6-AO6-AT6-BD6-BI6-BN6-BS6-BX6),0)</f>
        <v>0</v>
      </c>
      <c r="CD6" s="82" t="n">
        <f aca="false">CB6+CC6</f>
        <v>0</v>
      </c>
      <c r="CE6" s="56" t="n">
        <f aca="false">CE5+1</f>
        <v>1</v>
      </c>
      <c r="CF6" s="84" t="n">
        <f aca="false">MAX(CF5-CH6,0)</f>
        <v>19523698</v>
      </c>
      <c r="CG6" s="82" t="n">
        <f aca="false">IF(CA6=0,CF5*$C$49,0)</f>
        <v>0</v>
      </c>
      <c r="CH6" s="84" t="n">
        <f aca="false">IF(N6+P6+T6-Z6-AE6-AJ6-AO6-AT6-BD6-BI6-BN6-BS6-BX6-CC6&gt;0,MIN(CF5,N6+P6+T6-Z6-AE6-AJ6-AO6-AT6-BD6-BI6-BN6-BS6-BX6-CC6),0)</f>
        <v>0</v>
      </c>
      <c r="CI6" s="82" t="n">
        <f aca="false">CG6+CH6</f>
        <v>0</v>
      </c>
      <c r="CJ6" s="56" t="n">
        <f aca="false">CJ5+1</f>
        <v>1</v>
      </c>
      <c r="CK6" s="84" t="n">
        <f aca="false">MAX(CK5-CM6,0)</f>
        <v>3904740</v>
      </c>
      <c r="CL6" s="82" t="n">
        <f aca="false">IF(CF6=0,CK5*$C$52,0)</f>
        <v>0</v>
      </c>
      <c r="CM6" s="84" t="n">
        <f aca="false">IF(N6+P6+T6-Z6-AE6-AJ6-AO6-AT6-BD6-BI6-BN6-BS6-BX6-CC6-CH6&gt;0,MIN(CK5,N6+P6+T6-Z6-AE6-AJ6-AO6-AT6-BD6-BI6-BN6-BS6-BX6-CC6-CH6),0)</f>
        <v>0</v>
      </c>
      <c r="CN6" s="82" t="n">
        <f aca="false">CL6+CM6</f>
        <v>0</v>
      </c>
      <c r="CO6" s="0" t="n">
        <f aca="false">CO5+1</f>
        <v>1</v>
      </c>
      <c r="CP6" s="84" t="n">
        <f aca="false">MAX(CP5-CR6,0)</f>
        <v>15618958</v>
      </c>
      <c r="CQ6" s="82" t="n">
        <f aca="false">IF(CK6=0,CP5*$C$55,0)</f>
        <v>0</v>
      </c>
      <c r="CR6" s="84" t="n">
        <f aca="false">IF(N6+P6+T6-Z6-AE6-AJ6-AO6-AT6-BD6-BI6-BN6-BS6-BX6-CC6-CH6-CM6&gt;0,MIN(CP5,N6+P6+T6-Z6-AE6-AJ6-AO6-AT6-BD6-BI6-BN6-BS6-BX6-CC6-CH6-CM6),0)</f>
        <v>0</v>
      </c>
      <c r="CS6" s="82" t="n">
        <f aca="false">CQ6+CR6</f>
        <v>0</v>
      </c>
      <c r="CT6" s="0" t="n">
        <f aca="false">CT5+1</f>
        <v>1</v>
      </c>
      <c r="CU6" s="84" t="n">
        <f aca="false">MAX(CU5-CW6,0)</f>
        <v>7809479</v>
      </c>
      <c r="CV6" s="82" t="n">
        <f aca="false">IF(CP6=0,CU5*$C$58,0)</f>
        <v>0</v>
      </c>
      <c r="CW6" s="84" t="n">
        <f aca="false">IF(N6+P6+T6-Z6-AE6-AJ6-AO6-AT6-BD6-BI6-BN6-BS6-BX6-CC6-CH6-CM6-CR6&gt;0,MIN(CU5,N6+P6+T6-Z6-AE6-AJ6-AO6-AT6-BD6-BI6-BN6-BS6-BX6-CC6-CH6-CM6-CR6),0)</f>
        <v>0</v>
      </c>
      <c r="CX6" s="82" t="n">
        <f aca="false">CV6+CW6</f>
        <v>0</v>
      </c>
      <c r="CY6" s="56" t="n">
        <f aca="false">CY5+1</f>
        <v>1</v>
      </c>
      <c r="CZ6" s="84" t="n">
        <f aca="false">MAX(CZ5-DB6,0)</f>
        <v>19523699</v>
      </c>
      <c r="DA6" s="82" t="n">
        <f aca="false">IF(CU6=0,CZ5*$C$61,0)</f>
        <v>0</v>
      </c>
      <c r="DB6" s="84" t="n">
        <f aca="false">IF(N6+P6+T6-Z6-AE6-AJ6-AO6-AT6-BD6-BI6-BN6-BS6-BX6-CC6-CH6-CM6-CR6-CW6&gt;0,MIN(CZ5,N6+P6+T6-Z6-AE6-AJ6-AO6-AT6-BD6-BI6-BN6-BS6-BX6-CC6-CH6-CM6-CR6-CW6),0)</f>
        <v>0</v>
      </c>
      <c r="DC6" s="82" t="n">
        <f aca="false">DA6+DB6</f>
        <v>0</v>
      </c>
      <c r="DD6" s="82" t="n">
        <f aca="false">X6+AC6+AH6+AM6+AR6+BB6+BG6+BL6+BQ6+BV6+CA6+CF6+CK6+CP6+CU6+CZ6</f>
        <v>703524349.261099</v>
      </c>
      <c r="DE6" s="82" t="n">
        <f aca="false">Y6+AD6+AI6+AN6+AS6+AX6+BC6+BH6+BM6+BR6+BW6+CB6+CG6+CQ6+CV6+DA6</f>
        <v>45028202.87547</v>
      </c>
      <c r="DF6" s="82" t="n">
        <f aca="false">Z6+AE6+AJ6+AO6+AT6+BD6+BI6+BN6+BS6+BX6+CC6+CH6+CM6+CR6+CW6+DB6</f>
        <v>67655235.7389013</v>
      </c>
      <c r="DG6" s="82" t="n">
        <f aca="false">DE6+DF6</f>
        <v>112683438.614371</v>
      </c>
      <c r="DH6" s="84" t="n">
        <f aca="false">U6-DG6+(AW6*$C$28)</f>
        <v>14581037.1171366</v>
      </c>
      <c r="DI6" s="82" t="n">
        <f aca="false">U6-DG6</f>
        <v>10738318.283628</v>
      </c>
      <c r="DJ6" s="56" t="n">
        <f aca="false">DJ5+1</f>
        <v>1</v>
      </c>
    </row>
    <row r="7" customFormat="false" ht="15.75" hidden="false" customHeight="false" outlineLevel="0" collapsed="false">
      <c r="A7" s="49" t="str">
        <f aca="false">Data!A22</f>
        <v>Pool Balance</v>
      </c>
      <c r="B7" s="49"/>
      <c r="C7" s="54" t="n">
        <f aca="false">C2-C8</f>
        <v>771179585</v>
      </c>
      <c r="G7" s="78" t="n">
        <f aca="false">G6+1</f>
        <v>2</v>
      </c>
      <c r="H7" s="79" t="n">
        <f aca="false">1/(1+$C$4)*H8</f>
        <v>0.119206840116299</v>
      </c>
      <c r="I7" s="79" t="n">
        <f aca="false">1/$C$4*(1-H7)</f>
        <v>11.1605823604118</v>
      </c>
      <c r="J7" s="86" t="n">
        <f aca="false">0.036*C6</f>
        <v>0.00216</v>
      </c>
      <c r="K7" s="86" t="n">
        <f aca="false">2*$K$6</f>
        <v>0.00353333333333333</v>
      </c>
      <c r="L7" s="81" t="n">
        <f aca="false">-PV($C$4,$C$3-$G7,$C$5)*(1-$J$5-$K$5)*(1-$J$6-$K$6)*(1-$J$7-$K$7)</f>
        <v>627164056.614557</v>
      </c>
      <c r="M7" s="81" t="n">
        <f aca="false">-PMT($C$4,$C$3,$C$2)*(1-$J$5-$K$5)*(1-$J$6-$K$6)</f>
        <v>127749455.053302</v>
      </c>
      <c r="N7" s="81" t="n">
        <f aca="false">-PV($C$4,$C$3-$G7,$C$5)*(1-$J$5-$K$5)*(1-$J$6-$K$6)*$J$7</f>
        <v>1362431.13689349</v>
      </c>
      <c r="O7" s="81" t="n">
        <f aca="false">-(L6-N7)*$C$10</f>
        <v>-3718796.27882285</v>
      </c>
      <c r="P7" s="81" t="n">
        <f aca="false">-(PMT($C$4,$C$3,$C$2)-PV($C$4,$C$3-$G6,$C$5)*$C$4)*(1-$J$5-$K$5)*(1-$J$6-$K$6)</f>
        <v>72266950.4172799</v>
      </c>
      <c r="Q7" s="81" t="n">
        <f aca="false">(-PV($C$4,$C$3-$G6,$C$5)*$C$4)*(1-$J$5-$K$5)*(1-$J$6-$K$6)</f>
        <v>55482504.6360216</v>
      </c>
      <c r="R7" s="81" t="n">
        <f aca="false">(PV($C$4,$C$3-G6,$C$5)*$C$9)*(1-$J$5-$K$5)*(1-$J$6-$K$6)</f>
        <v>-970029.902392076</v>
      </c>
      <c r="S7" s="81" t="n">
        <f aca="false">MAXA(0,$L7-$C$8)</f>
        <v>626421197.614557</v>
      </c>
      <c r="T7" s="81" t="n">
        <f aca="false">(L5-N6)*$C$11</f>
        <v>1774254.51438621</v>
      </c>
      <c r="U7" s="81" t="n">
        <f aca="false">SUM(N7:R7)+T7</f>
        <v>126197314.523366</v>
      </c>
      <c r="W7" s="56" t="n">
        <f aca="false">W6+1</f>
        <v>2</v>
      </c>
      <c r="X7" s="84" t="n">
        <f aca="false">MAX(X6-Z7,0)</f>
        <v>10171705.1925391</v>
      </c>
      <c r="Y7" s="82" t="n">
        <f aca="false">X6*$C$13</f>
        <v>6083551.01025151</v>
      </c>
      <c r="Z7" s="84" t="n">
        <f aca="false">MIN(IF(X6&gt;0,N7+P7+T7,0),X6)</f>
        <v>75403636.0685596</v>
      </c>
      <c r="AA7" s="84" t="n">
        <f aca="false">Y7+Z7</f>
        <v>81487187.0788111</v>
      </c>
      <c r="AB7" s="56" t="n">
        <f aca="false">AB6+1</f>
        <v>2</v>
      </c>
      <c r="AC7" s="84" t="n">
        <f aca="false">MAX(AC6-AE7,0)</f>
        <v>299000640</v>
      </c>
      <c r="AD7" s="82" t="n">
        <f aca="false">AC6*$C$16</f>
        <v>21925716.9312</v>
      </c>
      <c r="AE7" s="84" t="n">
        <f aca="false">IF(N7+P7+T7-Z7&gt;0,MIN(AC6,N7+P7+T7-Z7),0)</f>
        <v>0</v>
      </c>
      <c r="AF7" s="82" t="n">
        <f aca="false">AD7+AE7</f>
        <v>21925716.9312</v>
      </c>
      <c r="AG7" s="56" t="n">
        <f aca="false">AG6+1</f>
        <v>2</v>
      </c>
      <c r="AH7" s="84" t="n">
        <f aca="false">MAX(AH6-AJ7,0)</f>
        <v>55591451</v>
      </c>
      <c r="AI7" s="82" t="n">
        <f aca="false">AH6*$C$19</f>
        <v>3780774.58251</v>
      </c>
      <c r="AJ7" s="84" t="n">
        <f aca="false">IF(N7+P7+T7-Z7-AE7&gt;0,MIN(AH6,N7+P7-Z7-AE7),0)</f>
        <v>0</v>
      </c>
      <c r="AK7" s="82" t="n">
        <f aca="false">AI7+AJ7</f>
        <v>3780774.58251</v>
      </c>
      <c r="AL7" s="56" t="n">
        <f aca="false">AL6+1</f>
        <v>2</v>
      </c>
      <c r="AM7" s="84" t="n">
        <f aca="false">MAX(AM6-AO7,0)</f>
        <v>38390866</v>
      </c>
      <c r="AN7" s="82" t="n">
        <f aca="false">AM6*$C$22</f>
        <v>2786025.14562</v>
      </c>
      <c r="AO7" s="84" t="n">
        <f aca="false">IF(N7+P7+T7-Z7-AE7-AJ7&gt;0,MIN(AM6,N7+P7+T7-Z7-AE7-AJ7),0)</f>
        <v>0</v>
      </c>
      <c r="AP7" s="82" t="n">
        <f aca="false">AN7+AO7</f>
        <v>2786025.14562</v>
      </c>
      <c r="AQ7" s="56" t="n">
        <f aca="false">AQ6+1</f>
        <v>2</v>
      </c>
      <c r="AR7" s="84" t="n">
        <f aca="false">MAX(AR6-AT7,0)</f>
        <v>19967220</v>
      </c>
      <c r="AS7" s="82" t="n">
        <f aca="false">AR6*$C$25</f>
        <v>1427256.8856</v>
      </c>
      <c r="AT7" s="84" t="n">
        <f aca="false">IF(N7+P7+T7-Z7-AE7-AJ7-AO7&gt;0,MIN(AR6,N7+P7+T7-Z7-AE7-AJ7-AO7),0)</f>
        <v>0</v>
      </c>
      <c r="AU7" s="82" t="n">
        <f aca="false">AS7+AT7</f>
        <v>1427256.8856</v>
      </c>
      <c r="AV7" s="56" t="n">
        <f aca="false">AV6+1</f>
        <v>2</v>
      </c>
      <c r="AW7" s="83" t="n">
        <f aca="false">L7</f>
        <v>627164056.614557</v>
      </c>
      <c r="AX7" s="82" t="n">
        <f aca="false">AW6*$C$28</f>
        <v>3842718.83350854</v>
      </c>
      <c r="AY7" s="82" t="n">
        <v>0</v>
      </c>
      <c r="AZ7" s="82" t="n">
        <f aca="false">AX7+AY7</f>
        <v>3842718.83350854</v>
      </c>
      <c r="BA7" s="56" t="n">
        <f aca="false">BA6+1</f>
        <v>2</v>
      </c>
      <c r="BB7" s="84" t="n">
        <f aca="false">MAX(BB6-BD7,0)</f>
        <v>40999766</v>
      </c>
      <c r="BC7" s="82" t="n">
        <f aca="false">IF(AR7=0,BB6*$C$31,0)</f>
        <v>0</v>
      </c>
      <c r="BD7" s="84" t="n">
        <f aca="false">IF(N7+P7+T7-Z7-AE7-AJ7-AO7-AT7&gt;0,MIN(BB6,N7+P7+T7-Z7-AE7-AJ7-AO7-AT7),0)</f>
        <v>0</v>
      </c>
      <c r="BE7" s="82" t="n">
        <f aca="false">BC7+BD7</f>
        <v>0</v>
      </c>
      <c r="BF7" s="56" t="n">
        <f aca="false">BF6+1</f>
        <v>2</v>
      </c>
      <c r="BG7" s="84" t="n">
        <f aca="false">MAX(BG6-BI7,0)</f>
        <v>35142657</v>
      </c>
      <c r="BH7" s="82" t="n">
        <f aca="false">IF(BB7&gt;0,0,BG6*$C$34)</f>
        <v>0</v>
      </c>
      <c r="BI7" s="84" t="n">
        <f aca="false">IF(N7+P7+T7-Z7-AE7-AJ7-AO7-AT7-BD7&gt;0,MIN(BG6,N7+P7+T7-Z7-AE7-AJ7-AO7-AT7-BD7),0)</f>
        <v>0</v>
      </c>
      <c r="BJ7" s="82" t="n">
        <f aca="false">BH7+BI7</f>
        <v>0</v>
      </c>
      <c r="BK7" s="56" t="n">
        <f aca="false">BK6+1</f>
        <v>2</v>
      </c>
      <c r="BL7" s="84" t="n">
        <f aca="false">MAX(BL6-BN7,0)</f>
        <v>11714219</v>
      </c>
      <c r="BM7" s="82" t="n">
        <f aca="false">IF(BG7=0,BL6*$C$37,0)</f>
        <v>0</v>
      </c>
      <c r="BN7" s="84" t="n">
        <f aca="false">IF(N7+P7+T7-Z7-AE7-AJ7-AO7-AT7-BD7-BI7&gt;0,MIN(BL6,N7+P7+T7-Z7-AE7-AJ7-AO7-AT7-BD7-BI7),0)</f>
        <v>0</v>
      </c>
      <c r="BO7" s="82" t="n">
        <f aca="false">BM7+BN7</f>
        <v>0</v>
      </c>
      <c r="BP7" s="56" t="n">
        <f aca="false">BP6+1</f>
        <v>2</v>
      </c>
      <c r="BQ7" s="84" t="n">
        <f aca="false">MAX(BQ6-BS7,0)</f>
        <v>27333177</v>
      </c>
      <c r="BR7" s="82" t="n">
        <f aca="false">IF(BL7=0,BQ6*$C$40,0)</f>
        <v>0</v>
      </c>
      <c r="BS7" s="84" t="n">
        <f aca="false">IF(N7+P7+T7-Z7-AE7-AJ7-AO7-AT7-BD7-BI7-BN7&gt;0,MIN(BQ6,N7+P7+T7-Z7-AE7-AJ7-AO7-AT7-BD7-BI7-BN7),0)</f>
        <v>0</v>
      </c>
      <c r="BT7" s="82" t="n">
        <f aca="false">BR7+BS7</f>
        <v>0</v>
      </c>
      <c r="BU7" s="56" t="n">
        <f aca="false">BU6+1</f>
        <v>2</v>
      </c>
      <c r="BV7" s="84" t="n">
        <f aca="false">MAX(BV6-BX7,0)</f>
        <v>11714219</v>
      </c>
      <c r="BW7" s="82" t="n">
        <f aca="false">IF(BQ7=0,BV6*$C$43,0)</f>
        <v>0</v>
      </c>
      <c r="BX7" s="84" t="n">
        <f aca="false">IF(N7+P7+T7-Z7-AE7-AJ7-AO7-AT7-BD7-BI7-BN7-BS7&gt;0,MIN(BV6,N7+P7+T7-Z7-AE7-AJ7-AO7-AT7-BD7-BI7-BN7-BS7),0)</f>
        <v>0</v>
      </c>
      <c r="BY7" s="82" t="n">
        <f aca="false">BW7+BX7</f>
        <v>0</v>
      </c>
      <c r="BZ7" s="0" t="n">
        <f aca="false">BZ6+1</f>
        <v>2</v>
      </c>
      <c r="CA7" s="84" t="n">
        <f aca="false">MAX(CA6-CC7,0)</f>
        <v>11714219</v>
      </c>
      <c r="CB7" s="82" t="n">
        <f aca="false">IF(BV7=0,CA6*$C$46,0)</f>
        <v>0</v>
      </c>
      <c r="CC7" s="84" t="n">
        <f aca="false">IF(N7+P7+T7-Z7-AE7-AJ7-AO7-AT7-BD7-BI7-BN7-BS7-BX7&gt;0,MIN(CA6,N7+P7+T7-Z7-AE7-AJ7-AO7-AT7-BD7-BI7-BN7-BS7-BX7),0)</f>
        <v>0</v>
      </c>
      <c r="CD7" s="82" t="n">
        <f aca="false">CB7+CC7</f>
        <v>0</v>
      </c>
      <c r="CE7" s="56" t="n">
        <f aca="false">CE6+1</f>
        <v>2</v>
      </c>
      <c r="CF7" s="84" t="n">
        <f aca="false">MAX(CF6-CH7,0)</f>
        <v>19523698</v>
      </c>
      <c r="CG7" s="82" t="n">
        <f aca="false">IF(CA7=0,CF6*$C$49,0)</f>
        <v>0</v>
      </c>
      <c r="CH7" s="84" t="n">
        <f aca="false">IF(N7+P7+T7-Z7-AE7-AJ7-AO7-AT7-BD7-BI7-BN7-BS7-BX7-CC7&gt;0,MIN(CF6,N7+P7+T7-Z7-AE7-AJ7-AO7-AT7-BD7-BI7-BN7-BS7-BX7-CC7),0)</f>
        <v>0</v>
      </c>
      <c r="CI7" s="82" t="n">
        <f aca="false">CG7+CH7</f>
        <v>0</v>
      </c>
      <c r="CJ7" s="56" t="n">
        <f aca="false">CJ6+1</f>
        <v>2</v>
      </c>
      <c r="CK7" s="84" t="n">
        <f aca="false">MAX(CK6-CM7,0)</f>
        <v>3904740</v>
      </c>
      <c r="CL7" s="82" t="n">
        <f aca="false">IF(CF7=0,CK6*$C$52,0)</f>
        <v>0</v>
      </c>
      <c r="CM7" s="84" t="n">
        <f aca="false">IF(N7+P7+T7-Z7-AE7-AJ7-AO7-AT7-BD7-BI7-BN7-BS7-BX7-CC7-CH7&gt;0,MIN(CK6,N7+P7+T7-Z7-AE7-AJ7-AO7-AT7-BD7-BI7-BN7-BS7-BX7-CC7-CH7),0)</f>
        <v>0</v>
      </c>
      <c r="CN7" s="82" t="n">
        <f aca="false">CL7+CM7</f>
        <v>0</v>
      </c>
      <c r="CO7" s="0" t="n">
        <f aca="false">CO6+1</f>
        <v>2</v>
      </c>
      <c r="CP7" s="84" t="n">
        <f aca="false">MAX(CP6-CR7,0)</f>
        <v>15618958</v>
      </c>
      <c r="CQ7" s="82" t="n">
        <f aca="false">IF(CK7=0,CP6*$C$55,0)</f>
        <v>0</v>
      </c>
      <c r="CR7" s="84" t="n">
        <f aca="false">IF(N7+P7+T7-Z7-AE7-AJ7-AO7-AT7-BD7-BI7-BN7-BS7-BX7-CC7-CH7-CM7&gt;0,MIN(CP6,N7+P7+T7-Z7-AE7-AJ7-AO7-AT7-BD7-BI7-BN7-BS7-BX7-CC7-CH7-CM7),0)</f>
        <v>0</v>
      </c>
      <c r="CS7" s="82" t="n">
        <f aca="false">CQ7+CR7</f>
        <v>0</v>
      </c>
      <c r="CT7" s="0" t="n">
        <f aca="false">CT6+1</f>
        <v>2</v>
      </c>
      <c r="CU7" s="84" t="n">
        <f aca="false">MAX(CU6-CW7,0)</f>
        <v>7809479</v>
      </c>
      <c r="CV7" s="82" t="n">
        <f aca="false">IF(CP7=0,CU6*$C$58,0)</f>
        <v>0</v>
      </c>
      <c r="CW7" s="84" t="n">
        <f aca="false">IF(N7+P7+T7-Z7-AE7-AJ7-AO7-AT7-BD7-BI7-BN7-BS7-BX7-CC7-CH7-CM7-CR7&gt;0,MIN(CU6,N7+P7+T7-Z7-AE7-AJ7-AO7-AT7-BD7-BI7-BN7-BS7-BX7-CC7-CH7-CM7-CR7),0)</f>
        <v>0</v>
      </c>
      <c r="CX7" s="82" t="n">
        <f aca="false">CV7+CW7</f>
        <v>0</v>
      </c>
      <c r="CY7" s="56" t="n">
        <f aca="false">CY6+1</f>
        <v>2</v>
      </c>
      <c r="CZ7" s="84" t="n">
        <f aca="false">MAX(CZ6-DB7,0)</f>
        <v>19523699</v>
      </c>
      <c r="DA7" s="82" t="n">
        <f aca="false">IF(CU7=0,CZ6*$C$61,0)</f>
        <v>0</v>
      </c>
      <c r="DB7" s="84" t="n">
        <f aca="false">IF(N7+P7+T7-Z7-AE7-AJ7-AO7-AT7-BD7-BI7-BN7-BS7-BX7-CC7-CH7-CM7-CR7-CW7&gt;0,MIN(CZ6,N7+P7+T7-Z7-AE7-AJ7-AO7-AT7-BD7-BI7-BN7-BS7-BX7-CC7-CH7-CM7-CR7-CW7),0)</f>
        <v>0</v>
      </c>
      <c r="DC7" s="82" t="n">
        <f aca="false">DA7+DB7</f>
        <v>0</v>
      </c>
      <c r="DD7" s="82" t="n">
        <f aca="false">X7+AC7+AH7+AM7+AR7+BB7+BG7+BL7+BQ7+BV7+CA7+CF7+CK7+CP7+CU7+CZ7</f>
        <v>628120713.192539</v>
      </c>
      <c r="DE7" s="82" t="n">
        <f aca="false">Y7+AD7+AI7+AN7+AS7+AX7+BC7+BH7+BM7+BR7+BW7+CB7+CG7+CQ7+CV7+DA7</f>
        <v>39846043.3886901</v>
      </c>
      <c r="DF7" s="82" t="n">
        <f aca="false">Z7+AE7+AJ7+AO7+AT7+AY7+BD7+BI7+BN7+BS7+BX7+CC7+CH7+CR7+CW7+DB7</f>
        <v>75403636.0685596</v>
      </c>
      <c r="DG7" s="82" t="n">
        <f aca="false">DE7+DF7</f>
        <v>115249679.45725</v>
      </c>
      <c r="DH7" s="84" t="n">
        <f aca="false">U7-DG7+(AW7*$C$28)</f>
        <v>14375713.7995718</v>
      </c>
      <c r="DI7" s="82" t="n">
        <f aca="false">U7-DG7</f>
        <v>10947635.0661166</v>
      </c>
      <c r="DJ7" s="56" t="n">
        <f aca="false">DJ6+1</f>
        <v>2</v>
      </c>
    </row>
    <row r="8" customFormat="false" ht="15.75" hidden="false" customHeight="false" outlineLevel="0" collapsed="false">
      <c r="A8" s="49" t="str">
        <f aca="false">Data!A23</f>
        <v>Residual payment</v>
      </c>
      <c r="B8" s="49"/>
      <c r="C8" s="54" t="n">
        <f aca="false">C2-C27</f>
        <v>742859</v>
      </c>
      <c r="G8" s="78" t="n">
        <f aca="false">G7+1</f>
        <v>3</v>
      </c>
      <c r="H8" s="79" t="n">
        <f aca="false">1/(1+$C$4)*H9</f>
        <v>0.128614643938278</v>
      </c>
      <c r="I8" s="79" t="n">
        <f aca="false">1/$C$4*(1-H8)</f>
        <v>11.0413755202955</v>
      </c>
      <c r="J8" s="86" t="n">
        <f aca="false">0.0575*C6</f>
        <v>0.00345</v>
      </c>
      <c r="K8" s="86" t="n">
        <f aca="false">$C$10</f>
        <v>0.0053</v>
      </c>
      <c r="L8" s="81" t="n">
        <f aca="false">-PV($C$4,$C$3-$G8,$C$5)*(1-$J$5-$K$5)*(1-$J$6-$K$6)*(1-$J$7-$K$7)*(1-$J$8-$K$8)</f>
        <v>544828379.185071</v>
      </c>
      <c r="M8" s="81" t="n">
        <f aca="false">-PMT($C$4,$C$3,$C$2)*(1-$J$5-$K$5)*(1-$J$6-$K$6)*(1-$J$7-$K$7)</f>
        <v>127022134.822531</v>
      </c>
      <c r="N8" s="81" t="n">
        <f aca="false">-PV($C$4,$C$3-$G8,$C$5)*(1-$J$5-$K$5)*(1-$J$6-$K$6)*(1-$J$7-$K$7)*$J$8</f>
        <v>1896250.09653316</v>
      </c>
      <c r="O8" s="81" t="n">
        <f aca="false">-(L7-N8)*$C$10</f>
        <v>-3313919.37454552</v>
      </c>
      <c r="P8" s="81" t="n">
        <f aca="false">-(PMT($C$4,$C$3,$C$2)-PV($C$4,$C$3-$G7,$C$5)*$C$4)*(1-$J$5-$K$5)*(1-$J$6-$K$6)*(1-$J$7-$K$7)</f>
        <v>77526347.4745106</v>
      </c>
      <c r="Q8" s="81" t="n">
        <f aca="false">(-PV($C$4,$C$3-$G7,$C$5)*$C$4)*(1-$J$5-$K$5)*(1-$J$6-$K$6)*(1-$J$7-$K$7)</f>
        <v>49495787.3480208</v>
      </c>
      <c r="R8" s="81" t="n">
        <f aca="false">(PV($C$4,$C$3-G7,$C$5)*$C$9)*(1-$J$5-$K$5)*(1-$J$6-$K$6)*(1-$J$7-$K$7)</f>
        <v>-865360.965316765</v>
      </c>
      <c r="S8" s="81" t="n">
        <f aca="false">MAXA(0,$L8-$C$8)</f>
        <v>544085520.185071</v>
      </c>
      <c r="T8" s="81" t="n">
        <f aca="false">(L6-N7)*$C$11</f>
        <v>1613817.25307407</v>
      </c>
      <c r="U8" s="81" t="n">
        <f aca="false">SUM(N8:R8)+T8</f>
        <v>126352921.832276</v>
      </c>
      <c r="W8" s="56" t="n">
        <f aca="false">W7+1</f>
        <v>3</v>
      </c>
      <c r="X8" s="84" t="n">
        <f aca="false">MAX(X7-Z8,0)</f>
        <v>0</v>
      </c>
      <c r="Y8" s="82" t="n">
        <f aca="false">X7*$C$13</f>
        <v>723106.522137603</v>
      </c>
      <c r="Z8" s="84" t="n">
        <f aca="false">MIN(IF(X7&gt;0,N8+P8+T8,0),X7)</f>
        <v>10171705.1925391</v>
      </c>
      <c r="AA8" s="84" t="n">
        <f aca="false">Y8+Z8</f>
        <v>10894811.7146767</v>
      </c>
      <c r="AB8" s="56" t="n">
        <f aca="false">AB7+1</f>
        <v>3</v>
      </c>
      <c r="AC8" s="84" t="n">
        <f aca="false">MAX(AC7-AE8,0)</f>
        <v>228135930.368421</v>
      </c>
      <c r="AD8" s="82" t="n">
        <f aca="false">AC7*$C$16</f>
        <v>21925716.9312</v>
      </c>
      <c r="AE8" s="84" t="n">
        <f aca="false">IF(N8+P8+T8-Z8&gt;0,MIN(AC7,N8+P8+T8-Z8),0)</f>
        <v>70864709.6315787</v>
      </c>
      <c r="AF8" s="82" t="n">
        <f aca="false">AD8+AE8</f>
        <v>92790426.5627787</v>
      </c>
      <c r="AG8" s="56" t="n">
        <f aca="false">AG7+1</f>
        <v>3</v>
      </c>
      <c r="AH8" s="84" t="n">
        <f aca="false">MAX(AH7-AJ8,0)</f>
        <v>55591451</v>
      </c>
      <c r="AI8" s="82" t="n">
        <f aca="false">AH7*$C$19</f>
        <v>3780774.58251</v>
      </c>
      <c r="AJ8" s="84" t="n">
        <f aca="false">IF(N8+P8+T8-Z8-AE8&gt;0,MIN(AH7,N8+P8-Z8-AE8),0)</f>
        <v>0</v>
      </c>
      <c r="AK8" s="82" t="n">
        <f aca="false">AI8+AJ8</f>
        <v>3780774.58251</v>
      </c>
      <c r="AL8" s="56" t="n">
        <f aca="false">AL7+1</f>
        <v>3</v>
      </c>
      <c r="AM8" s="84" t="n">
        <f aca="false">MAX(AM7-AO8,0)</f>
        <v>38390866</v>
      </c>
      <c r="AN8" s="82" t="n">
        <f aca="false">AM7*$C$22</f>
        <v>2786025.14562</v>
      </c>
      <c r="AO8" s="84" t="n">
        <f aca="false">IF(N8+P8+T8-Z8-AE8-AJ8&gt;0,MIN(AM7,N8+P8+T8-Z8-AE8-AJ8),0)</f>
        <v>0</v>
      </c>
      <c r="AP8" s="82" t="n">
        <f aca="false">AN8+AO8</f>
        <v>2786025.14562</v>
      </c>
      <c r="AQ8" s="56" t="n">
        <f aca="false">AQ7+1</f>
        <v>3</v>
      </c>
      <c r="AR8" s="84" t="n">
        <f aca="false">MAX(AR7-AT8,0)</f>
        <v>19967220</v>
      </c>
      <c r="AS8" s="82" t="n">
        <f aca="false">AR7*$C$25</f>
        <v>1427256.8856</v>
      </c>
      <c r="AT8" s="84" t="n">
        <f aca="false">IF(N8+P8+T8-Z8-AE8-AJ8-AO8&gt;0,MIN(AR7,N8+P8+T8-Z8-AE8-AJ8-AO8),0)</f>
        <v>0</v>
      </c>
      <c r="AU8" s="82" t="n">
        <f aca="false">AS8+AT8</f>
        <v>1427256.8856</v>
      </c>
      <c r="AV8" s="56" t="n">
        <f aca="false">AV7+1</f>
        <v>3</v>
      </c>
      <c r="AW8" s="83" t="n">
        <f aca="false">L8</f>
        <v>544828379.185071</v>
      </c>
      <c r="AX8" s="82" t="n">
        <f aca="false">AW7*$C$28</f>
        <v>3428078.73345517</v>
      </c>
      <c r="AY8" s="82" t="n">
        <v>0</v>
      </c>
      <c r="AZ8" s="82" t="n">
        <f aca="false">AX8+AY8</f>
        <v>3428078.73345517</v>
      </c>
      <c r="BA8" s="56" t="n">
        <f aca="false">BA7+1</f>
        <v>3</v>
      </c>
      <c r="BB8" s="84" t="n">
        <f aca="false">MAX(BB7-BD8,0)</f>
        <v>40999766</v>
      </c>
      <c r="BC8" s="82" t="n">
        <f aca="false">IF(AR8=0,BB7*$C$31,0)</f>
        <v>0</v>
      </c>
      <c r="BD8" s="84" t="n">
        <f aca="false">IF(N8+P8+T8-Z8-AE8-AJ8-AO8-AT8&gt;0,MIN(BB7,N8+P8+T8-Z8-AE8-AJ8-AO8-AT8),0)</f>
        <v>0</v>
      </c>
      <c r="BE8" s="82" t="n">
        <f aca="false">BC8+BD8</f>
        <v>0</v>
      </c>
      <c r="BF8" s="56" t="n">
        <f aca="false">BF7+1</f>
        <v>3</v>
      </c>
      <c r="BG8" s="84" t="n">
        <f aca="false">MAX(BG7-BI8,0)</f>
        <v>35142657</v>
      </c>
      <c r="BH8" s="82" t="n">
        <f aca="false">IF(BB8&gt;0,0,BG7*$C$34)</f>
        <v>0</v>
      </c>
      <c r="BI8" s="84" t="n">
        <f aca="false">IF(N8+P8+T8-Z8-AE8-AJ8-AO8-AT8-BD8&gt;0,MIN(BG7,N8+P8+T8-Z8-AE8-AJ8-AO8-AT8-BD8),0)</f>
        <v>0</v>
      </c>
      <c r="BJ8" s="82" t="n">
        <f aca="false">BH8+BI8</f>
        <v>0</v>
      </c>
      <c r="BK8" s="56" t="n">
        <f aca="false">BK7+1</f>
        <v>3</v>
      </c>
      <c r="BL8" s="84" t="n">
        <f aca="false">MAX(BL7-BN8,0)</f>
        <v>11714219</v>
      </c>
      <c r="BM8" s="82" t="n">
        <f aca="false">IF(BG8=0,BL7*$C$37,0)</f>
        <v>0</v>
      </c>
      <c r="BN8" s="84" t="n">
        <f aca="false">IF(N8+P8+T8-Z8-AE8-AJ8-AO8-AT8-BD8-BI8&gt;0,MIN(BL7,N8+P8+T8-Z8-AE8-AJ8-AO8-AT8-BD8-BI8),0)</f>
        <v>0</v>
      </c>
      <c r="BO8" s="82" t="n">
        <f aca="false">BM8+BN8</f>
        <v>0</v>
      </c>
      <c r="BP8" s="56" t="n">
        <f aca="false">BP7+1</f>
        <v>3</v>
      </c>
      <c r="BQ8" s="84" t="n">
        <f aca="false">MAX(BQ7-BS8,0)</f>
        <v>27333177</v>
      </c>
      <c r="BR8" s="82" t="n">
        <f aca="false">IF(BL8=0,BQ7*$C$40,0)</f>
        <v>0</v>
      </c>
      <c r="BS8" s="84" t="n">
        <f aca="false">IF(N8+P8+T8-Z8-AE8-AJ8-AO8-AT8-BD8-BI8-BN8&gt;0,MIN(BQ7,N8+P8+T8-Z8-AE8-AJ8-AO8-AT8-BD8-BI8-BN8),0)</f>
        <v>0</v>
      </c>
      <c r="BT8" s="82" t="n">
        <f aca="false">BR8+BS8</f>
        <v>0</v>
      </c>
      <c r="BU8" s="56" t="n">
        <f aca="false">BU7+1</f>
        <v>3</v>
      </c>
      <c r="BV8" s="84" t="n">
        <f aca="false">MAX(BV7-BX8,0)</f>
        <v>11714219</v>
      </c>
      <c r="BW8" s="82" t="n">
        <f aca="false">IF(BQ8=0,BV7*$C$43,0)</f>
        <v>0</v>
      </c>
      <c r="BX8" s="84" t="n">
        <f aca="false">IF(N8+P8+T8-Z8-AE8-AJ8-AO8-AT8-BD8-BI8-BN8-BS8&gt;0,MIN(BV7,N8+P8+T8-Z8-AE8-AJ8-AO8-AT8-BD8-BI8-BN8-BS8),0)</f>
        <v>0</v>
      </c>
      <c r="BY8" s="82" t="n">
        <f aca="false">BW8+BX8</f>
        <v>0</v>
      </c>
      <c r="BZ8" s="0" t="n">
        <f aca="false">BZ7+1</f>
        <v>3</v>
      </c>
      <c r="CA8" s="84" t="n">
        <f aca="false">MAX(CA7-CC8,0)</f>
        <v>11714219</v>
      </c>
      <c r="CB8" s="82" t="n">
        <f aca="false">IF(BV8=0,CA7*$C$46,0)</f>
        <v>0</v>
      </c>
      <c r="CC8" s="84" t="n">
        <f aca="false">IF(N8+P8+T8-Z8-AE8-AJ8-AO8-AT8-BD8-BI8-BN8-BS8-BX8&gt;0,MIN(CA7,N8+P8+T8-Z8-AE8-AJ8-AO8-AT8-BD8-BI8-BN8-BS8-BX8),0)</f>
        <v>0</v>
      </c>
      <c r="CD8" s="82" t="n">
        <f aca="false">CB8+CC8</f>
        <v>0</v>
      </c>
      <c r="CE8" s="56" t="n">
        <f aca="false">CE7+1</f>
        <v>3</v>
      </c>
      <c r="CF8" s="84" t="n">
        <f aca="false">MAX(CF7-CH8,0)</f>
        <v>19523698</v>
      </c>
      <c r="CG8" s="82" t="n">
        <f aca="false">IF(CA8=0,CF7*$C$49,0)</f>
        <v>0</v>
      </c>
      <c r="CH8" s="84" t="n">
        <f aca="false">IF(N8+P8+T8-Z8-AE8-AJ8-AO8-AT8-BD8-BI8-BN8-BS8-BX8-CC8&gt;0,MIN(CF7,N8+P8+T8-Z8-AE8-AJ8-AO8-AT8-BD8-BI8-BN8-BS8-BX8-CC8),0)</f>
        <v>0</v>
      </c>
      <c r="CI8" s="82" t="n">
        <f aca="false">CG8+CH8</f>
        <v>0</v>
      </c>
      <c r="CJ8" s="56" t="n">
        <f aca="false">CJ7+1</f>
        <v>3</v>
      </c>
      <c r="CK8" s="84" t="n">
        <f aca="false">MAX(CK7-CM8,0)</f>
        <v>3904740</v>
      </c>
      <c r="CL8" s="82" t="n">
        <f aca="false">IF(CF8=0,CK7*$C$52,0)</f>
        <v>0</v>
      </c>
      <c r="CM8" s="84" t="n">
        <f aca="false">IF(N8+P8+T8-Z8-AE8-AJ8-AO8-AT8-BD8-BI8-BN8-BS8-BX8-CC8-CH8&gt;0,MIN(CK7,N8+P8+T8-Z8-AE8-AJ8-AO8-AT8-BD8-BI8-BN8-BS8-BX8-CC8-CH8),0)</f>
        <v>0</v>
      </c>
      <c r="CN8" s="82" t="n">
        <f aca="false">CL8+CM8</f>
        <v>0</v>
      </c>
      <c r="CO8" s="0" t="n">
        <f aca="false">CO7+1</f>
        <v>3</v>
      </c>
      <c r="CP8" s="84" t="n">
        <f aca="false">MAX(CP7-CR8,0)</f>
        <v>15618958</v>
      </c>
      <c r="CQ8" s="82" t="n">
        <f aca="false">IF(CK8=0,CP7*$C$55,0)</f>
        <v>0</v>
      </c>
      <c r="CR8" s="84" t="n">
        <f aca="false">IF(N8+P8+T8-Z8-AE8-AJ8-AO8-AT8-BD8-BI8-BN8-BS8-BX8-CC8-CH8-CM8&gt;0,MIN(CP7,N8+P8+T8-Z8-AE8-AJ8-AO8-AT8-BD8-BI8-BN8-BS8-BX8-CC8-CH8-CM8),0)</f>
        <v>0</v>
      </c>
      <c r="CS8" s="82" t="n">
        <f aca="false">CQ8+CR8</f>
        <v>0</v>
      </c>
      <c r="CT8" s="0" t="n">
        <f aca="false">CT7+1</f>
        <v>3</v>
      </c>
      <c r="CU8" s="84" t="n">
        <f aca="false">MAX(CU7-CW8,0)</f>
        <v>7809479</v>
      </c>
      <c r="CV8" s="82" t="n">
        <f aca="false">IF(CP8=0,CU7*$C$58,0)</f>
        <v>0</v>
      </c>
      <c r="CW8" s="84" t="n">
        <f aca="false">IF(N8+P8+T8-Z8-AE8-AJ8-AO8-AT8-BD8-BI8-BN8-BS8-BX8-CC8-CH8-CM8-CR8&gt;0,MIN(CU7,N8+P8+T8-Z8-AE8-AJ8-AO8-AT8-BD8-BI8-BN8-BS8-BX8-CC8-CH8-CM8-CR8),0)</f>
        <v>0</v>
      </c>
      <c r="CX8" s="82" t="n">
        <f aca="false">CV8+CW8</f>
        <v>0</v>
      </c>
      <c r="CY8" s="56" t="n">
        <f aca="false">CY7+1</f>
        <v>3</v>
      </c>
      <c r="CZ8" s="84" t="n">
        <f aca="false">MAX(CZ7-DB8,0)</f>
        <v>19523699</v>
      </c>
      <c r="DA8" s="82" t="n">
        <f aca="false">IF(CU8=0,CZ7*$C$61,0)</f>
        <v>0</v>
      </c>
      <c r="DB8" s="84" t="n">
        <f aca="false">IF(N8+P8+T8-Z8-AE8-AJ8-AO8-AT8-BD8-BI8-BN8-BS8-BX8-CC8-CH8-CM8-CR8-CW8&gt;0,MIN(CZ7,N8+P8+T8-Z8-AE8-AJ8-AO8-AT8-BD8-BI8-BN8-BS8-BX8-CC8-CH8-CM8-CR8-CW8),0)</f>
        <v>0</v>
      </c>
      <c r="DC8" s="82" t="n">
        <f aca="false">DA8+DB8</f>
        <v>0</v>
      </c>
      <c r="DD8" s="82" t="n">
        <f aca="false">X8+AC8+AH8+AM8+AR8+BB8+BG8+BL8+BQ8+BV8+CA8+CF8+CK8+CP8+CU8+CZ8</f>
        <v>547084298.368421</v>
      </c>
      <c r="DE8" s="82" t="n">
        <f aca="false">Y8+AD8+AI8+AN8+AS8+AX8+BC8+BH8+BM8+BR8+BW8+CB8+CG8+CQ8+CV8+DA8</f>
        <v>34070958.8005228</v>
      </c>
      <c r="DF8" s="82" t="n">
        <f aca="false">Z8+AE8+AJ8+AO8+AT8+AY8+BD8+BI8+BN8+BS8+BX8+CC8+CH8+CR8+CW8+DB8</f>
        <v>81036414.8241178</v>
      </c>
      <c r="DG8" s="82" t="n">
        <f aca="false">DE8+DF8</f>
        <v>115107373.624641</v>
      </c>
      <c r="DH8" s="84" t="n">
        <f aca="false">U8-DG8+(AW8*$C$28)</f>
        <v>14223580.1282613</v>
      </c>
      <c r="DI8" s="82" t="n">
        <f aca="false">U8-DG8</f>
        <v>11245548.2076357</v>
      </c>
      <c r="DJ8" s="56" t="n">
        <f aca="false">DJ7+1</f>
        <v>3</v>
      </c>
    </row>
    <row r="9" customFormat="false" ht="15.75" hidden="false" customHeight="false" outlineLevel="0" collapsed="false">
      <c r="A9" s="49" t="str">
        <f aca="false">Data!A24</f>
        <v>Servicing</v>
      </c>
      <c r="B9" s="49"/>
      <c r="C9" s="87" t="n">
        <f aca="false">Data!C24</f>
        <v>0.0013798</v>
      </c>
      <c r="G9" s="78" t="n">
        <f aca="false">G8+1</f>
        <v>4</v>
      </c>
      <c r="H9" s="79" t="n">
        <f aca="false">1/(1+$C$4)*H10</f>
        <v>0.138764911637887</v>
      </c>
      <c r="I9" s="79" t="n">
        <f aca="false">1/$C$4*(1-H9)</f>
        <v>10.9127608763572</v>
      </c>
      <c r="J9" s="86" t="n">
        <f aca="false">0.06*$C$6</f>
        <v>0.0036</v>
      </c>
      <c r="K9" s="86" t="n">
        <f aca="false">$C$10</f>
        <v>0.0053</v>
      </c>
      <c r="L9" s="81" t="n">
        <f aca="false">-PV($C$4,$C$3-$G9,$C$5)*(1-$J$5-$K$5)*(1-$J$6-$K$6)*(1-$J$7-$K$7)*(1-$J$8-$K$8)*(1-$J$9-$K$9)^($G9-3)</f>
        <v>457804495.388347</v>
      </c>
      <c r="M9" s="81" t="n">
        <f aca="false">-PMT($C$4,$C$3,$C$2)*(1-$J$5-$K$5)*(1-$J$6-$K$6)*(1-$J$7-$K$7)*(1-$J$8-$K$8)</f>
        <v>125910691.142834</v>
      </c>
      <c r="N9" s="81" t="n">
        <f aca="false">-PV($C$4,$C$3-$G9,$C$5)*(1-$J$5-$K$5)*(1-$J$6-$K$6)*(1-$J$7-$K$7)*(1-$J$8-$K$8)*$J$9</f>
        <v>1662895.95741908</v>
      </c>
      <c r="O9" s="81" t="n">
        <f aca="false">-(L8-N9)*$C$10</f>
        <v>-2878777.06110655</v>
      </c>
      <c r="P9" s="81" t="n">
        <f aca="false">-(PMT($C$4,$C$3,$C$2)-PV($C$4,$C$3-$G8,$C$5)*$C$4)*(1-$J$5-$K$5)*(1-$J$6-$K$6)*(1-$J$7-$K$7)*(1-$J$8-$K$8)</f>
        <v>82912835.4575485</v>
      </c>
      <c r="Q9" s="81" t="n">
        <f aca="false">(-PV($C$4,$C$3-$G8,$C$5)*$C$4)*(1-$J$5-$K$5)*(1-$J$6-$K$6)*(1-$J$7-$K$7)*(1-$J$8-$K$8)</f>
        <v>42997855.6852858</v>
      </c>
      <c r="R9" s="81" t="n">
        <f aca="false">(PV($C$4,$C$3-G8,$C$5)*$C$9)*(1-$J$5-$K$5)*(1-$J$6-$K$6)*(1-$J$7-$K$7)*(1-$J$8-$K$8)</f>
        <v>-751754.19759956</v>
      </c>
      <c r="S9" s="81" t="n">
        <f aca="false">MAXA(0,$L9-$C$8)</f>
        <v>457061636.388347</v>
      </c>
      <c r="T9" s="81" t="n">
        <f aca="false">(L7-N8)*$C$11</f>
        <v>1438115.95499145</v>
      </c>
      <c r="U9" s="81" t="n">
        <f aca="false">SUM(N9:R9)+T9</f>
        <v>125381171.796539</v>
      </c>
      <c r="W9" s="56" t="n">
        <f aca="false">W8+1</f>
        <v>4</v>
      </c>
      <c r="X9" s="84" t="n">
        <f aca="false">MAX(X8-Z9,0)</f>
        <v>0</v>
      </c>
      <c r="Y9" s="82" t="n">
        <f aca="false">X8*$C$13</f>
        <v>0</v>
      </c>
      <c r="Z9" s="84" t="n">
        <f aca="false">MIN(IF(X8&gt;0,N9+P9+T9,0),X8)</f>
        <v>0</v>
      </c>
      <c r="AA9" s="84" t="n">
        <f aca="false">Y9+Z9</f>
        <v>0</v>
      </c>
      <c r="AB9" s="56" t="n">
        <f aca="false">AB8+1</f>
        <v>4</v>
      </c>
      <c r="AC9" s="84" t="n">
        <f aca="false">MAX(AC8-AE9,0)</f>
        <v>142122082.998462</v>
      </c>
      <c r="AD9" s="82" t="n">
        <f aca="false">AC8*$C$16</f>
        <v>16729207.7739163</v>
      </c>
      <c r="AE9" s="84" t="n">
        <f aca="false">IF(N9+P9+T9-Z9&gt;0,MIN(AC8,N9+P9+T9-Z9),0)</f>
        <v>86013847.369959</v>
      </c>
      <c r="AF9" s="82" t="n">
        <f aca="false">AD9+AE9</f>
        <v>102743055.143875</v>
      </c>
      <c r="AG9" s="56" t="n">
        <f aca="false">AG8+1</f>
        <v>4</v>
      </c>
      <c r="AH9" s="84" t="n">
        <f aca="false">MAX(AH8-AJ9,0)</f>
        <v>55591451</v>
      </c>
      <c r="AI9" s="82" t="n">
        <f aca="false">AH8*$C$19</f>
        <v>3780774.58251</v>
      </c>
      <c r="AJ9" s="84" t="n">
        <f aca="false">IF(N9+P9+T9-Z9-AE9&gt;0,MIN(AH8,N9+P9-Z9-AE9),0)</f>
        <v>0</v>
      </c>
      <c r="AK9" s="82" t="n">
        <f aca="false">AI9+AJ9</f>
        <v>3780774.58251</v>
      </c>
      <c r="AL9" s="56" t="n">
        <f aca="false">AL8+1</f>
        <v>4</v>
      </c>
      <c r="AM9" s="84" t="n">
        <f aca="false">MAX(AM8-AO9,0)</f>
        <v>38390866</v>
      </c>
      <c r="AN9" s="82" t="n">
        <f aca="false">AM8*$C$22</f>
        <v>2786025.14562</v>
      </c>
      <c r="AO9" s="84" t="n">
        <f aca="false">IF(N9+P9+T9-Z9-AE9-AJ9&gt;0,MIN(AM8,N9+P9+T9-Z9-AE9-AJ9),0)</f>
        <v>0</v>
      </c>
      <c r="AP9" s="82" t="n">
        <f aca="false">AN9+AO9</f>
        <v>2786025.14562</v>
      </c>
      <c r="AQ9" s="56" t="n">
        <f aca="false">AQ8+1</f>
        <v>4</v>
      </c>
      <c r="AR9" s="84" t="n">
        <f aca="false">MAX(AR8-AT9,0)</f>
        <v>19967220</v>
      </c>
      <c r="AS9" s="82" t="n">
        <f aca="false">AR8*$C$25</f>
        <v>1427256.8856</v>
      </c>
      <c r="AT9" s="84" t="n">
        <f aca="false">IF(N9+P9+T9-Z9-AE9-AJ9-AO9&gt;0,MIN(AR8,N9+P9+T9-Z9-AE9-AJ9-AO9),0)</f>
        <v>0</v>
      </c>
      <c r="AU9" s="82" t="n">
        <f aca="false">AS9+AT9</f>
        <v>1427256.8856</v>
      </c>
      <c r="AV9" s="56" t="n">
        <f aca="false">AV8+1</f>
        <v>4</v>
      </c>
      <c r="AW9" s="83" t="n">
        <f aca="false">L9</f>
        <v>457804495.388347</v>
      </c>
      <c r="AX9" s="82" t="n">
        <f aca="false">AW8*$C$28</f>
        <v>2978031.9206256</v>
      </c>
      <c r="AY9" s="82" t="n">
        <v>0</v>
      </c>
      <c r="AZ9" s="82" t="n">
        <f aca="false">AX9+AY9</f>
        <v>2978031.9206256</v>
      </c>
      <c r="BA9" s="56" t="n">
        <f aca="false">BA8+1</f>
        <v>4</v>
      </c>
      <c r="BB9" s="84" t="n">
        <f aca="false">MAX(BB8-BD9,0)</f>
        <v>40999766</v>
      </c>
      <c r="BC9" s="82" t="n">
        <f aca="false">IF(AR9=0,BB8*$C$31,0)</f>
        <v>0</v>
      </c>
      <c r="BD9" s="84" t="n">
        <f aca="false">IF(N9+P9+T9-Z9-AE9-AJ9-AO9-AT9&gt;0,MIN(BB8,N9+P9+T9-Z9-AE9-AJ9-AO9-AT9),0)</f>
        <v>0</v>
      </c>
      <c r="BE9" s="82" t="n">
        <f aca="false">BC9+BD9</f>
        <v>0</v>
      </c>
      <c r="BF9" s="56" t="n">
        <f aca="false">BF8+1</f>
        <v>4</v>
      </c>
      <c r="BG9" s="84" t="n">
        <f aca="false">MAX(BG8-BI9,0)</f>
        <v>35142657</v>
      </c>
      <c r="BH9" s="82" t="n">
        <f aca="false">IF(BB9&gt;0,0,BG8*$C$34)</f>
        <v>0</v>
      </c>
      <c r="BI9" s="84" t="n">
        <f aca="false">IF(N9+P9+T9-Z9-AE9-AJ9-AO9-AT9-BD9&gt;0,MIN(BG8,N9+P9+T9-Z9-AE9-AJ9-AO9-AT9-BD9),0)</f>
        <v>0</v>
      </c>
      <c r="BJ9" s="82" t="n">
        <f aca="false">BH9+BI9</f>
        <v>0</v>
      </c>
      <c r="BK9" s="56" t="n">
        <f aca="false">BK8+1</f>
        <v>4</v>
      </c>
      <c r="BL9" s="84" t="n">
        <f aca="false">MAX(BL8-BN9,0)</f>
        <v>11714219</v>
      </c>
      <c r="BM9" s="82" t="n">
        <f aca="false">IF(BG9=0,BL8*$C$37,0)</f>
        <v>0</v>
      </c>
      <c r="BN9" s="84" t="n">
        <f aca="false">IF(N9+P9+T9-Z9-AE9-AJ9-AO9-AT9-BD9-BI9&gt;0,MIN(BL8,N9+P9+T9-Z9-AE9-AJ9-AO9-AT9-BD9-BI9),0)</f>
        <v>0</v>
      </c>
      <c r="BO9" s="82" t="n">
        <f aca="false">BM9+BN9</f>
        <v>0</v>
      </c>
      <c r="BP9" s="56" t="n">
        <f aca="false">BP8+1</f>
        <v>4</v>
      </c>
      <c r="BQ9" s="84" t="n">
        <f aca="false">MAX(BQ8-BS9,0)</f>
        <v>27333177</v>
      </c>
      <c r="BR9" s="82" t="n">
        <f aca="false">IF(BL9=0,BQ8*$C$40,0)</f>
        <v>0</v>
      </c>
      <c r="BS9" s="84" t="n">
        <f aca="false">IF(N9+P9+T9-Z9-AE9-AJ9-AO9-AT9-BD9-BI9-BN9&gt;0,MIN(BQ8,N9+P9+T9-Z9-AE9-AJ9-AO9-AT9-BD9-BI9-BN9),0)</f>
        <v>0</v>
      </c>
      <c r="BT9" s="82" t="n">
        <f aca="false">BR9+BS9</f>
        <v>0</v>
      </c>
      <c r="BU9" s="56" t="n">
        <f aca="false">BU8+1</f>
        <v>4</v>
      </c>
      <c r="BV9" s="84" t="n">
        <f aca="false">MAX(BV8-BX9,0)</f>
        <v>11714219</v>
      </c>
      <c r="BW9" s="82" t="n">
        <f aca="false">IF(BQ9=0,BV8*$C$43,0)</f>
        <v>0</v>
      </c>
      <c r="BX9" s="84" t="n">
        <f aca="false">IF(N9+P9+T9-Z9-AE9-AJ9-AO9-AT9-BD9-BI9-BN9-BS9&gt;0,MIN(BV8,N9+P9+T9-Z9-AE9-AJ9-AO9-AT9-BD9-BI9-BN9-BS9),0)</f>
        <v>0</v>
      </c>
      <c r="BY9" s="82" t="n">
        <f aca="false">BW9+BX9</f>
        <v>0</v>
      </c>
      <c r="BZ9" s="0" t="n">
        <f aca="false">BZ8+1</f>
        <v>4</v>
      </c>
      <c r="CA9" s="84" t="n">
        <f aca="false">MAX(CA8-CC9,0)</f>
        <v>11714219</v>
      </c>
      <c r="CB9" s="82" t="n">
        <f aca="false">IF(BV9=0,CA8*$C$46,0)</f>
        <v>0</v>
      </c>
      <c r="CC9" s="84" t="n">
        <f aca="false">IF(N9+P9+T9-Z9-AE9-AJ9-AO9-AT9-BD9-BI9-BN9-BS9-BX9&gt;0,MIN(CA8,N9+P9+T9-Z9-AE9-AJ9-AO9-AT9-BD9-BI9-BN9-BS9-BX9),0)</f>
        <v>0</v>
      </c>
      <c r="CD9" s="82" t="n">
        <f aca="false">CB9+CC9</f>
        <v>0</v>
      </c>
      <c r="CE9" s="56" t="n">
        <f aca="false">CE8+1</f>
        <v>4</v>
      </c>
      <c r="CF9" s="84" t="n">
        <f aca="false">MAX(CF8-CH9,0)</f>
        <v>19523698</v>
      </c>
      <c r="CG9" s="82" t="n">
        <f aca="false">IF(CA9=0,CF8*$C$49,0)</f>
        <v>0</v>
      </c>
      <c r="CH9" s="84" t="n">
        <f aca="false">IF(N9+P9+T9-Z9-AE9-AJ9-AO9-AT9-BD9-BI9-BN9-BS9-BX9-CC9&gt;0,MIN(CF8,N9+P9+T9-Z9-AE9-AJ9-AO9-AT9-BD9-BI9-BN9-BS9-BX9-CC9),0)</f>
        <v>0</v>
      </c>
      <c r="CI9" s="82" t="n">
        <f aca="false">CG9+CH9</f>
        <v>0</v>
      </c>
      <c r="CJ9" s="56" t="n">
        <f aca="false">CJ8+1</f>
        <v>4</v>
      </c>
      <c r="CK9" s="84" t="n">
        <f aca="false">MAX(CK8-CM9,0)</f>
        <v>3904740</v>
      </c>
      <c r="CL9" s="82" t="n">
        <f aca="false">IF(CF9=0,CK8*$C$52,0)</f>
        <v>0</v>
      </c>
      <c r="CM9" s="84" t="n">
        <f aca="false">IF(N9+P9+T9-Z9-AE9-AJ9-AO9-AT9-BD9-BI9-BN9-BS9-BX9-CC9-CH9&gt;0,MIN(CK8,N9+P9+T9-Z9-AE9-AJ9-AO9-AT9-BD9-BI9-BN9-BS9-BX9-CC9-CH9),0)</f>
        <v>0</v>
      </c>
      <c r="CN9" s="82" t="n">
        <f aca="false">CL9+CM9</f>
        <v>0</v>
      </c>
      <c r="CO9" s="0" t="n">
        <f aca="false">CO8+1</f>
        <v>4</v>
      </c>
      <c r="CP9" s="84" t="n">
        <f aca="false">MAX(CP8-CR9,0)</f>
        <v>15618958</v>
      </c>
      <c r="CQ9" s="82" t="n">
        <f aca="false">IF(CK9=0,CP8*$C$55,0)</f>
        <v>0</v>
      </c>
      <c r="CR9" s="84" t="n">
        <f aca="false">IF(N9+P9+T9-Z9-AE9-AJ9-AO9-AT9-BD9-BI9-BN9-BS9-BX9-CC9-CH9-CM9&gt;0,MIN(CP8,N9+P9+T9-Z9-AE9-AJ9-AO9-AT9-BD9-BI9-BN9-BS9-BX9-CC9-CH9-CM9),0)</f>
        <v>0</v>
      </c>
      <c r="CS9" s="82" t="n">
        <f aca="false">CQ9+CR9</f>
        <v>0</v>
      </c>
      <c r="CT9" s="0" t="n">
        <f aca="false">CT8+1</f>
        <v>4</v>
      </c>
      <c r="CU9" s="84" t="n">
        <f aca="false">MAX(CU8-CW9,0)</f>
        <v>7809479</v>
      </c>
      <c r="CV9" s="82" t="n">
        <f aca="false">IF(CP9=0,CU8*$C$58,0)</f>
        <v>0</v>
      </c>
      <c r="CW9" s="84" t="n">
        <f aca="false">IF(N9+P9+T9-Z9-AE9-AJ9-AO9-AT9-BD9-BI9-BN9-BS9-BX9-CC9-CH9-CM9-CR9&gt;0,MIN(CU8,N9+P9+T9-Z9-AE9-AJ9-AO9-AT9-BD9-BI9-BN9-BS9-BX9-CC9-CH9-CM9-CR9),0)</f>
        <v>0</v>
      </c>
      <c r="CX9" s="82" t="n">
        <f aca="false">CV9+CW9</f>
        <v>0</v>
      </c>
      <c r="CY9" s="56" t="n">
        <f aca="false">CY8+1</f>
        <v>4</v>
      </c>
      <c r="CZ9" s="84" t="n">
        <f aca="false">MAX(CZ8-DB9,0)</f>
        <v>19523699</v>
      </c>
      <c r="DA9" s="82" t="n">
        <f aca="false">IF(CU9=0,CZ8*$C$61,0)</f>
        <v>0</v>
      </c>
      <c r="DB9" s="84" t="n">
        <f aca="false">IF(N9+P9+T9-Z9-AE9-AJ9-AO9-AT9-BD9-BI9-BN9-BS9-BX9-CC9-CH9-CM9-CR9-CW9&gt;0,MIN(CZ8,N9+P9+T9-Z9-AE9-AJ9-AO9-AT9-BD9-BI9-BN9-BS9-BX9-CC9-CH9-CM9-CR9-CW9),0)</f>
        <v>0</v>
      </c>
      <c r="DC9" s="82" t="n">
        <f aca="false">DA9+DB9</f>
        <v>0</v>
      </c>
      <c r="DD9" s="82" t="n">
        <f aca="false">X9+AC9+AH9+AM9+AR9+BB9+BG9+BL9+BQ9+BV9+CA9+CF9+CK9+CP9+CU9+CZ9</f>
        <v>461070450.998462</v>
      </c>
      <c r="DE9" s="82" t="n">
        <f aca="false">Y9+AD9+AI9+AN9+AS9+AX9+BC9+BH9+BM9+BR9+BW9+CB9+CG9+CQ9+CV9+DA9</f>
        <v>27701296.3082719</v>
      </c>
      <c r="DF9" s="82" t="n">
        <f aca="false">Z9+AE9+AJ9+AO9+AT9+AY9+BD9+BI9+BN9+BS9+BX9+CC9+CH9+CR9+CW9+DB9</f>
        <v>86013847.369959</v>
      </c>
      <c r="DG9" s="82" t="n">
        <f aca="false">DE9+DF9</f>
        <v>113715143.678231</v>
      </c>
      <c r="DH9" s="84" t="n">
        <f aca="false">U9-DG9+(AW9*$C$28)</f>
        <v>14168387.4901004</v>
      </c>
      <c r="DI9" s="82" t="n">
        <f aca="false">U9-DG9</f>
        <v>11666028.1183077</v>
      </c>
      <c r="DJ9" s="56" t="n">
        <f aca="false">DJ8+1</f>
        <v>4</v>
      </c>
    </row>
    <row r="10" customFormat="false" ht="15.75" hidden="false" customHeight="false" outlineLevel="0" collapsed="false">
      <c r="A10" s="49" t="s">
        <v>66</v>
      </c>
      <c r="B10" s="49"/>
      <c r="C10" s="87" t="n">
        <f aca="false">0.53%</f>
        <v>0.0053</v>
      </c>
      <c r="D10" s="88" t="s">
        <v>67</v>
      </c>
      <c r="G10" s="78" t="n">
        <f aca="false">G9+1</f>
        <v>5</v>
      </c>
      <c r="H10" s="79" t="n">
        <f aca="false">1/(1+$C$4)*H11</f>
        <v>0.149716238464349</v>
      </c>
      <c r="I10" s="79" t="n">
        <f aca="false">1/$C$4*(1-H10)</f>
        <v>10.7739959647194</v>
      </c>
      <c r="J10" s="86" t="n">
        <f aca="false">0.06*$C$6</f>
        <v>0.0036</v>
      </c>
      <c r="K10" s="86" t="n">
        <f aca="false">$C$10</f>
        <v>0.0053</v>
      </c>
      <c r="L10" s="81" t="n">
        <f aca="false">-PV($C$4,$C$3-$G10,$C$5)*(1-$J$5-$K$5)*(1-$J$6-$K$6)*(1-$J$7-$K$7)*(1-$J$8-$K$8)*(1-$J10-$K10)^($G10-3)</f>
        <v>365858955.545195</v>
      </c>
      <c r="M10" s="81" t="n">
        <f aca="false">-PMT($C$4,$C$3,$C$2)*(1-$J$5-$K$5)*(1-$J$6-$K$6)*(1-$J$7-$K$7)*(1-$J$8-$K$8)*(1-$J9-$K9)^($G10-4)</f>
        <v>124790085.991663</v>
      </c>
      <c r="N10" s="81" t="n">
        <f aca="false">-PV($C$4,$C$3-$G10,$C$5)*(1-$J$5-$K$5)*(1-$J$6-$K$6)*(1-$J$7-$K$7)*(1-$J$8-$K$8)*(1-$J9-$K9)^($G10-4)*$J$10</f>
        <v>1328919.62462184</v>
      </c>
      <c r="O10" s="81" t="n">
        <f aca="false">-(L9-N10)*$C$10</f>
        <v>-2419320.55154774</v>
      </c>
      <c r="P10" s="81" t="n">
        <f aca="false">-(PMT($C$4,$C$3,$C$2)-PV($C$4,$C$3-$G9,$C$5)*$C$4)*(1-$J$5-$K$5)*(1-$J$6-$K$6)*(1-$J$7-$K$7)*(1-$J$8-$K$8)*(1-$J9-$K9)^($G10-4)</f>
        <v>88660155.2156147</v>
      </c>
      <c r="Q10" s="81" t="n">
        <f aca="false">(-PV($C$4,$C$3-$G9,$C$5)*$C$4)*(1-$J$5-$K$5)*(1-$J$6-$K$6)*(1-$J$7-$K$7)*(1-$J$8-$K$8)*(1-$J9-$K9)^($G10-4)</f>
        <v>36129930.7760484</v>
      </c>
      <c r="R10" s="81" t="n">
        <f aca="false">(PV($C$4,$C$3-G9,$C$5)*$C$9)*(1-$J$5-$K$5)*(1-$J$6-$K$6)*(1-$J$7-$K$7)*(1-$J$8-$K$8)*(1-$J$9-$K$9)^($G10-4)</f>
        <v>-631678.642736842</v>
      </c>
      <c r="S10" s="81" t="n">
        <f aca="false">MAXA(0,$L10-$C$8)</f>
        <v>365116096.545195</v>
      </c>
      <c r="T10" s="81" t="n">
        <f aca="false">(L8-N9)*$C$11</f>
        <v>1249280.6114236</v>
      </c>
      <c r="U10" s="81" t="n">
        <f aca="false">SUM(N10:R10)+T10</f>
        <v>124317287.033424</v>
      </c>
      <c r="W10" s="56" t="n">
        <f aca="false">W9+1</f>
        <v>5</v>
      </c>
      <c r="X10" s="84" t="n">
        <f aca="false">MAX(X9-Z10,0)</f>
        <v>0</v>
      </c>
      <c r="Y10" s="82" t="n">
        <f aca="false">X9*$C$13</f>
        <v>0</v>
      </c>
      <c r="Z10" s="84" t="n">
        <f aca="false">MIN(IF(X9&gt;0,N10+P10+T10,0),X9)</f>
        <v>0</v>
      </c>
      <c r="AA10" s="84" t="n">
        <f aca="false">Y10+Z10</f>
        <v>0</v>
      </c>
      <c r="AB10" s="56" t="n">
        <f aca="false">AB9+1</f>
        <v>5</v>
      </c>
      <c r="AC10" s="84" t="n">
        <f aca="false">MAX(AC9-AE10,0)</f>
        <v>50883727.5468021</v>
      </c>
      <c r="AD10" s="82" t="n">
        <f aca="false">AC9*$C$16</f>
        <v>10421812.3462772</v>
      </c>
      <c r="AE10" s="84" t="n">
        <f aca="false">IF(N10+P10+T10-Z10&gt;0,MIN(AC9,N10+P10+T10-Z10),0)</f>
        <v>91238355.4516601</v>
      </c>
      <c r="AF10" s="82" t="n">
        <f aca="false">AD10+AE10</f>
        <v>101660167.797937</v>
      </c>
      <c r="AG10" s="56" t="n">
        <f aca="false">AG9+1</f>
        <v>5</v>
      </c>
      <c r="AH10" s="84" t="n">
        <f aca="false">MAX(AH9-AJ10,0)</f>
        <v>55591451</v>
      </c>
      <c r="AI10" s="82" t="n">
        <f aca="false">AH9*$C$19</f>
        <v>3780774.58251</v>
      </c>
      <c r="AJ10" s="84" t="n">
        <f aca="false">IF(N10+P10+T10-Z10-AE10&gt;0,MIN(AH9,N10+P10-Z10-AE10),0)</f>
        <v>0</v>
      </c>
      <c r="AK10" s="82" t="n">
        <f aca="false">AI10+AJ10</f>
        <v>3780774.58251</v>
      </c>
      <c r="AL10" s="56" t="n">
        <f aca="false">AL9+1</f>
        <v>5</v>
      </c>
      <c r="AM10" s="84" t="n">
        <f aca="false">MAX(AM9-AO10,0)</f>
        <v>38390866</v>
      </c>
      <c r="AN10" s="82" t="n">
        <f aca="false">AM9*$C$22</f>
        <v>2786025.14562</v>
      </c>
      <c r="AO10" s="84" t="n">
        <f aca="false">IF(N10+P10+T10-Z10-AE10-AJ10&gt;0,MIN(AM9,N10+P10+T10-Z10-AE10-AJ10),0)</f>
        <v>0</v>
      </c>
      <c r="AP10" s="82" t="n">
        <f aca="false">AN10+AO10</f>
        <v>2786025.14562</v>
      </c>
      <c r="AQ10" s="56" t="n">
        <f aca="false">AQ9+1</f>
        <v>5</v>
      </c>
      <c r="AR10" s="84" t="n">
        <f aca="false">MAX(AR9-AT10,0)</f>
        <v>19967220</v>
      </c>
      <c r="AS10" s="82" t="n">
        <f aca="false">AR9*$C$25</f>
        <v>1427256.8856</v>
      </c>
      <c r="AT10" s="84" t="n">
        <f aca="false">IF(N10+P10+T10-Z10-AE10-AJ10-AO10&gt;0,MIN(AR9,N10+P10+T10-Z10-AE10-AJ10-AO10),0)</f>
        <v>0</v>
      </c>
      <c r="AU10" s="82" t="n">
        <f aca="false">AS10+AT10</f>
        <v>1427256.8856</v>
      </c>
      <c r="AV10" s="56" t="n">
        <f aca="false">AV9+1</f>
        <v>5</v>
      </c>
      <c r="AW10" s="83" t="n">
        <f aca="false">L10</f>
        <v>365858955.545195</v>
      </c>
      <c r="AX10" s="82" t="n">
        <f aca="false">AW9*$C$28</f>
        <v>2502359.37179271</v>
      </c>
      <c r="AY10" s="82" t="n">
        <v>0</v>
      </c>
      <c r="AZ10" s="82" t="n">
        <f aca="false">AX10+AY10</f>
        <v>2502359.37179271</v>
      </c>
      <c r="BA10" s="56" t="n">
        <f aca="false">BA9+1</f>
        <v>5</v>
      </c>
      <c r="BB10" s="84" t="n">
        <f aca="false">MAX(BB9-BD10,0)</f>
        <v>40999766</v>
      </c>
      <c r="BC10" s="82" t="n">
        <f aca="false">IF(AR10=0,BB9*$C$31,0)</f>
        <v>0</v>
      </c>
      <c r="BD10" s="84" t="n">
        <f aca="false">IF(N10+P10+T10-Z10-AE10-AJ10-AO10-AT10&gt;0,MIN(BB9,N10+P10+T10-Z10-AE10-AJ10-AO10-AT10),0)</f>
        <v>0</v>
      </c>
      <c r="BE10" s="82" t="n">
        <f aca="false">BC10+BD10</f>
        <v>0</v>
      </c>
      <c r="BF10" s="56" t="n">
        <f aca="false">BF9+1</f>
        <v>5</v>
      </c>
      <c r="BG10" s="84" t="n">
        <f aca="false">MAX(BG9-BI10,0)</f>
        <v>35142657</v>
      </c>
      <c r="BH10" s="82" t="n">
        <f aca="false">IF(BB10&gt;0,0,BG9*$C$34)</f>
        <v>0</v>
      </c>
      <c r="BI10" s="84" t="n">
        <f aca="false">IF(N10+P10+T10-Z10-AE10-AJ10-AO10-AT10-BD10&gt;0,MIN(BG9,N10+P10+T10-Z10-AE10-AJ10-AO10-AT10-BD10),0)</f>
        <v>0</v>
      </c>
      <c r="BJ10" s="82" t="n">
        <f aca="false">BH10+BI10</f>
        <v>0</v>
      </c>
      <c r="BK10" s="56" t="n">
        <f aca="false">BK9+1</f>
        <v>5</v>
      </c>
      <c r="BL10" s="84" t="n">
        <f aca="false">MAX(BL9-BN10,0)</f>
        <v>11714219</v>
      </c>
      <c r="BM10" s="82" t="n">
        <f aca="false">IF(BG10=0,BL9*$C$37,0)</f>
        <v>0</v>
      </c>
      <c r="BN10" s="84" t="n">
        <f aca="false">IF(N10+P10+T10-Z10-AE10-AJ10-AO10-AT10-BD10-BI10&gt;0,MIN(BL9,N10+P10+T10-Z10-AE10-AJ10-AO10-AT10-BD10-BI10),0)</f>
        <v>0</v>
      </c>
      <c r="BO10" s="82" t="n">
        <f aca="false">BM10+BN10</f>
        <v>0</v>
      </c>
      <c r="BP10" s="56" t="n">
        <f aca="false">BP9+1</f>
        <v>5</v>
      </c>
      <c r="BQ10" s="84" t="n">
        <f aca="false">MAX(BQ9-BS10,0)</f>
        <v>27333177</v>
      </c>
      <c r="BR10" s="82" t="n">
        <f aca="false">IF(BL10=0,BQ9*$C$40,0)</f>
        <v>0</v>
      </c>
      <c r="BS10" s="84" t="n">
        <f aca="false">IF(N10+P10+T10-Z10-AE10-AJ10-AO10-AT10-BD10-BI10-BN10&gt;0,MIN(BQ9,N10+P10+T10-Z10-AE10-AJ10-AO10-AT10-BD10-BI10-BN10),0)</f>
        <v>0</v>
      </c>
      <c r="BT10" s="82" t="n">
        <f aca="false">BR10+BS10</f>
        <v>0</v>
      </c>
      <c r="BU10" s="56" t="n">
        <f aca="false">BU9+1</f>
        <v>5</v>
      </c>
      <c r="BV10" s="84" t="n">
        <f aca="false">MAX(BV9-BX10,0)</f>
        <v>11714219</v>
      </c>
      <c r="BW10" s="82" t="n">
        <f aca="false">IF(BQ10=0,BV9*$C$43,0)</f>
        <v>0</v>
      </c>
      <c r="BX10" s="84" t="n">
        <f aca="false">IF(N10+P10+T10-Z10-AE10-AJ10-AO10-AT10-BD10-BI10-BN10-BS10&gt;0,MIN(BV9,N10+P10+T10-Z10-AE10-AJ10-AO10-AT10-BD10-BI10-BN10-BS10),0)</f>
        <v>0</v>
      </c>
      <c r="BY10" s="82" t="n">
        <f aca="false">BW10+BX10</f>
        <v>0</v>
      </c>
      <c r="BZ10" s="0" t="n">
        <f aca="false">BZ9+1</f>
        <v>5</v>
      </c>
      <c r="CA10" s="84" t="n">
        <f aca="false">MAX(CA9-CC10,0)</f>
        <v>11714219</v>
      </c>
      <c r="CB10" s="82" t="n">
        <f aca="false">IF(BV10=0,CA9*$C$46,0)</f>
        <v>0</v>
      </c>
      <c r="CC10" s="84" t="n">
        <f aca="false">IF(N10+P10+T10-Z10-AE10-AJ10-AO10-AT10-BD10-BI10-BN10-BS10-BX10&gt;0,MIN(CA9,N10+P10+T10-Z10-AE10-AJ10-AO10-AT10-BD10-BI10-BN10-BS10-BX10),0)</f>
        <v>0</v>
      </c>
      <c r="CD10" s="82" t="n">
        <f aca="false">CB10+CC10</f>
        <v>0</v>
      </c>
      <c r="CE10" s="56" t="n">
        <f aca="false">CE9+1</f>
        <v>5</v>
      </c>
      <c r="CF10" s="84" t="n">
        <f aca="false">MAX(CF9-CH10,0)</f>
        <v>19523698</v>
      </c>
      <c r="CG10" s="82" t="n">
        <f aca="false">IF(CA10=0,CF9*$C$49,0)</f>
        <v>0</v>
      </c>
      <c r="CH10" s="84" t="n">
        <f aca="false">IF(N10+P10+T10-Z10-AE10-AJ10-AO10-AT10-BD10-BI10-BN10-BS10-BX10-CC10&gt;0,MIN(CF9,N10+P10+T10-Z10-AE10-AJ10-AO10-AT10-BD10-BI10-BN10-BS10-BX10-CC10),0)</f>
        <v>0</v>
      </c>
      <c r="CI10" s="82" t="n">
        <f aca="false">CG10+CH10</f>
        <v>0</v>
      </c>
      <c r="CJ10" s="56" t="n">
        <f aca="false">CJ9+1</f>
        <v>5</v>
      </c>
      <c r="CK10" s="84" t="n">
        <f aca="false">MAX(CK9-CM10,0)</f>
        <v>3904740</v>
      </c>
      <c r="CL10" s="82" t="n">
        <f aca="false">IF(CF10=0,CK9*$C$52,0)</f>
        <v>0</v>
      </c>
      <c r="CM10" s="84" t="n">
        <f aca="false">IF(N10+P10+T10-Z10-AE10-AJ10-AO10-AT10-BD10-BI10-BN10-BS10-BX10-CC10-CH10&gt;0,MIN(CK9,N10+P10+T10-Z10-AE10-AJ10-AO10-AT10-BD10-BI10-BN10-BS10-BX10-CC10-CH10),0)</f>
        <v>0</v>
      </c>
      <c r="CN10" s="82" t="n">
        <f aca="false">CL10+CM10</f>
        <v>0</v>
      </c>
      <c r="CO10" s="0" t="n">
        <f aca="false">CO9+1</f>
        <v>5</v>
      </c>
      <c r="CP10" s="84" t="n">
        <f aca="false">MAX(CP9-CR10,0)</f>
        <v>15618958</v>
      </c>
      <c r="CQ10" s="82" t="n">
        <f aca="false">IF(CK10=0,CP9*$C$55,0)</f>
        <v>0</v>
      </c>
      <c r="CR10" s="84" t="n">
        <f aca="false">IF(N10+P10+T10-Z10-AE10-AJ10-AO10-AT10-BD10-BI10-BN10-BS10-BX10-CC10-CH10-CM10&gt;0,MIN(CP9,N10+P10+T10-Z10-AE10-AJ10-AO10-AT10-BD10-BI10-BN10-BS10-BX10-CC10-CH10-CM10),0)</f>
        <v>0</v>
      </c>
      <c r="CS10" s="82" t="n">
        <f aca="false">CQ10+CR10</f>
        <v>0</v>
      </c>
      <c r="CT10" s="0" t="n">
        <f aca="false">CT9+1</f>
        <v>5</v>
      </c>
      <c r="CU10" s="84" t="n">
        <f aca="false">MAX(CU9-CW10,0)</f>
        <v>7809479</v>
      </c>
      <c r="CV10" s="82" t="n">
        <f aca="false">IF(CP10=0,CU9*$C$58,0)</f>
        <v>0</v>
      </c>
      <c r="CW10" s="84" t="n">
        <f aca="false">IF(N10+P10+T10-Z10-AE10-AJ10-AO10-AT10-BD10-BI10-BN10-BS10-BX10-CC10-CH10-CM10-CR10&gt;0,MIN(CU9,N10+P10+T10-Z10-AE10-AJ10-AO10-AT10-BD10-BI10-BN10-BS10-BX10-CC10-CH10-CM10-CR10),0)</f>
        <v>0</v>
      </c>
      <c r="CX10" s="82" t="n">
        <f aca="false">CV10+CW10</f>
        <v>0</v>
      </c>
      <c r="CY10" s="56" t="n">
        <f aca="false">CY9+1</f>
        <v>5</v>
      </c>
      <c r="CZ10" s="84" t="n">
        <f aca="false">MAX(CZ9-DB10,0)</f>
        <v>19523699</v>
      </c>
      <c r="DA10" s="82" t="n">
        <f aca="false">IF(CU10=0,CZ9*$C$61,0)</f>
        <v>0</v>
      </c>
      <c r="DB10" s="84" t="n">
        <f aca="false">IF(N10+P10+T10-Z10-AE10-AJ10-AO10-AT10-BD10-BI10-BN10-BS10-BX10-CC10-CH10-CM10-CR10-CW10&gt;0,MIN(CZ9,N10+P10+T10-Z10-AE10-AJ10-AO10-AT10-BD10-BI10-BN10-BS10-BX10-CC10-CH10-CM10-CR10-CW10),0)</f>
        <v>0</v>
      </c>
      <c r="DC10" s="82" t="n">
        <f aca="false">DA10+DB10</f>
        <v>0</v>
      </c>
      <c r="DD10" s="82" t="n">
        <f aca="false">X10+AC10+AH10+AM10+AR10+BB10+BG10+BL10+BQ10+BV10+CA10+CF10+CK10+CP10+CU10+CZ10</f>
        <v>369832095.546802</v>
      </c>
      <c r="DE10" s="82" t="n">
        <f aca="false">Y10+AD10+AI10+AN10+AS10+AX10+BC10+BH10+BM10+BR10+BW10+CB10+CG10+CQ10+CV10+DA10</f>
        <v>20918228.3317999</v>
      </c>
      <c r="DF10" s="82" t="n">
        <f aca="false">Z10+AE10+AJ10+AO10+AT10+AY10+BD10+BI10+BN10+BS10+BX10+CC10+CH10+CR10+CW10+DB10</f>
        <v>91238355.4516601</v>
      </c>
      <c r="DG10" s="82" t="n">
        <f aca="false">DE10+DF10</f>
        <v>112156583.78346</v>
      </c>
      <c r="DH10" s="84" t="n">
        <f aca="false">U10-DG10+(AW10*$C$28)</f>
        <v>14160488.3009739</v>
      </c>
      <c r="DI10" s="82" t="n">
        <f aca="false">U10-DG10</f>
        <v>12160703.2499638</v>
      </c>
      <c r="DJ10" s="56" t="n">
        <f aca="false">DJ9+1</f>
        <v>5</v>
      </c>
    </row>
    <row r="11" customFormat="false" ht="15.75" hidden="false" customHeight="false" outlineLevel="0" collapsed="false">
      <c r="A11" s="49" t="str">
        <f aca="false">Data!A26</f>
        <v>Periodic Recovery Assumption (%)</v>
      </c>
      <c r="B11" s="49"/>
      <c r="C11" s="87" t="n">
        <f aca="false">0.23%</f>
        <v>0.0023</v>
      </c>
      <c r="D11" s="88" t="s">
        <v>68</v>
      </c>
      <c r="G11" s="78" t="n">
        <f aca="false">G10+1</f>
        <v>6</v>
      </c>
      <c r="H11" s="79" t="n">
        <f aca="false">1/(1+$C$4)*H12</f>
        <v>0.161531844003955</v>
      </c>
      <c r="I11" s="79" t="n">
        <f aca="false">1/$C$4*(1-H11)</f>
        <v>10.624279726255</v>
      </c>
      <c r="J11" s="86" t="n">
        <f aca="false">0.06*$C$6</f>
        <v>0.0036</v>
      </c>
      <c r="K11" s="86" t="n">
        <f aca="false">$C$10</f>
        <v>0.0053</v>
      </c>
      <c r="L11" s="81" t="n">
        <f aca="false">-PV($C$4,$C$3-$G11,$C$5)*(1-$J$5-$K$5)*(1-$J$6-$K$6)*(1-$J$7-$K$7)*(1-$J$8-$K$8)*(1-$J11-$K11)^($G11-3)</f>
        <v>268640717.588679</v>
      </c>
      <c r="M11" s="81" t="n">
        <f aca="false">-PMT($C$4,$C$3,$C$2)*(1-$J$5-$K$5)*(1-$J$6-$K$6)*(1-$J$7-$K$7)*(1-$J$8-$K$8)*(1-J10-K10)^($G11-4)</f>
        <v>123679454.226337</v>
      </c>
      <c r="N11" s="81" t="n">
        <f aca="false">-PV($C$4,$C$3-$G11,$C$5)*(1-$J$5-$K$5)*(1-$J$6-$K$6)*(1-$J$7-$K$7)*(1-$J$8-$K$8)*(1-$J10-$K10)^($G11-4)*$J$10</f>
        <v>975791.124325744</v>
      </c>
      <c r="O11" s="81" t="n">
        <f aca="false">-(L10-N11)*$C$10</f>
        <v>-1933880.77143061</v>
      </c>
      <c r="P11" s="81" t="n">
        <f aca="false">-(PMT($C$4,$C$3,$C$2)-PV($C$4,$C$3-$G10,$C$5)*$C$4)*(1-$J$5-$K$5)*(1-$J$6-$K$6)*(1-$J$7-$K$7)*(1-$J$8-$K$8)*(1-$J10-$K10)^($G11-4)</f>
        <v>94805865.4547105</v>
      </c>
      <c r="Q11" s="81" t="n">
        <f aca="false">(-PV($C$4,$C$3-$G10,$C$5)*$C$4)*(1-$J$5-$K$5)*(1-$J$6-$K$6)*(1-$J$7-$K$7)*(1-$J$8-$K$8)*(1-$J10-$K10)^($G11-4)</f>
        <v>28873588.7716268</v>
      </c>
      <c r="R11" s="81" t="n">
        <f aca="false">(PV($C$4,$C$3-G10,$C$5)*$C$9)*(1-$J$5-$K$5)*(1-$J$6-$K$6)*(1-$J$7-$K$7)*(1-$J$8-$K$8)*(1-$J$9-$K$9)^($G11-4)</f>
        <v>-504812.18686126</v>
      </c>
      <c r="S11" s="81" t="n">
        <f aca="false">MAXA(0,$L11-$C$8)</f>
        <v>267897858.588679</v>
      </c>
      <c r="T11" s="81" t="n">
        <f aca="false">(L9-N10)*$C$11</f>
        <v>1049893.82425657</v>
      </c>
      <c r="U11" s="81" t="n">
        <f aca="false">SUM(N11:R11)+T11</f>
        <v>123266446.216628</v>
      </c>
      <c r="W11" s="56" t="n">
        <f aca="false">W10+1</f>
        <v>6</v>
      </c>
      <c r="X11" s="84" t="n">
        <f aca="false">MAX(X10-Z11,0)</f>
        <v>0</v>
      </c>
      <c r="Y11" s="82" t="n">
        <f aca="false">X10*$C$13</f>
        <v>0</v>
      </c>
      <c r="Z11" s="84" t="n">
        <f aca="false">MIN(IF(X10&gt;0,N11+P11+T11,0),X10)</f>
        <v>0</v>
      </c>
      <c r="AA11" s="84" t="n">
        <f aca="false">Y11+Z11</f>
        <v>0</v>
      </c>
      <c r="AB11" s="56" t="n">
        <f aca="false">AB10+1</f>
        <v>6</v>
      </c>
      <c r="AC11" s="84" t="n">
        <f aca="false">MAX(AC10-AE11,0)</f>
        <v>0</v>
      </c>
      <c r="AD11" s="82" t="n">
        <f aca="false">AC10*$C$16</f>
        <v>3731303.741007</v>
      </c>
      <c r="AE11" s="84" t="n">
        <f aca="false">IF(N11+P11+T11-Z11&gt;0,MIN(AC10,N11+P11+T11-Z11),0)</f>
        <v>50883727.5468021</v>
      </c>
      <c r="AF11" s="82" t="n">
        <f aca="false">AD11+AE11</f>
        <v>54615031.2878091</v>
      </c>
      <c r="AG11" s="56" t="n">
        <f aca="false">AG10+1</f>
        <v>6</v>
      </c>
      <c r="AH11" s="84" t="n">
        <f aca="false">MAX(AH10-AJ11,0)</f>
        <v>10693521.9677658</v>
      </c>
      <c r="AI11" s="82" t="n">
        <f aca="false">AH10*$C$19</f>
        <v>3780774.58251</v>
      </c>
      <c r="AJ11" s="84" t="n">
        <f aca="false">IF(N11+P11+T11-Z11-AE11&gt;0,MIN(AH10,N11+P11-Z11-AE11),0)</f>
        <v>44897929.0322342</v>
      </c>
      <c r="AK11" s="82" t="n">
        <f aca="false">AI11+AJ11</f>
        <v>48678703.6147442</v>
      </c>
      <c r="AL11" s="56" t="n">
        <f aca="false">AL10+1</f>
        <v>6</v>
      </c>
      <c r="AM11" s="84" t="n">
        <f aca="false">MAX(AM10-AO11,0)</f>
        <v>37340972.1757434</v>
      </c>
      <c r="AN11" s="82" t="n">
        <f aca="false">AM10*$C$22</f>
        <v>2786025.14562</v>
      </c>
      <c r="AO11" s="84" t="n">
        <f aca="false">IF(N11+P11+T11-Z11-AE11-AJ11&gt;0,MIN(AM10,N11+P11+T11-Z11-AE11-AJ11),0)</f>
        <v>1049893.82425657</v>
      </c>
      <c r="AP11" s="82" t="n">
        <f aca="false">AN11+AO11</f>
        <v>3835918.96987657</v>
      </c>
      <c r="AQ11" s="56" t="n">
        <f aca="false">AQ10+1</f>
        <v>6</v>
      </c>
      <c r="AR11" s="84" t="n">
        <f aca="false">MAX(AR10-AT11,0)</f>
        <v>19967220</v>
      </c>
      <c r="AS11" s="82" t="n">
        <f aca="false">AR10*$C$25</f>
        <v>1427256.8856</v>
      </c>
      <c r="AT11" s="84" t="n">
        <f aca="false">IF(N11+P11+T11-Z11-AE11-AJ11-AO11&gt;0,MIN(AR10,N11+P11+T11-Z11-AE11-AJ11-AO11),0)</f>
        <v>0</v>
      </c>
      <c r="AU11" s="82" t="n">
        <f aca="false">AS11+AT11</f>
        <v>1427256.8856</v>
      </c>
      <c r="AV11" s="56" t="n">
        <f aca="false">AV10+1</f>
        <v>6</v>
      </c>
      <c r="AW11" s="83" t="n">
        <f aca="false">L11</f>
        <v>268640717.588679</v>
      </c>
      <c r="AX11" s="82" t="n">
        <f aca="false">AW10*$C$28</f>
        <v>1999785.05101004</v>
      </c>
      <c r="AY11" s="82" t="n">
        <v>0</v>
      </c>
      <c r="AZ11" s="82" t="n">
        <f aca="false">AX11+AY11</f>
        <v>1999785.05101004</v>
      </c>
      <c r="BA11" s="56" t="n">
        <f aca="false">BA10+1</f>
        <v>6</v>
      </c>
      <c r="BB11" s="84" t="n">
        <f aca="false">MAX(BB10-BD11,0)</f>
        <v>40999766</v>
      </c>
      <c r="BC11" s="82" t="n">
        <f aca="false">IF(AR11=0,BB10*$C$31,0)</f>
        <v>0</v>
      </c>
      <c r="BD11" s="84" t="n">
        <f aca="false">IF(N11+P11+T11-Z11-AE11-AJ11-AO11-AT11&gt;0,MIN(BB10,N11+P11+T11-Z11-AE11-AJ11-AO11-AT11),0)</f>
        <v>0</v>
      </c>
      <c r="BE11" s="82" t="n">
        <f aca="false">BC11+BD11</f>
        <v>0</v>
      </c>
      <c r="BF11" s="56" t="n">
        <f aca="false">BF10+1</f>
        <v>6</v>
      </c>
      <c r="BG11" s="84" t="n">
        <f aca="false">MAX(BG10-BI11,0)</f>
        <v>35142657</v>
      </c>
      <c r="BH11" s="82" t="n">
        <f aca="false">IF(BB11&gt;0,0,BG10*$C$34)</f>
        <v>0</v>
      </c>
      <c r="BI11" s="84" t="n">
        <f aca="false">IF(N11+P11+T11-Z11-AE11-AJ11-AO11-AT11-BD11&gt;0,MIN(BG10,N11+P11+T11-Z11-AE11-AJ11-AO11-AT11-BD11),0)</f>
        <v>0</v>
      </c>
      <c r="BJ11" s="82" t="n">
        <f aca="false">BH11+BI11</f>
        <v>0</v>
      </c>
      <c r="BK11" s="56" t="n">
        <f aca="false">BK10+1</f>
        <v>6</v>
      </c>
      <c r="BL11" s="84" t="n">
        <f aca="false">MAX(BL10-BN11,0)</f>
        <v>11714219</v>
      </c>
      <c r="BM11" s="82" t="n">
        <f aca="false">IF(BG11=0,BL10*$C$37,0)</f>
        <v>0</v>
      </c>
      <c r="BN11" s="84" t="n">
        <f aca="false">IF(N11+P11+T11-Z11-AE11-AJ11-AO11-AT11-BD11-BI11&gt;0,MIN(BL10,N11+P11+T11-Z11-AE11-AJ11-AO11-AT11-BD11-BI11),0)</f>
        <v>0</v>
      </c>
      <c r="BO11" s="82" t="n">
        <f aca="false">BM11+BN11</f>
        <v>0</v>
      </c>
      <c r="BP11" s="56" t="n">
        <f aca="false">BP10+1</f>
        <v>6</v>
      </c>
      <c r="BQ11" s="84" t="n">
        <f aca="false">MAX(BQ10-BS11,0)</f>
        <v>27333177</v>
      </c>
      <c r="BR11" s="82" t="n">
        <f aca="false">IF(BL11=0,BQ10*$C$40,0)</f>
        <v>0</v>
      </c>
      <c r="BS11" s="84" t="n">
        <f aca="false">IF(N11+P11+T11-Z11-AE11-AJ11-AO11-AT11-BD11-BI11-BN11&gt;0,MIN(BQ10,N11+P11+T11-Z11-AE11-AJ11-AO11-AT11-BD11-BI11-BN11),0)</f>
        <v>0</v>
      </c>
      <c r="BT11" s="82" t="n">
        <f aca="false">BR11+BS11</f>
        <v>0</v>
      </c>
      <c r="BU11" s="56" t="n">
        <f aca="false">BU10+1</f>
        <v>6</v>
      </c>
      <c r="BV11" s="84" t="n">
        <f aca="false">MAX(BV10-BX11,0)</f>
        <v>11714219</v>
      </c>
      <c r="BW11" s="82" t="n">
        <f aca="false">IF(BQ11=0,BV10*$C$43,0)</f>
        <v>0</v>
      </c>
      <c r="BX11" s="84" t="n">
        <f aca="false">IF(N11+P11+T11-Z11-AE11-AJ11-AO11-AT11-BD11-BI11-BN11-BS11&gt;0,MIN(BV10,N11+P11+T11-Z11-AE11-AJ11-AO11-AT11-BD11-BI11-BN11-BS11),0)</f>
        <v>0</v>
      </c>
      <c r="BY11" s="82" t="n">
        <f aca="false">BW11+BX11</f>
        <v>0</v>
      </c>
      <c r="BZ11" s="0" t="n">
        <f aca="false">BZ10+1</f>
        <v>6</v>
      </c>
      <c r="CA11" s="84" t="n">
        <f aca="false">MAX(CA10-CC11,0)</f>
        <v>11714219</v>
      </c>
      <c r="CB11" s="82" t="n">
        <f aca="false">IF(BV11=0,CA10*$C$46,0)</f>
        <v>0</v>
      </c>
      <c r="CC11" s="84" t="n">
        <f aca="false">IF(N11+P11+T11-Z11-AE11-AJ11-AO11-AT11-BD11-BI11-BN11-BS11-BX11&gt;0,MIN(CA10,N11+P11+T11-Z11-AE11-AJ11-AO11-AT11-BD11-BI11-BN11-BS11-BX11),0)</f>
        <v>0</v>
      </c>
      <c r="CD11" s="82" t="n">
        <f aca="false">CB11+CC11</f>
        <v>0</v>
      </c>
      <c r="CE11" s="56" t="n">
        <f aca="false">CE10+1</f>
        <v>6</v>
      </c>
      <c r="CF11" s="84" t="n">
        <f aca="false">MAX(CF10-CH11,0)</f>
        <v>19523698</v>
      </c>
      <c r="CG11" s="82" t="n">
        <f aca="false">IF(CA11=0,CF10*$C$49,0)</f>
        <v>0</v>
      </c>
      <c r="CH11" s="84" t="n">
        <f aca="false">IF(N11+P11+T11-Z11-AE11-AJ11-AO11-AT11-BD11-BI11-BN11-BS11-BX11-CC11&gt;0,MIN(CF10,N11+P11+T11-Z11-AE11-AJ11-AO11-AT11-BD11-BI11-BN11-BS11-BX11-CC11),0)</f>
        <v>0</v>
      </c>
      <c r="CI11" s="82" t="n">
        <f aca="false">CG11+CH11</f>
        <v>0</v>
      </c>
      <c r="CJ11" s="56" t="n">
        <f aca="false">CJ10+1</f>
        <v>6</v>
      </c>
      <c r="CK11" s="84" t="n">
        <f aca="false">MAX(CK10-CM11,0)</f>
        <v>3904740</v>
      </c>
      <c r="CL11" s="82" t="n">
        <f aca="false">IF(CF11=0,CK10*$C$52,0)</f>
        <v>0</v>
      </c>
      <c r="CM11" s="84" t="n">
        <f aca="false">IF(N11+P11+T11-Z11-AE11-AJ11-AO11-AT11-BD11-BI11-BN11-BS11-BX11-CC11-CH11&gt;0,MIN(CK10,N11+P11+T11-Z11-AE11-AJ11-AO11-AT11-BD11-BI11-BN11-BS11-BX11-CC11-CH11),0)</f>
        <v>0</v>
      </c>
      <c r="CN11" s="82" t="n">
        <f aca="false">CL11+CM11</f>
        <v>0</v>
      </c>
      <c r="CO11" s="0" t="n">
        <f aca="false">CO10+1</f>
        <v>6</v>
      </c>
      <c r="CP11" s="84" t="n">
        <f aca="false">MAX(CP10-CR11,0)</f>
        <v>15618958</v>
      </c>
      <c r="CQ11" s="82" t="n">
        <f aca="false">IF(CK11=0,CP10*$C$55,0)</f>
        <v>0</v>
      </c>
      <c r="CR11" s="84" t="n">
        <f aca="false">IF(N11+P11+T11-Z11-AE11-AJ11-AO11-AT11-BD11-BI11-BN11-BS11-BX11-CC11-CH11-CM11&gt;0,MIN(CP10,N11+P11+T11-Z11-AE11-AJ11-AO11-AT11-BD11-BI11-BN11-BS11-BX11-CC11-CH11-CM11),0)</f>
        <v>0</v>
      </c>
      <c r="CS11" s="82" t="n">
        <f aca="false">CQ11+CR11</f>
        <v>0</v>
      </c>
      <c r="CT11" s="0" t="n">
        <f aca="false">CT10+1</f>
        <v>6</v>
      </c>
      <c r="CU11" s="84" t="n">
        <f aca="false">MAX(CU10-CW11,0)</f>
        <v>7809479</v>
      </c>
      <c r="CV11" s="82" t="n">
        <f aca="false">IF(CP11=0,CU10*$C$58,0)</f>
        <v>0</v>
      </c>
      <c r="CW11" s="84" t="n">
        <f aca="false">IF(N11+P11+T11-Z11-AE11-AJ11-AO11-AT11-BD11-BI11-BN11-BS11-BX11-CC11-CH11-CM11-CR11&gt;0,MIN(CU10,N11+P11+T11-Z11-AE11-AJ11-AO11-AT11-BD11-BI11-BN11-BS11-BX11-CC11-CH11-CM11-CR11),0)</f>
        <v>0</v>
      </c>
      <c r="CX11" s="82" t="n">
        <f aca="false">CV11+CW11</f>
        <v>0</v>
      </c>
      <c r="CY11" s="56" t="n">
        <f aca="false">CY10+1</f>
        <v>6</v>
      </c>
      <c r="CZ11" s="84" t="n">
        <f aca="false">MAX(CZ10-DB11,0)</f>
        <v>19523699</v>
      </c>
      <c r="DA11" s="82" t="n">
        <f aca="false">IF(CU11=0,CZ10*$C$61,0)</f>
        <v>0</v>
      </c>
      <c r="DB11" s="84" t="n">
        <f aca="false">IF(N11+P11+T11-Z11-AE11-AJ11-AO11-AT11-BD11-BI11-BN11-BS11-BX11-CC11-CH11-CM11-CR11-CW11&gt;0,MIN(CZ10,N11+P11+T11-Z11-AE11-AJ11-AO11-AT11-BD11-BI11-BN11-BS11-BX11-CC11-CH11-CM11-CR11-CW11),0)</f>
        <v>0</v>
      </c>
      <c r="DC11" s="82" t="n">
        <f aca="false">DA11+DB11</f>
        <v>0</v>
      </c>
      <c r="DD11" s="82" t="n">
        <f aca="false">X11+AC11+AH11+AM11+AR11+BB11+BG11+BL11+BQ11+BV11+CA11+CF11+CK11+CP11+CU11+CZ11</f>
        <v>273000545.143509</v>
      </c>
      <c r="DE11" s="82" t="n">
        <f aca="false">Y11+AD11+AI11+AN11+AS11+AX11+BC11+BH11+BM11+BR11+BW11+CB11+CG11+CQ11+CV11+DA11</f>
        <v>13725145.405747</v>
      </c>
      <c r="DF11" s="82" t="n">
        <f aca="false">Z11+AE11+AJ11+AO11+AT11+AY11+BD11+BI11+BN11+BS11+BX11+CC11+CH11+CR11+CW11+DB11</f>
        <v>96831550.4032928</v>
      </c>
      <c r="DG11" s="82" t="n">
        <f aca="false">DE11+DF11</f>
        <v>110556695.80904</v>
      </c>
      <c r="DH11" s="84" t="n">
        <f aca="false">U11-DG11+(AW11*$C$28)</f>
        <v>14178140.5699276</v>
      </c>
      <c r="DI11" s="82" t="n">
        <f aca="false">U11-DG11</f>
        <v>12709750.4075879</v>
      </c>
      <c r="DJ11" s="56" t="n">
        <f aca="false">DJ10+1</f>
        <v>6</v>
      </c>
    </row>
    <row r="12" customFormat="false" ht="15.75" hidden="false" customHeight="false" outlineLevel="0" collapsed="false">
      <c r="A12" s="89" t="s">
        <v>69</v>
      </c>
      <c r="B12" s="49"/>
      <c r="C12" s="82" t="n">
        <v>153230577</v>
      </c>
      <c r="G12" s="78" t="n">
        <f aca="false">G11+1</f>
        <v>7</v>
      </c>
      <c r="H12" s="79" t="n">
        <f aca="false">1/(1+$C$4)*H13</f>
        <v>0.174279937132747</v>
      </c>
      <c r="I12" s="79" t="n">
        <f aca="false">1/$C$4*(1-H12)</f>
        <v>10.462747882251</v>
      </c>
      <c r="J12" s="86" t="n">
        <f aca="false">0.06*$C$6</f>
        <v>0.0036</v>
      </c>
      <c r="K12" s="86" t="n">
        <f aca="false">$C$10</f>
        <v>0.0053</v>
      </c>
      <c r="L12" s="81" t="n">
        <f aca="false">-PV($C$4,$C$3-$G12,$C$5)*(1-$J$5-$K$5)*(1-$J$6-$K$6)*(1-$J$7-$K$7)*(1-$J$8-$K$8)*(1-$J12-$K12)^($G12-3)</f>
        <v>165774494.027215</v>
      </c>
      <c r="M12" s="81" t="n">
        <f aca="false">-PMT($C$4,$C$3,$C$2)*(1-$J$5-$K$5)*(1-$J$6-$K$6)*(1-$J$7-$K$7)*(1-$J$8-$K$8)*(1-J11-K11)^($G12-4)</f>
        <v>122578707.083723</v>
      </c>
      <c r="N12" s="81" t="n">
        <f aca="false">-PV($C$4,$C$3-$G12,$C$5)*(1-$J$5-$K$5)*(1-$J$6-$K$6)*(1-$J$7-$K$7)*(1-$J$8-$K$8)*(1-$J11-$K11)^($G12-4)*$J$10</f>
        <v>602147.289373397</v>
      </c>
      <c r="O12" s="81" t="n">
        <f aca="false">-(L11-N12)*$C$10</f>
        <v>-1420604.42258632</v>
      </c>
      <c r="P12" s="81" t="n">
        <f aca="false">-(PMT($C$4,$C$3,$C$2)-PV($C$4,$C$3-$G11,$C$5)*$C$4)*(1-$J$5-$K$5)*(1-$J$6-$K$6)*(1-$J$7-$K$7)*(1-$J$8-$K$8)*(1-$J11-$K11)^($G12-4)</f>
        <v>101377581.651624</v>
      </c>
      <c r="Q12" s="81" t="n">
        <f aca="false">(-PV($C$4,$C$3-$G11,$C$5)*$C$4)*(1-$J$5-$K$5)*(1-$J$6-$K$6)*(1-$J$7-$K$7)*(1-$J$8-$K$8)*(1-$J11-$K11)^($G12-4)</f>
        <v>21201125.4320986</v>
      </c>
      <c r="R12" s="81" t="n">
        <f aca="false">(PV($C$4,$C$3-G11,$C$5)*$C$9)*(1-$J$5-$K$5)*(1-$J$6-$K$6)*(1-$J$7-$K$7)*(1-$J$8-$K$8)*(1-$J$9-$K$9)^($G12-4)</f>
        <v>-370670.46212886</v>
      </c>
      <c r="S12" s="81" t="n">
        <f aca="false">MAXA(0,$L12-$C$8)</f>
        <v>165031635.027215</v>
      </c>
      <c r="T12" s="81" t="n">
        <f aca="false">(L10-N11)*$C$11</f>
        <v>839231.278167999</v>
      </c>
      <c r="U12" s="81" t="n">
        <f aca="false">SUM(N12:R12)+T12</f>
        <v>122228810.766549</v>
      </c>
      <c r="W12" s="56" t="n">
        <f aca="false">W11+1</f>
        <v>7</v>
      </c>
      <c r="X12" s="84" t="n">
        <f aca="false">MAX(X11-Z12,0)</f>
        <v>0</v>
      </c>
      <c r="Y12" s="82" t="n">
        <f aca="false">X11*$C$13</f>
        <v>0</v>
      </c>
      <c r="Z12" s="84" t="n">
        <f aca="false">MIN(IF(X11&gt;0,N12+P12+T12,0),X11)</f>
        <v>0</v>
      </c>
      <c r="AA12" s="84" t="n">
        <f aca="false">Y12+Z12</f>
        <v>0</v>
      </c>
      <c r="AB12" s="56" t="n">
        <f aca="false">AB11+1</f>
        <v>7</v>
      </c>
      <c r="AC12" s="84" t="n">
        <f aca="false">MAX(AC11-AE12,0)</f>
        <v>0</v>
      </c>
      <c r="AD12" s="82" t="n">
        <f aca="false">AC11*$C$16</f>
        <v>0</v>
      </c>
      <c r="AE12" s="84" t="n">
        <f aca="false">IF(N12+P12+T12-Z12&gt;0,MIN(AC11,N12+P12+T12-Z12),0)</f>
        <v>0</v>
      </c>
      <c r="AF12" s="82" t="n">
        <f aca="false">AD12+AE12</f>
        <v>0</v>
      </c>
      <c r="AG12" s="56" t="n">
        <f aca="false">AG11+1</f>
        <v>7</v>
      </c>
      <c r="AH12" s="84" t="n">
        <f aca="false">MAX(AH11-AJ12,0)</f>
        <v>0</v>
      </c>
      <c r="AI12" s="82" t="n">
        <f aca="false">AH11*$C$19</f>
        <v>727266.429027755</v>
      </c>
      <c r="AJ12" s="84" t="n">
        <f aca="false">IF(N12+P12+T12-Z12-AE12&gt;0,MIN(AH11,N12+P12-Z12-AE12),0)</f>
        <v>10693521.9677658</v>
      </c>
      <c r="AK12" s="82" t="n">
        <f aca="false">AI12+AJ12</f>
        <v>11420788.3967936</v>
      </c>
      <c r="AL12" s="56" t="n">
        <f aca="false">AL11+1</f>
        <v>7</v>
      </c>
      <c r="AM12" s="84" t="n">
        <f aca="false">MAX(AM11-AO12,0)</f>
        <v>0</v>
      </c>
      <c r="AN12" s="82" t="n">
        <f aca="false">AM11*$C$22</f>
        <v>2709834.3507937</v>
      </c>
      <c r="AO12" s="84" t="n">
        <f aca="false">IF(N12+P12+T12-Z12-AE12-AJ12&gt;0,MIN(AM11,N12+P12+T12-Z12-AE12-AJ12),0)</f>
        <v>37340972.1757434</v>
      </c>
      <c r="AP12" s="82" t="n">
        <f aca="false">AN12+AO12</f>
        <v>40050806.5265371</v>
      </c>
      <c r="AQ12" s="56" t="n">
        <f aca="false">AQ11+1</f>
        <v>7</v>
      </c>
      <c r="AR12" s="84" t="n">
        <f aca="false">MAX(AR11-AT12,0)</f>
        <v>0</v>
      </c>
      <c r="AS12" s="82" t="n">
        <f aca="false">AR11*$C$25</f>
        <v>1427256.8856</v>
      </c>
      <c r="AT12" s="84" t="n">
        <f aca="false">IF(N12+P12+T12-Z12-AE12-AJ12-AO12&gt;0,MIN(AR11,N12+P12+T12-Z12-AE12-AJ12-AO12),0)</f>
        <v>19967220</v>
      </c>
      <c r="AU12" s="82" t="n">
        <f aca="false">AS12+AT12</f>
        <v>21394476.8856</v>
      </c>
      <c r="AV12" s="56" t="n">
        <f aca="false">AV11+1</f>
        <v>7</v>
      </c>
      <c r="AW12" s="83" t="n">
        <f aca="false">L12</f>
        <v>165774494.027215</v>
      </c>
      <c r="AX12" s="82" t="n">
        <f aca="false">AW11*$C$28</f>
        <v>1468390.16233972</v>
      </c>
      <c r="AY12" s="82" t="n">
        <v>0</v>
      </c>
      <c r="AZ12" s="82" t="n">
        <f aca="false">AX12+AY12</f>
        <v>1468390.16233972</v>
      </c>
      <c r="BA12" s="56" t="n">
        <f aca="false">BA11+1</f>
        <v>7</v>
      </c>
      <c r="BB12" s="84" t="n">
        <f aca="false">MAX(BB11-BD12,0)</f>
        <v>6182519.9243436</v>
      </c>
      <c r="BC12" s="82" t="n">
        <f aca="false">IF(AR12=0,BB11*$C$31,0)</f>
        <v>3079902.42192</v>
      </c>
      <c r="BD12" s="84" t="n">
        <f aca="false">IF(N12+P12+T12-Z12-AE12-AJ12-AO12-AT12&gt;0,MIN(BB11,N12+P12+T12-Z12-AE12-AJ12-AO12-AT12),0)</f>
        <v>34817246.0756564</v>
      </c>
      <c r="BE12" s="82" t="n">
        <f aca="false">BC12+BD12</f>
        <v>37897148.4975764</v>
      </c>
      <c r="BF12" s="56" t="n">
        <f aca="false">BF11+1</f>
        <v>7</v>
      </c>
      <c r="BG12" s="84" t="n">
        <f aca="false">MAX(BG11-BI12,0)</f>
        <v>35142657</v>
      </c>
      <c r="BH12" s="82" t="n">
        <f aca="false">IF(BB12&gt;0,0,BG11*$C$34)</f>
        <v>0</v>
      </c>
      <c r="BI12" s="84" t="n">
        <f aca="false">IF(N12+P12+T12-Z12-AE12-AJ12-AO12-AT12-BD12&gt;0,MIN(BG11,N12+P12+T12-Z12-AE12-AJ12-AO12-AT12-BD12),0)</f>
        <v>0</v>
      </c>
      <c r="BJ12" s="82" t="n">
        <f aca="false">BH12+BI12</f>
        <v>0</v>
      </c>
      <c r="BK12" s="56" t="n">
        <f aca="false">BK11+1</f>
        <v>7</v>
      </c>
      <c r="BL12" s="84" t="n">
        <f aca="false">MAX(BL11-BN12,0)</f>
        <v>11714219</v>
      </c>
      <c r="BM12" s="82" t="n">
        <f aca="false">IF(BG12=0,BL11*$C$37,0)</f>
        <v>0</v>
      </c>
      <c r="BN12" s="84" t="n">
        <f aca="false">IF(N12+P12+T12-Z12-AE12-AJ12-AO12-AT12-BD12-BI12&gt;0,MIN(BL11,N12+P12+T12-Z12-AE12-AJ12-AO12-AT12-BD12-BI12),0)</f>
        <v>0</v>
      </c>
      <c r="BO12" s="82" t="n">
        <f aca="false">BM12+BN12</f>
        <v>0</v>
      </c>
      <c r="BP12" s="56" t="n">
        <f aca="false">BP11+1</f>
        <v>7</v>
      </c>
      <c r="BQ12" s="84" t="n">
        <f aca="false">MAX(BQ11-BS12,0)</f>
        <v>27333177</v>
      </c>
      <c r="BR12" s="82" t="n">
        <f aca="false">IF(BL12=0,BQ11*$C$40,0)</f>
        <v>0</v>
      </c>
      <c r="BS12" s="84" t="n">
        <f aca="false">IF(N12+P12+T12-Z12-AE12-AJ12-AO12-AT12-BD12-BI12-BN12&gt;0,MIN(BQ11,N12+P12+T12-Z12-AE12-AJ12-AO12-AT12-BD12-BI12-BN12),0)</f>
        <v>0</v>
      </c>
      <c r="BT12" s="82" t="n">
        <f aca="false">BR12+BS12</f>
        <v>0</v>
      </c>
      <c r="BU12" s="56" t="n">
        <f aca="false">BU11+1</f>
        <v>7</v>
      </c>
      <c r="BV12" s="84" t="n">
        <f aca="false">MAX(BV11-BX12,0)</f>
        <v>11714219</v>
      </c>
      <c r="BW12" s="82" t="n">
        <f aca="false">IF(BQ12=0,BV11*$C$43,0)</f>
        <v>0</v>
      </c>
      <c r="BX12" s="84" t="n">
        <f aca="false">IF(N12+P12+T12-Z12-AE12-AJ12-AO12-AT12-BD12-BI12-BN12-BS12&gt;0,MIN(BV11,N12+P12+T12-Z12-AE12-AJ12-AO12-AT12-BD12-BI12-BN12-BS12),0)</f>
        <v>0</v>
      </c>
      <c r="BY12" s="82" t="n">
        <f aca="false">BW12+BX12</f>
        <v>0</v>
      </c>
      <c r="BZ12" s="0" t="n">
        <f aca="false">BZ11+1</f>
        <v>7</v>
      </c>
      <c r="CA12" s="84" t="n">
        <f aca="false">MAX(CA11-CC12,0)</f>
        <v>11714219</v>
      </c>
      <c r="CB12" s="82" t="n">
        <f aca="false">IF(BV12=0,CA11*$C$46,0)</f>
        <v>0</v>
      </c>
      <c r="CC12" s="84" t="n">
        <f aca="false">IF(N12+P12+T12-Z12-AE12-AJ12-AO12-AT12-BD12-BI12-BN12-BS12-BX12&gt;0,MIN(CA11,N12+P12+T12-Z12-AE12-AJ12-AO12-AT12-BD12-BI12-BN12-BS12-BX12),0)</f>
        <v>0</v>
      </c>
      <c r="CD12" s="82" t="n">
        <f aca="false">CB12+CC12</f>
        <v>0</v>
      </c>
      <c r="CE12" s="56" t="n">
        <f aca="false">CE11+1</f>
        <v>7</v>
      </c>
      <c r="CF12" s="84" t="n">
        <f aca="false">MAX(CF11-CH12,0)</f>
        <v>19523698</v>
      </c>
      <c r="CG12" s="82" t="n">
        <f aca="false">IF(CA12=0,CF11*$C$49,0)</f>
        <v>0</v>
      </c>
      <c r="CH12" s="84" t="n">
        <f aca="false">IF(N12+P12+T12-Z12-AE12-AJ12-AO12-AT12-BD12-BI12-BN12-BS12-BX12-CC12&gt;0,MIN(CF11,N12+P12+T12-Z12-AE12-AJ12-AO12-AT12-BD12-BI12-BN12-BS12-BX12-CC12),0)</f>
        <v>0</v>
      </c>
      <c r="CI12" s="82" t="n">
        <f aca="false">CG12+CH12</f>
        <v>0</v>
      </c>
      <c r="CJ12" s="56" t="n">
        <f aca="false">CJ11+1</f>
        <v>7</v>
      </c>
      <c r="CK12" s="84" t="n">
        <f aca="false">MAX(CK11-CM12,0)</f>
        <v>3904740</v>
      </c>
      <c r="CL12" s="82" t="n">
        <f aca="false">IF(CF12=0,CK11*$C$52,0)</f>
        <v>0</v>
      </c>
      <c r="CM12" s="84" t="n">
        <f aca="false">IF(N12+P12+T12-Z12-AE12-AJ12-AO12-AT12-BD12-BI12-BN12-BS12-BX12-CC12-CH12&gt;0,MIN(CK11,N12+P12+T12-Z12-AE12-AJ12-AO12-AT12-BD12-BI12-BN12-BS12-BX12-CC12-CH12),0)</f>
        <v>0</v>
      </c>
      <c r="CN12" s="82" t="n">
        <f aca="false">CL12+CM12</f>
        <v>0</v>
      </c>
      <c r="CO12" s="0" t="n">
        <f aca="false">CO11+1</f>
        <v>7</v>
      </c>
      <c r="CP12" s="84" t="n">
        <f aca="false">MAX(CP11-CR12,0)</f>
        <v>15618958</v>
      </c>
      <c r="CQ12" s="82" t="n">
        <f aca="false">IF(CK12=0,CP11*$C$55,0)</f>
        <v>0</v>
      </c>
      <c r="CR12" s="84" t="n">
        <f aca="false">IF(N12+P12+T12-Z12-AE12-AJ12-AO12-AT12-BD12-BI12-BN12-BS12-BX12-CC12-CH12-CM12&gt;0,MIN(CP11,N12+P12+T12-Z12-AE12-AJ12-AO12-AT12-BD12-BI12-BN12-BS12-BX12-CC12-CH12-CM12),0)</f>
        <v>0</v>
      </c>
      <c r="CS12" s="82" t="n">
        <f aca="false">CQ12+CR12</f>
        <v>0</v>
      </c>
      <c r="CT12" s="0" t="n">
        <f aca="false">CT11+1</f>
        <v>7</v>
      </c>
      <c r="CU12" s="84" t="n">
        <f aca="false">MAX(CU11-CW12,0)</f>
        <v>7809479</v>
      </c>
      <c r="CV12" s="82" t="n">
        <f aca="false">IF(CP12=0,CU11*$C$58,0)</f>
        <v>0</v>
      </c>
      <c r="CW12" s="84" t="n">
        <f aca="false">IF(N12+P12+T12-Z12-AE12-AJ12-AO12-AT12-BD12-BI12-BN12-BS12-BX12-CC12-CH12-CM12-CR12&gt;0,MIN(CU11,N12+P12+T12-Z12-AE12-AJ12-AO12-AT12-BD12-BI12-BN12-BS12-BX12-CC12-CH12-CM12-CR12),0)</f>
        <v>0</v>
      </c>
      <c r="CX12" s="82" t="n">
        <f aca="false">CV12+CW12</f>
        <v>0</v>
      </c>
      <c r="CY12" s="56" t="n">
        <f aca="false">CY11+1</f>
        <v>7</v>
      </c>
      <c r="CZ12" s="84" t="n">
        <f aca="false">MAX(CZ11-DB12,0)</f>
        <v>19523699</v>
      </c>
      <c r="DA12" s="82" t="n">
        <f aca="false">IF(CU12=0,CZ11*$C$61,0)</f>
        <v>0</v>
      </c>
      <c r="DB12" s="84" t="n">
        <f aca="false">IF(N12+P12+T12-Z12-AE12-AJ12-AO12-AT12-BD12-BI12-BN12-BS12-BX12-CC12-CH12-CM12-CR12-CW12&gt;0,MIN(CZ11,N12+P12+T12-Z12-AE12-AJ12-AO12-AT12-BD12-BI12-BN12-BS12-BX12-CC12-CH12-CM12-CR12-CW12),0)</f>
        <v>0</v>
      </c>
      <c r="DC12" s="82" t="n">
        <f aca="false">DA12+DB12</f>
        <v>0</v>
      </c>
      <c r="DD12" s="82" t="n">
        <f aca="false">X12+AC12+AH12+AM12+AR12+BB12+BG12+BL12+BQ12+BV12+CA12+CF12+CK12+CP12+CU12+CZ12</f>
        <v>170181584.924344</v>
      </c>
      <c r="DE12" s="82" t="n">
        <f aca="false">Y12+AD12+AI12+AN12+AS12+AX12+BC12+BH12+BM12+BR12+BW12+CB12+CG12+CQ12+CV12+DA12</f>
        <v>9412650.24968118</v>
      </c>
      <c r="DF12" s="82" t="n">
        <f aca="false">Z12+AE12+AJ12+AO12+AT12+AY12+BD12+BI12+BN12+BS12+BX12+CC12+CH12+CR12+CW12+DB12</f>
        <v>102818960.219166</v>
      </c>
      <c r="DG12" s="82" t="n">
        <f aca="false">DE12+DF12</f>
        <v>112231610.468847</v>
      </c>
      <c r="DH12" s="84" t="n">
        <f aca="false">U12-DG12+(AW12*$C$28)</f>
        <v>10903323.682055</v>
      </c>
      <c r="DI12" s="82" t="n">
        <f aca="false">U12-DG12</f>
        <v>9997200.29770219</v>
      </c>
      <c r="DJ12" s="56" t="n">
        <f aca="false">DJ11+1</f>
        <v>7</v>
      </c>
    </row>
    <row r="13" customFormat="false" ht="15.75" hidden="false" customHeight="false" outlineLevel="0" collapsed="false">
      <c r="A13" s="89" t="s">
        <v>70</v>
      </c>
      <c r="B13" s="49"/>
      <c r="C13" s="90" t="n">
        <v>0.07109</v>
      </c>
      <c r="G13" s="78" t="n">
        <f aca="false">G12+1</f>
        <v>8</v>
      </c>
      <c r="H13" s="79" t="n">
        <f aca="false">1/(1+$C$4)*H14</f>
        <v>0.188034109771264</v>
      </c>
      <c r="I13" s="79" t="n">
        <f aca="false">1/$C$4*(1-H13)</f>
        <v>10.2884679451183</v>
      </c>
      <c r="J13" s="86" t="n">
        <f aca="false">0.06*$C$6</f>
        <v>0.0036</v>
      </c>
      <c r="K13" s="86" t="n">
        <f aca="false">$C$10</f>
        <v>0.0053</v>
      </c>
      <c r="L13" s="81" t="n">
        <f aca="false">-PV($C$4,$C$3-$G13,$C$5)*(1-$J$5-$K$5)*(1-$J$6-$K$6)*(1-$J$7-$K$7)*(1-$J$8-$K$8)*(1-$J13-$K13)^($G13-3)</f>
        <v>56859070.5266689</v>
      </c>
      <c r="M13" s="81" t="n">
        <f aca="false">-PMT($C$4,$C$3,$C$2)*(1-$J$5-$K$5)*(1-$J$6-$K$6)*(1-$J$7-$K$7)*(1-$J$8-$K$8)*(1-J12-K12)^($G13-4)</f>
        <v>121487756.590678</v>
      </c>
      <c r="N13" s="81" t="n">
        <f aca="false">-PV($C$4,$C$3-$G13,$C$5)*(1-$J$5-$K$5)*(1-$J$6-$K$6)*(1-$J$7-$K$7)*(1-$J$8-$K$8)*(1-$J12-$K12)^($G13-4)*$J$10</f>
        <v>206530.777818593</v>
      </c>
      <c r="O13" s="81" t="n">
        <f aca="false">-(L12-N13)*$C$10</f>
        <v>-877510.2052218</v>
      </c>
      <c r="P13" s="81" t="n">
        <f aca="false">-(PMT($C$4,$C$3,$C$2)-PV($C$4,$C$3-$G12,$C$5)*$C$4)*(1-$J$5-$K$5)*(1-$J$6-$K$6)*(1-$J$7-$K$7)*(1-$J$8-$K$8)*(1-$J12-$K12)^($G13-4)</f>
        <v>108404833.52205</v>
      </c>
      <c r="Q13" s="81" t="n">
        <f aca="false">(-PV($C$4,$C$3-$G12,$C$5)*$C$4)*(1-$J$5-$K$5)*(1-$J$6-$K$6)*(1-$J$7-$K$7)*(1-$J$8-$K$8)*(1-$J12-$K12)^($G13-4)</f>
        <v>13082923.0686278</v>
      </c>
      <c r="R13" s="81" t="n">
        <f aca="false">(PV($C$4,$C$3-G12,$C$5)*$C$9)*(1-$J$5-$K$5)*(1-$J$6-$K$6)*(1-$J$7-$K$7)*(1-$J$8-$K$8)*(1-$J$9-$K$9)^($G13-4)</f>
        <v>-228735.646858751</v>
      </c>
      <c r="S13" s="81" t="n">
        <f aca="false">MAXA(0,$L13-$C$8)</f>
        <v>56116211.5266689</v>
      </c>
      <c r="T13" s="81" t="n">
        <f aca="false">(L11-N12)*$C$11</f>
        <v>616488.711688403</v>
      </c>
      <c r="U13" s="81" t="n">
        <f aca="false">SUM(N13:R13)+T13</f>
        <v>121204530.228104</v>
      </c>
      <c r="W13" s="56" t="n">
        <f aca="false">W12+1</f>
        <v>8</v>
      </c>
      <c r="X13" s="84" t="n">
        <f aca="false">MAX(X12-Z13,0)</f>
        <v>0</v>
      </c>
      <c r="Y13" s="82" t="n">
        <f aca="false">X12*$C$13</f>
        <v>0</v>
      </c>
      <c r="Z13" s="84" t="n">
        <f aca="false">MIN(IF(X12&gt;0,N13+P13+T13,0),X12)</f>
        <v>0</v>
      </c>
      <c r="AA13" s="84" t="n">
        <f aca="false">Y13+Z13</f>
        <v>0</v>
      </c>
      <c r="AB13" s="56" t="n">
        <f aca="false">AB12+1</f>
        <v>8</v>
      </c>
      <c r="AC13" s="84" t="n">
        <f aca="false">MAX(AC12-AE13,0)</f>
        <v>0</v>
      </c>
      <c r="AD13" s="82" t="n">
        <f aca="false">AC12*$C$16</f>
        <v>0</v>
      </c>
      <c r="AE13" s="84" t="n">
        <f aca="false">IF(N13+P13+T13-Z13&gt;0,MIN(AC12,N13+P13+T13-Z13),0)</f>
        <v>0</v>
      </c>
      <c r="AF13" s="82" t="n">
        <f aca="false">AD13+AE13</f>
        <v>0</v>
      </c>
      <c r="AG13" s="56" t="n">
        <f aca="false">AG12+1</f>
        <v>8</v>
      </c>
      <c r="AH13" s="84" t="n">
        <f aca="false">MAX(AH12-AJ13,0)</f>
        <v>0</v>
      </c>
      <c r="AI13" s="82" t="n">
        <f aca="false">AH12*$C$19</f>
        <v>0</v>
      </c>
      <c r="AJ13" s="84" t="n">
        <f aca="false">IF(N13+P13+T13-Z13-AE13&gt;0,MIN(AH12,N13+P13-Z13-AE13),0)</f>
        <v>0</v>
      </c>
      <c r="AK13" s="82" t="n">
        <f aca="false">AI13+AJ13</f>
        <v>0</v>
      </c>
      <c r="AL13" s="56" t="n">
        <f aca="false">AL12+1</f>
        <v>8</v>
      </c>
      <c r="AM13" s="84" t="n">
        <f aca="false">MAX(AM12-AO13,0)</f>
        <v>0</v>
      </c>
      <c r="AN13" s="82" t="n">
        <f aca="false">AM12*$C$22</f>
        <v>0</v>
      </c>
      <c r="AO13" s="84" t="n">
        <f aca="false">IF(N13+P13+T13-Z13-AE13-AJ13&gt;0,MIN(AM12,N13+P13+T13-Z13-AE13-AJ13),0)</f>
        <v>0</v>
      </c>
      <c r="AP13" s="82" t="n">
        <f aca="false">AN13+AO13</f>
        <v>0</v>
      </c>
      <c r="AQ13" s="56" t="n">
        <f aca="false">AQ12+1</f>
        <v>8</v>
      </c>
      <c r="AR13" s="84" t="n">
        <f aca="false">MAX(AR12-AT13,0)</f>
        <v>0</v>
      </c>
      <c r="AS13" s="82" t="n">
        <f aca="false">AR12*$C$25</f>
        <v>0</v>
      </c>
      <c r="AT13" s="84" t="n">
        <f aca="false">IF(N13+P13+T13-Z13-AE13-AJ13-AO13&gt;0,MIN(AR12,N13+P13+T13-Z13-AE13-AJ13-AO13),0)</f>
        <v>0</v>
      </c>
      <c r="AU13" s="82" t="n">
        <f aca="false">AS13+AT13</f>
        <v>0</v>
      </c>
      <c r="AV13" s="56" t="n">
        <f aca="false">AV12+1</f>
        <v>8</v>
      </c>
      <c r="AW13" s="83" t="n">
        <f aca="false">L13</f>
        <v>56859070.5266689</v>
      </c>
      <c r="AX13" s="82" t="n">
        <f aca="false">AW12*$C$28</f>
        <v>906123.384352756</v>
      </c>
      <c r="AY13" s="82" t="n">
        <v>0</v>
      </c>
      <c r="AZ13" s="82" t="n">
        <f aca="false">AX13+AY13</f>
        <v>906123.384352756</v>
      </c>
      <c r="BA13" s="56" t="n">
        <f aca="false">BA12+1</f>
        <v>8</v>
      </c>
      <c r="BB13" s="84" t="n">
        <f aca="false">MAX(BB12-BD13,0)</f>
        <v>0</v>
      </c>
      <c r="BC13" s="82" t="n">
        <f aca="false">IF(AR13=0,BB12*$C$31,0)</f>
        <v>464430.896716691</v>
      </c>
      <c r="BD13" s="84" t="n">
        <f aca="false">IF(N13+P13+T13-Z13-AE13-AJ13-AO13-AT13&gt;0,MIN(BB12,N13+P13+T13-Z13-AE13-AJ13-AO13-AT13),0)</f>
        <v>6182519.9243436</v>
      </c>
      <c r="BE13" s="82" t="n">
        <f aca="false">BC13+BD13</f>
        <v>6646950.82106029</v>
      </c>
      <c r="BF13" s="56" t="n">
        <f aca="false">BF12+1</f>
        <v>8</v>
      </c>
      <c r="BG13" s="84" t="n">
        <f aca="false">MAX(BG12-BI13,0)</f>
        <v>0</v>
      </c>
      <c r="BH13" s="82" t="n">
        <f aca="false">IF(BB13&gt;0,0,BG12*$C$34)</f>
        <v>2688764.68707</v>
      </c>
      <c r="BI13" s="84" t="n">
        <f aca="false">IF(N13+P13+T13-Z13-AE13-AJ13-AO13-AT13-BD13&gt;0,MIN(BG12,N13+P13+T13-Z13-AE13-AJ13-AO13-AT13-BD13),0)</f>
        <v>35142657</v>
      </c>
      <c r="BJ13" s="82" t="n">
        <f aca="false">BH13+BI13</f>
        <v>37831421.68707</v>
      </c>
      <c r="BK13" s="56" t="n">
        <f aca="false">BK12+1</f>
        <v>8</v>
      </c>
      <c r="BL13" s="84" t="n">
        <f aca="false">MAX(BL12-BN13,0)</f>
        <v>0</v>
      </c>
      <c r="BM13" s="82" t="n">
        <f aca="false">IF(BG13=0,BL12*$C$37,0)</f>
        <v>895704.327397</v>
      </c>
      <c r="BN13" s="84" t="n">
        <f aca="false">IF(N13+P13+T13-Z13-AE13-AJ13-AO13-AT13-BD13-BI13&gt;0,MIN(BL12,N13+P13+T13-Z13-AE13-AJ13-AO13-AT13-BD13-BI13),0)</f>
        <v>11714219</v>
      </c>
      <c r="BO13" s="82" t="n">
        <f aca="false">BM13+BN13</f>
        <v>12609923.327397</v>
      </c>
      <c r="BP13" s="56" t="n">
        <f aca="false">BP12+1</f>
        <v>8</v>
      </c>
      <c r="BQ13" s="84" t="n">
        <f aca="false">MAX(BQ12-BS13,0)</f>
        <v>0</v>
      </c>
      <c r="BR13" s="82" t="n">
        <f aca="false">IF(BL13=0,BQ12*$C$40,0)</f>
        <v>2046708.29376</v>
      </c>
      <c r="BS13" s="84" t="n">
        <f aca="false">IF(N13+P13+T13-Z13-AE13-AJ13-AO13-AT13-BD13-BI13-BN13&gt;0,MIN(BQ12,N13+P13+T13-Z13-AE13-AJ13-AO13-AT13-BD13-BI13-BN13),0)</f>
        <v>27333177</v>
      </c>
      <c r="BT13" s="82" t="n">
        <f aca="false">BR13+BS13</f>
        <v>29379885.29376</v>
      </c>
      <c r="BU13" s="56" t="n">
        <f aca="false">BU12+1</f>
        <v>8</v>
      </c>
      <c r="BV13" s="84" t="n">
        <f aca="false">MAX(BV12-BX13,0)</f>
        <v>0</v>
      </c>
      <c r="BW13" s="82" t="n">
        <f aca="false">IF(BQ13=0,BV12*$C$43,0)</f>
        <v>877160.71872</v>
      </c>
      <c r="BX13" s="84" t="n">
        <f aca="false">IF(N13+P13+T13-Z13-AE13-AJ13-AO13-AT13-BD13-BI13-BN13-BS13&gt;0,MIN(BV12,N13+P13+T13-Z13-AE13-AJ13-AO13-AT13-BD13-BI13-BN13-BS13),0)</f>
        <v>11714219</v>
      </c>
      <c r="BY13" s="82" t="n">
        <f aca="false">BW13+BX13</f>
        <v>12591379.71872</v>
      </c>
      <c r="BZ13" s="0" t="n">
        <f aca="false">BZ12+1</f>
        <v>8</v>
      </c>
      <c r="CA13" s="84" t="n">
        <f aca="false">MAX(CA12-CC13,0)</f>
        <v>0</v>
      </c>
      <c r="CB13" s="82" t="n">
        <f aca="false">IF(BV13=0,CA12*$C$46,0)</f>
        <v>802424.0015</v>
      </c>
      <c r="CC13" s="84" t="n">
        <f aca="false">IF(N13+P13+T13-Z13-AE13-AJ13-AO13-AT13-BD13-BI13-BN13-BS13-BX13&gt;0,MIN(CA12,N13+P13+T13-Z13-AE13-AJ13-AO13-AT13-BD13-BI13-BN13-BS13-BX13),0)</f>
        <v>11714219</v>
      </c>
      <c r="CD13" s="82" t="n">
        <f aca="false">CB13+CC13</f>
        <v>12516643.0015</v>
      </c>
      <c r="CE13" s="56" t="n">
        <f aca="false">CE12+1</f>
        <v>8</v>
      </c>
      <c r="CF13" s="84" t="n">
        <f aca="false">MAX(CF12-CH13,0)</f>
        <v>14096855.9127867</v>
      </c>
      <c r="CG13" s="82" t="n">
        <f aca="false">IF(CA13=0,CF12*$C$49,0)</f>
        <v>1337373.313</v>
      </c>
      <c r="CH13" s="84" t="n">
        <f aca="false">IF(N13+P13+T13-Z13-AE13-AJ13-AO13-AT13-BD13-BI13-BN13-BS13-BX13-CC13&gt;0,MIN(CF12,N13+P13+T13-Z13-AE13-AJ13-AO13-AT13-BD13-BI13-BN13-BS13-BX13-CC13),0)</f>
        <v>5426842.08721328</v>
      </c>
      <c r="CI13" s="82" t="n">
        <f aca="false">CG13+CH13</f>
        <v>6764215.40021328</v>
      </c>
      <c r="CJ13" s="56" t="n">
        <f aca="false">CJ12+1</f>
        <v>8</v>
      </c>
      <c r="CK13" s="84" t="n">
        <f aca="false">MAX(CK12-CM13,0)</f>
        <v>3904740</v>
      </c>
      <c r="CL13" s="82" t="n">
        <f aca="false">IF(CF13=0,CK12*$C$52,0)</f>
        <v>0</v>
      </c>
      <c r="CM13" s="84" t="n">
        <f aca="false">IF(N13+P13+T13-Z13-AE13-AJ13-AO13-AT13-BD13-BI13-BN13-BS13-BX13-CC13-CH13&gt;0,MIN(CK12,N13+P13+T13-Z13-AE13-AJ13-AO13-AT13-BD13-BI13-BN13-BS13-BX13-CC13-CH13),0)</f>
        <v>0</v>
      </c>
      <c r="CN13" s="82" t="n">
        <f aca="false">CL13+CM13</f>
        <v>0</v>
      </c>
      <c r="CO13" s="0" t="n">
        <f aca="false">CO12+1</f>
        <v>8</v>
      </c>
      <c r="CP13" s="84" t="n">
        <f aca="false">MAX(CP12-CR13,0)</f>
        <v>15618958</v>
      </c>
      <c r="CQ13" s="82" t="n">
        <f aca="false">IF(CK13=0,CP12*$C$55,0)</f>
        <v>0</v>
      </c>
      <c r="CR13" s="84" t="n">
        <f aca="false">IF(N13+P13+T13-Z13-AE13-AJ13-AO13-AT13-BD13-BI13-BN13-BS13-BX13-CC13-CH13-CM13&gt;0,MIN(CP12,N13+P13+T13-Z13-AE13-AJ13-AO13-AT13-BD13-BI13-BN13-BS13-BX13-CC13-CH13-CM13),0)</f>
        <v>0</v>
      </c>
      <c r="CS13" s="82" t="n">
        <f aca="false">CQ13+CR13</f>
        <v>0</v>
      </c>
      <c r="CT13" s="0" t="n">
        <f aca="false">CT12+1</f>
        <v>8</v>
      </c>
      <c r="CU13" s="84" t="n">
        <f aca="false">MAX(CU12-CW13,0)</f>
        <v>7809479</v>
      </c>
      <c r="CV13" s="82" t="n">
        <f aca="false">IF(CP13=0,CU12*$C$58,0)</f>
        <v>0</v>
      </c>
      <c r="CW13" s="84" t="n">
        <f aca="false">IF(N13+P13+T13-Z13-AE13-AJ13-AO13-AT13-BD13-BI13-BN13-BS13-BX13-CC13-CH13-CM13-CR13&gt;0,MIN(CU12,N13+P13+T13-Z13-AE13-AJ13-AO13-AT13-BD13-BI13-BN13-BS13-BX13-CC13-CH13-CM13-CR13),0)</f>
        <v>0</v>
      </c>
      <c r="CX13" s="82" t="n">
        <f aca="false">CV13+CW13</f>
        <v>0</v>
      </c>
      <c r="CY13" s="56" t="n">
        <f aca="false">CY12+1</f>
        <v>8</v>
      </c>
      <c r="CZ13" s="84" t="n">
        <f aca="false">MAX(CZ12-DB13,0)</f>
        <v>19523699</v>
      </c>
      <c r="DA13" s="82" t="n">
        <f aca="false">IF(CU13=0,CZ12*$C$61,0)</f>
        <v>0</v>
      </c>
      <c r="DB13" s="84" t="n">
        <f aca="false">IF(N13+P13+T13-Z13-AE13-AJ13-AO13-AT13-BD13-BI13-BN13-BS13-BX13-CC13-CH13-CM13-CR13-CW13&gt;0,MIN(CZ12,N13+P13+T13-Z13-AE13-AJ13-AO13-AT13-BD13-BI13-BN13-BS13-BX13-CC13-CH13-CM13-CR13-CW13),0)</f>
        <v>0</v>
      </c>
      <c r="DC13" s="82" t="n">
        <f aca="false">DA13+DB13</f>
        <v>0</v>
      </c>
      <c r="DD13" s="82" t="n">
        <f aca="false">X13+AC13+AH13+AM13+AR13+BB13+BG13+BL13+BQ13+BV13+CA13+CF13+CK13+CP13+CU13+CZ13</f>
        <v>60953731.9127867</v>
      </c>
      <c r="DE13" s="82" t="n">
        <f aca="false">Y13+AD13+AI13+AN13+AS13+AX13+BC13+BH13+BM13+BR13+BW13+CB13+CG13+CQ13+CV13+DA13</f>
        <v>10018689.6225164</v>
      </c>
      <c r="DF13" s="82" t="n">
        <f aca="false">Z13+AE13+AJ13+AO13+AT13+AY13+BD13+BI13+BN13+BS13+BX13+CC13+CH13+CR13+CW13+DB13</f>
        <v>109227853.011557</v>
      </c>
      <c r="DG13" s="82" t="n">
        <f aca="false">DE13+DF13</f>
        <v>119246542.634073</v>
      </c>
      <c r="DH13" s="84" t="n">
        <f aca="false">U13-DG13+(AW13*$C$28)</f>
        <v>2268779.27352958</v>
      </c>
      <c r="DI13" s="82" t="n">
        <f aca="false">U13-DG13</f>
        <v>1957987.59403081</v>
      </c>
      <c r="DJ13" s="56" t="n">
        <f aca="false">DJ12+1</f>
        <v>8</v>
      </c>
    </row>
    <row r="14" customFormat="false" ht="15.75" hidden="false" customHeight="false" outlineLevel="0" collapsed="false">
      <c r="A14" s="49"/>
      <c r="B14" s="49"/>
      <c r="C14" s="49"/>
      <c r="G14" s="78" t="n">
        <f aca="false">G13+1</f>
        <v>9</v>
      </c>
      <c r="H14" s="79" t="n">
        <f aca="false">1/(1+$C$4)*H15</f>
        <v>0.202873761714412</v>
      </c>
      <c r="I14" s="79" t="n">
        <f aca="false">1/$C$4*(1-H14)</f>
        <v>10.100433835347</v>
      </c>
      <c r="J14" s="86" t="n">
        <f aca="false">0.06*$C$6</f>
        <v>0.0036</v>
      </c>
      <c r="K14" s="86" t="n">
        <f aca="false">$C$10</f>
        <v>0.0053</v>
      </c>
      <c r="L14" s="81" t="n">
        <f aca="false">-PV($C$4,$C$3-$G14,$C$5)*(1-$J$5-$K$5)*(1-$J$6-$K$6)*(1-$J$7-$K$7)*(1-$J$8-$K$8)*(1-$J14-$K14)^($G14-3)</f>
        <v>-58534492.0524461</v>
      </c>
      <c r="M14" s="81" t="n">
        <f aca="false">-PMT($C$4,$C$3,$C$2)*(1-$J$5-$K$5)*(1-$J$6-$K$6)*(1-$J$7-$K$7)*(1-$J$8-$K$8)*(1-J13-K13)^($G14-4)</f>
        <v>120406515.557021</v>
      </c>
      <c r="N14" s="81" t="n">
        <f aca="false">-PV($C$4,$C$3-$G14,$C$5)*(1-$J$5-$K$5)*(1-$J$6-$K$6)*(1-$J$7-$K$7)*(1-$J$8-$K$8)*(1-$J13-$K13)^($G14-4)*$J$10</f>
        <v>-212616.457863794</v>
      </c>
      <c r="O14" s="81" t="n">
        <f aca="false">-(L13-N14)*$C$10</f>
        <v>-302479.941018023</v>
      </c>
      <c r="P14" s="81" t="n">
        <f aca="false">-(PMT($C$4,$C$3,$C$2)-PV($C$4,$C$3-$G13,$C$5)*$C$4)*(1-$J$5-$K$5)*(1-$J$6-$K$6)*(1-$J$7-$K$7)*(1-$J$8-$K$8)*(1-$J13-$K13)^($G14-4)</f>
        <v>115919197.711056</v>
      </c>
      <c r="Q14" s="81" t="n">
        <f aca="false">(-PV($C$4,$C$3-$G13,$C$5)*$C$4)*(1-$J$5-$K$5)*(1-$J$6-$K$6)*(1-$J$7-$K$7)*(1-$J$8-$K$8)*(1-$J13-$K13)^($G14-4)</f>
        <v>4487317.84596471</v>
      </c>
      <c r="R14" s="81" t="n">
        <f aca="false">(PV($C$4,$C$3-G13,$C$5)*$C$9)*(1-$J$5-$K$5)*(1-$J$6-$K$6)*(1-$J$7-$K$7)*(1-$J$8-$K$8)*(1-$J$9-$K$9)^($G14-4)</f>
        <v>-78454.1455126977</v>
      </c>
      <c r="S14" s="81" t="n">
        <f aca="false">MAXA(0,$L14-$C$8)</f>
        <v>0</v>
      </c>
      <c r="T14" s="81" t="n">
        <f aca="false">(L12-N13)*$C$11</f>
        <v>380806.315473611</v>
      </c>
      <c r="U14" s="81" t="n">
        <f aca="false">SUM(N14:R14)+T14</f>
        <v>120193771.3281</v>
      </c>
      <c r="W14" s="56" t="n">
        <f aca="false">W13+1</f>
        <v>9</v>
      </c>
      <c r="X14" s="84" t="n">
        <f aca="false">MAX(X13-Z14,0)</f>
        <v>0</v>
      </c>
      <c r="Y14" s="82" t="n">
        <f aca="false">X13*$C$13</f>
        <v>0</v>
      </c>
      <c r="Z14" s="84" t="n">
        <f aca="false">MIN(IF(X13&gt;0,N14+P14+T14,0),X13)</f>
        <v>0</v>
      </c>
      <c r="AA14" s="84" t="n">
        <f aca="false">Y14+Z14</f>
        <v>0</v>
      </c>
      <c r="AB14" s="56" t="n">
        <f aca="false">AB13+1</f>
        <v>9</v>
      </c>
      <c r="AC14" s="84" t="n">
        <f aca="false">MAX(AC13-AE14,0)</f>
        <v>0</v>
      </c>
      <c r="AD14" s="82" t="n">
        <f aca="false">AC13*$C$16</f>
        <v>0</v>
      </c>
      <c r="AE14" s="84" t="n">
        <f aca="false">IF(N14+P14+T14-Z14&gt;0,MIN(AC13,N14+P14+T14-Z14),0)</f>
        <v>0</v>
      </c>
      <c r="AF14" s="82" t="n">
        <f aca="false">AD14+AE14</f>
        <v>0</v>
      </c>
      <c r="AG14" s="56" t="n">
        <f aca="false">AG13+1</f>
        <v>9</v>
      </c>
      <c r="AH14" s="84" t="n">
        <f aca="false">MAX(AH13-AJ14,0)</f>
        <v>0</v>
      </c>
      <c r="AI14" s="82" t="n">
        <f aca="false">AH13*$C$19</f>
        <v>0</v>
      </c>
      <c r="AJ14" s="84" t="n">
        <f aca="false">IF(N14+P14+T14-Z14-AE14&gt;0,MIN(AH13,N14+P14-Z14-AE14),0)</f>
        <v>0</v>
      </c>
      <c r="AK14" s="82" t="n">
        <f aca="false">AI14+AJ14</f>
        <v>0</v>
      </c>
      <c r="AL14" s="56" t="n">
        <f aca="false">AL13+1</f>
        <v>9</v>
      </c>
      <c r="AM14" s="84" t="n">
        <f aca="false">MAX(AM13-AO14,0)</f>
        <v>0</v>
      </c>
      <c r="AN14" s="82" t="n">
        <f aca="false">AM13*$C$22</f>
        <v>0</v>
      </c>
      <c r="AO14" s="84" t="n">
        <f aca="false">IF(N14+P14+T14-Z14-AE14-AJ14&gt;0,MIN(AM13,N14+P14+T14-Z14-AE14-AJ14),0)</f>
        <v>0</v>
      </c>
      <c r="AP14" s="82" t="n">
        <f aca="false">AN14+AO14</f>
        <v>0</v>
      </c>
      <c r="AQ14" s="56" t="n">
        <f aca="false">AQ13+1</f>
        <v>9</v>
      </c>
      <c r="AR14" s="84" t="n">
        <f aca="false">MAX(AR13-AT14,0)</f>
        <v>0</v>
      </c>
      <c r="AS14" s="82" t="n">
        <f aca="false">AR13*$C$25</f>
        <v>0</v>
      </c>
      <c r="AT14" s="84" t="n">
        <f aca="false">IF(N14+P14+T14-Z14-AE14-AJ14-AO14&gt;0,MIN(AR13,N14+P14+T14-Z14-AE14-AJ14-AO14),0)</f>
        <v>0</v>
      </c>
      <c r="AU14" s="82" t="n">
        <f aca="false">AS14+AT14</f>
        <v>0</v>
      </c>
      <c r="AV14" s="56" t="n">
        <f aca="false">AV13+1</f>
        <v>9</v>
      </c>
      <c r="AW14" s="83" t="n">
        <f aca="false">L14</f>
        <v>-58534492.0524461</v>
      </c>
      <c r="AX14" s="82" t="n">
        <f aca="false">AW13*$C$28</f>
        <v>310791.679498772</v>
      </c>
      <c r="AY14" s="82" t="n">
        <v>0</v>
      </c>
      <c r="AZ14" s="82" t="n">
        <f aca="false">AX14+AY14</f>
        <v>310791.679498772</v>
      </c>
      <c r="BA14" s="56" t="n">
        <f aca="false">BA13+1</f>
        <v>9</v>
      </c>
      <c r="BB14" s="84" t="n">
        <f aca="false">MAX(BB13-BD14,0)</f>
        <v>0</v>
      </c>
      <c r="BC14" s="82" t="n">
        <f aca="false">IF(AR14=0,BB13*$C$31,0)</f>
        <v>0</v>
      </c>
      <c r="BD14" s="84" t="n">
        <f aca="false">IF(N14+P14+T14-Z14-AE14-AJ14-AO14-AT14&gt;0,MIN(BB13,N14+P14+T14-Z14-AE14-AJ14-AO14-AT14),0)</f>
        <v>0</v>
      </c>
      <c r="BE14" s="82" t="n">
        <f aca="false">BC14+BD14</f>
        <v>0</v>
      </c>
      <c r="BF14" s="56" t="n">
        <f aca="false">BF13+1</f>
        <v>9</v>
      </c>
      <c r="BG14" s="84" t="n">
        <f aca="false">MAX(BG13-BI14,0)</f>
        <v>0</v>
      </c>
      <c r="BH14" s="82" t="n">
        <f aca="false">IF(BB14&gt;0,0,BG13*$C$34)</f>
        <v>0</v>
      </c>
      <c r="BI14" s="84" t="n">
        <f aca="false">IF(N14+P14+T14-Z14-AE14-AJ14-AO14-AT14-BD14&gt;0,MIN(BG13,N14+P14+T14-Z14-AE14-AJ14-AO14-AT14-BD14),0)</f>
        <v>0</v>
      </c>
      <c r="BJ14" s="82" t="n">
        <f aca="false">BH14+BI14</f>
        <v>0</v>
      </c>
      <c r="BK14" s="56" t="n">
        <f aca="false">BK13+1</f>
        <v>9</v>
      </c>
      <c r="BL14" s="84" t="n">
        <f aca="false">MAX(BL13-BN14,0)</f>
        <v>0</v>
      </c>
      <c r="BM14" s="82" t="n">
        <f aca="false">IF(BG14=0,BL13*$C$37,0)</f>
        <v>0</v>
      </c>
      <c r="BN14" s="84" t="n">
        <f aca="false">IF(N14+P14+T14-Z14-AE14-AJ14-AO14-AT14-BD14-BI14&gt;0,MIN(BL13,N14+P14+T14-Z14-AE14-AJ14-AO14-AT14-BD14-BI14),0)</f>
        <v>0</v>
      </c>
      <c r="BO14" s="82" t="n">
        <f aca="false">BM14+BN14</f>
        <v>0</v>
      </c>
      <c r="BP14" s="56" t="n">
        <f aca="false">BP13+1</f>
        <v>9</v>
      </c>
      <c r="BQ14" s="84" t="n">
        <f aca="false">MAX(BQ13-BS14,0)</f>
        <v>0</v>
      </c>
      <c r="BR14" s="82" t="n">
        <f aca="false">IF(BL14=0,BQ13*$C$40,0)</f>
        <v>0</v>
      </c>
      <c r="BS14" s="84" t="n">
        <f aca="false">IF(N14+P14+T14-Z14-AE14-AJ14-AO14-AT14-BD14-BI14-BN14&gt;0,MIN(BQ13,N14+P14+T14-Z14-AE14-AJ14-AO14-AT14-BD14-BI14-BN14),0)</f>
        <v>0</v>
      </c>
      <c r="BT14" s="82" t="n">
        <f aca="false">BR14+BS14</f>
        <v>0</v>
      </c>
      <c r="BU14" s="56" t="n">
        <f aca="false">BU13+1</f>
        <v>9</v>
      </c>
      <c r="BV14" s="84" t="n">
        <f aca="false">MAX(BV13-BX14,0)</f>
        <v>0</v>
      </c>
      <c r="BW14" s="82" t="n">
        <f aca="false">IF(BQ14=0,BV13*$C$43,0)</f>
        <v>0</v>
      </c>
      <c r="BX14" s="84" t="n">
        <f aca="false">IF(N14+P14+T14-Z14-AE14-AJ14-AO14-AT14-BD14-BI14-BN14-BS14&gt;0,MIN(BV13,N14+P14+T14-Z14-AE14-AJ14-AO14-AT14-BD14-BI14-BN14-BS14),0)</f>
        <v>0</v>
      </c>
      <c r="BY14" s="82" t="n">
        <f aca="false">BW14+BX14</f>
        <v>0</v>
      </c>
      <c r="BZ14" s="0" t="n">
        <f aca="false">BZ13+1</f>
        <v>9</v>
      </c>
      <c r="CA14" s="84" t="n">
        <f aca="false">MAX(CA13-CC14,0)</f>
        <v>0</v>
      </c>
      <c r="CB14" s="82" t="n">
        <f aca="false">IF(BV14=0,CA13*$C$46,0)</f>
        <v>0</v>
      </c>
      <c r="CC14" s="84" t="n">
        <f aca="false">IF(N14+P14+T14-Z14-AE14-AJ14-AO14-AT14-BD14-BI14-BN14-BS14-BX14&gt;0,MIN(CA13,N14+P14+T14-Z14-AE14-AJ14-AO14-AT14-BD14-BI14-BN14-BS14-BX14),0)</f>
        <v>0</v>
      </c>
      <c r="CD14" s="82" t="n">
        <f aca="false">CB14+CC14</f>
        <v>0</v>
      </c>
      <c r="CE14" s="56" t="n">
        <f aca="false">CE13+1</f>
        <v>9</v>
      </c>
      <c r="CF14" s="84" t="n">
        <f aca="false">MAX(CF13-CH14,0)</f>
        <v>0</v>
      </c>
      <c r="CG14" s="82" t="n">
        <f aca="false">IF(CA14=0,CF13*$C$49,0)</f>
        <v>965634.630025891</v>
      </c>
      <c r="CH14" s="84" t="n">
        <f aca="false">IF(N14+P14+T14-Z14-AE14-AJ14-AO14-AT14-BD14-BI14-BN14-BS14-BX14-CC14&gt;0,MIN(CF13,N14+P14+T14-Z14-AE14-AJ14-AO14-AT14-BD14-BI14-BN14-BS14-BX14-CC14),0)</f>
        <v>14096855.9127867</v>
      </c>
      <c r="CI14" s="82" t="n">
        <f aca="false">CG14+CH14</f>
        <v>15062490.5428126</v>
      </c>
      <c r="CJ14" s="56" t="n">
        <f aca="false">CJ13+1</f>
        <v>9</v>
      </c>
      <c r="CK14" s="84" t="n">
        <f aca="false">MAX(CK13-CM14,0)</f>
        <v>0</v>
      </c>
      <c r="CL14" s="82" t="n">
        <f aca="false">IF(CF14=0,CK13*$C$52,0)</f>
        <v>267474.69</v>
      </c>
      <c r="CM14" s="84" t="n">
        <f aca="false">IF(N14+P14+T14-Z14-AE14-AJ14-AO14-AT14-BD14-BI14-BN14-BS14-BX14-CC14-CH14&gt;0,MIN(CK13,N14+P14+T14-Z14-AE14-AJ14-AO14-AT14-BD14-BI14-BN14-BS14-BX14-CC14-CH14),0)</f>
        <v>3904740</v>
      </c>
      <c r="CN14" s="82" t="n">
        <f aca="false">CL14+CM14</f>
        <v>4172214.69</v>
      </c>
      <c r="CO14" s="0" t="n">
        <f aca="false">CO13+1</f>
        <v>9</v>
      </c>
      <c r="CP14" s="84" t="n">
        <f aca="false">MAX(CP13-CR14,0)</f>
        <v>0</v>
      </c>
      <c r="CQ14" s="82" t="n">
        <f aca="false">IF(CK14=0,CP13*$C$55,0)</f>
        <v>937137.48</v>
      </c>
      <c r="CR14" s="84" t="n">
        <f aca="false">IF(N14+P14+T14-Z14-AE14-AJ14-AO14-AT14-BD14-BI14-BN14-BS14-BX14-CC14-CH14-CM14&gt;0,MIN(CP13,N14+P14+T14-Z14-AE14-AJ14-AO14-AT14-BD14-BI14-BN14-BS14-BX14-CC14-CH14-CM14),0)</f>
        <v>15618958</v>
      </c>
      <c r="CS14" s="82" t="n">
        <f aca="false">CQ14+CR14</f>
        <v>16556095.48</v>
      </c>
      <c r="CT14" s="0" t="n">
        <f aca="false">CT13+1</f>
        <v>9</v>
      </c>
      <c r="CU14" s="84" t="n">
        <f aca="false">MAX(CU13-CW14,0)</f>
        <v>0</v>
      </c>
      <c r="CV14" s="82" t="n">
        <f aca="false">IF(CP14=0,CU13*$C$58,0)</f>
        <v>468568.74</v>
      </c>
      <c r="CW14" s="84" t="n">
        <f aca="false">IF(N14+P14+T14-Z14-AE14-AJ14-AO14-AT14-BD14-BI14-BN14-BS14-BX14-CC14-CH14-CM14-CR14&gt;0,MIN(CU13,N14+P14+T14-Z14-AE14-AJ14-AO14-AT14-BD14-BI14-BN14-BS14-BX14-CC14-CH14-CM14-CR14),0)</f>
        <v>7809479</v>
      </c>
      <c r="CX14" s="82" t="n">
        <f aca="false">CV14+CW14</f>
        <v>8278047.74</v>
      </c>
      <c r="CY14" s="56" t="n">
        <f aca="false">CY13+1</f>
        <v>9</v>
      </c>
      <c r="CZ14" s="84" t="n">
        <f aca="false">MAX(CZ13-DB14,0)</f>
        <v>0</v>
      </c>
      <c r="DA14" s="82" t="n">
        <f aca="false">IF(CU14=0,CZ13*$C$61,0)</f>
        <v>1171421.94</v>
      </c>
      <c r="DB14" s="84" t="n">
        <f aca="false">IF(N14+P14+T14-Z14-AE14-AJ14-AO14-AT14-BD14-BI14-BN14-BS14-BX14-CC14-CH14-CM14-CR14-CW14&gt;0,MIN(CZ13,N14+P14+T14-Z14-AE14-AJ14-AO14-AT14-BD14-BI14-BN14-BS14-BX14-CC14-CH14-CM14-CR14-CW14),0)</f>
        <v>19523699</v>
      </c>
      <c r="DC14" s="82" t="n">
        <f aca="false">DA14+DB14</f>
        <v>20695120.94</v>
      </c>
      <c r="DD14" s="82" t="n">
        <f aca="false">X14+AC14+AH14+AM14+AR14+BB14+BG14+BL14+BQ14+BV14+CA14+CF14+CK14+CP14+CU14+CZ14</f>
        <v>0</v>
      </c>
      <c r="DE14" s="82" t="n">
        <f aca="false">Y14+AD14+AI14+AN14+AS14+AX14+BC14+BH14+BM14+BR14+BW14+CB14+CG14+CQ14+CV14+DA14</f>
        <v>3853554.46952466</v>
      </c>
      <c r="DF14" s="82" t="n">
        <f aca="false">Z14+AE14+AJ14+AO14+AT14+AY14+BD14+BI14+BN14+BS14+BX14+CC14+CH14+CR14+CW14+DB14</f>
        <v>57048991.9127867</v>
      </c>
      <c r="DG14" s="82" t="n">
        <f aca="false">DE14+DF14</f>
        <v>60902546.3823114</v>
      </c>
      <c r="DH14" s="84" t="n">
        <f aca="false">U14-DG14+(AW14*$C$28)</f>
        <v>58971275.4122297</v>
      </c>
      <c r="DI14" s="82" t="n">
        <f aca="false">U14-DG14</f>
        <v>59291224.9457884</v>
      </c>
      <c r="DJ14" s="56" t="n">
        <f aca="false">DJ13+1</f>
        <v>9</v>
      </c>
    </row>
    <row r="15" customFormat="false" ht="15.75" hidden="false" customHeight="false" outlineLevel="0" collapsed="false">
      <c r="A15" s="89" t="s">
        <v>71</v>
      </c>
      <c r="B15" s="49"/>
      <c r="C15" s="91" t="n">
        <v>299000640</v>
      </c>
      <c r="G15" s="78" t="n">
        <f aca="false">G14+1</f>
        <v>10</v>
      </c>
      <c r="H15" s="79" t="n">
        <f aca="false">1/(1+$C$4)*H16</f>
        <v>0.218884558988913</v>
      </c>
      <c r="I15" s="79" t="n">
        <f aca="false">1/$C$4*(1-H15)</f>
        <v>9.89756007363262</v>
      </c>
      <c r="J15" s="86" t="n">
        <f aca="false">0.06*$C$6</f>
        <v>0.0036</v>
      </c>
      <c r="K15" s="86" t="n">
        <f aca="false">$C$10</f>
        <v>0.0053</v>
      </c>
      <c r="L15" s="81" t="n">
        <f aca="false">-PV($C$4,$C$3-$G15,$C$5)*(1-$J$5-$K$5)*(1-$J$6-$K$6)*(1-$J$7-$K$7)*(1-$J$8-$K$8)*(1-$J15-$K15)^($G15-3)</f>
        <v>-180864780.241358</v>
      </c>
      <c r="M15" s="81" t="n">
        <f aca="false">-PMT($C$4,$C$3,$C$2)*(1-$J$5-$K$5)*(1-$J$6-$K$6)*(1-$J$7-$K$7)*(1-$J$8-$K$8)*(1-J14-K14)^($G15-4)</f>
        <v>119334897.568563</v>
      </c>
      <c r="N15" s="81" t="n">
        <f aca="false">-PV($C$4,$C$3-$G15,$C$5)*(1-$J$5-$K$5)*(1-$J$6-$K$6)*(1-$J$7-$K$7)*(1-$J$8-$K$8)*(1-$J14-$K14)^($G15-4)*$J$10</f>
        <v>-656960.154241639</v>
      </c>
      <c r="O15" s="81" t="n">
        <f aca="false">-(L14-N15)*$C$10</f>
        <v>306750.919060483</v>
      </c>
      <c r="P15" s="81" t="n">
        <f aca="false">-(PMT($C$4,$C$3,$C$2)-PV($C$4,$C$3-$G14,$C$5)*$C$4)*(1-$J$5-$K$5)*(1-$J$6-$K$6)*(1-$J$7-$K$7)*(1-$J$8-$K$8)*(1-$J14-$K14)^($G15-4)</f>
        <v>123954439.681342</v>
      </c>
      <c r="Q15" s="81" t="n">
        <f aca="false">(-PV($C$4,$C$3-$G14,$C$5)*$C$4)*(1-$J$5-$K$5)*(1-$J$6-$K$6)*(1-$J$7-$K$7)*(1-$J$8-$K$8)*(1-$J14-$K14)^($G15-4)</f>
        <v>-4619542.11277905</v>
      </c>
      <c r="R15" s="81" t="n">
        <f aca="false">(PV($C$4,$C$3-G14,$C$5)*$C$9)*(1-$J$5-$K$5)*(1-$J$6-$K$6)*(1-$J$7-$K$7)*(1-$J$8-$K$8)*(1-$J$9-$K$9)^($G15-4)</f>
        <v>80765.8921339651</v>
      </c>
      <c r="S15" s="81" t="n">
        <f aca="false">MAXA(0,$L15-$C$8)</f>
        <v>0</v>
      </c>
      <c r="T15" s="81" t="n">
        <f aca="false">(L13-N14)*$C$11</f>
        <v>131264.880064425</v>
      </c>
      <c r="U15" s="81" t="n">
        <f aca="false">SUM(N15:R15)+T15</f>
        <v>119196719.10558</v>
      </c>
      <c r="W15" s="56" t="n">
        <f aca="false">W14+1</f>
        <v>10</v>
      </c>
      <c r="X15" s="84" t="n">
        <f aca="false">MAX(X14-Z15,0)</f>
        <v>0</v>
      </c>
      <c r="Y15" s="82" t="n">
        <f aca="false">X14*$C$13</f>
        <v>0</v>
      </c>
      <c r="Z15" s="84" t="n">
        <f aca="false">MIN(IF(X14&gt;0,N15+P15+T15,0),X14)</f>
        <v>0</v>
      </c>
      <c r="AA15" s="84" t="n">
        <f aca="false">Y15+Z15</f>
        <v>0</v>
      </c>
      <c r="AB15" s="56" t="n">
        <f aca="false">AB14+1</f>
        <v>10</v>
      </c>
      <c r="AC15" s="84" t="n">
        <f aca="false">MAX(AC14-AE15,0)</f>
        <v>0</v>
      </c>
      <c r="AD15" s="82" t="n">
        <f aca="false">AC14*$C$16</f>
        <v>0</v>
      </c>
      <c r="AE15" s="84" t="n">
        <f aca="false">IF(N15+P15+T15-Z15&gt;0,MIN(AC14,N15+P15+T15-Z15),0)</f>
        <v>0</v>
      </c>
      <c r="AF15" s="82" t="n">
        <f aca="false">AD15+AE15</f>
        <v>0</v>
      </c>
      <c r="AG15" s="56" t="n">
        <f aca="false">AG14+1</f>
        <v>10</v>
      </c>
      <c r="AH15" s="84" t="n">
        <f aca="false">MAX(AH14-AJ15,0)</f>
        <v>0</v>
      </c>
      <c r="AI15" s="82" t="n">
        <f aca="false">AH14*$C$19</f>
        <v>0</v>
      </c>
      <c r="AJ15" s="84" t="n">
        <f aca="false">IF(N15+P15+T15-Z15-AE15&gt;0,MIN(AH14,N15+P15-Z15-AE15),0)</f>
        <v>0</v>
      </c>
      <c r="AK15" s="82" t="n">
        <f aca="false">AI15+AJ15</f>
        <v>0</v>
      </c>
      <c r="AL15" s="56" t="n">
        <f aca="false">AL14+1</f>
        <v>10</v>
      </c>
      <c r="AM15" s="84" t="n">
        <f aca="false">MAX(AM14-AO15,0)</f>
        <v>0</v>
      </c>
      <c r="AN15" s="82" t="n">
        <f aca="false">AM14*$C$22</f>
        <v>0</v>
      </c>
      <c r="AO15" s="84" t="n">
        <f aca="false">IF(N15+P15+T15-Z15-AE15-AJ15&gt;0,MIN(AM14,N15+P15+T15-Z15-AE15-AJ15),0)</f>
        <v>0</v>
      </c>
      <c r="AP15" s="82" t="n">
        <f aca="false">AN15+AO15</f>
        <v>0</v>
      </c>
      <c r="AQ15" s="56" t="n">
        <f aca="false">AQ14+1</f>
        <v>10</v>
      </c>
      <c r="AR15" s="84" t="n">
        <f aca="false">MAX(AR14-AT15,0)</f>
        <v>0</v>
      </c>
      <c r="AS15" s="82" t="n">
        <f aca="false">AR14*$C$25</f>
        <v>0</v>
      </c>
      <c r="AT15" s="84" t="n">
        <f aca="false">IF(N15+P15+T15-Z15-AE15-AJ15-AO15&gt;0,MIN(AR14,N15+P15+T15-Z15-AE15-AJ15-AO15),0)</f>
        <v>0</v>
      </c>
      <c r="AU15" s="82" t="n">
        <f aca="false">AS15+AT15</f>
        <v>0</v>
      </c>
      <c r="AV15" s="56" t="n">
        <f aca="false">AV14+1</f>
        <v>10</v>
      </c>
      <c r="AW15" s="83" t="n">
        <f aca="false">L15</f>
        <v>-180864780.241358</v>
      </c>
      <c r="AX15" s="82" t="n">
        <f aca="false">AW14*$C$28</f>
        <v>-319949.53355867</v>
      </c>
      <c r="AY15" s="82" t="n">
        <v>0</v>
      </c>
      <c r="AZ15" s="82" t="n">
        <f aca="false">AX15+AY15</f>
        <v>-319949.53355867</v>
      </c>
      <c r="BA15" s="56" t="n">
        <f aca="false">BA14+1</f>
        <v>10</v>
      </c>
      <c r="BB15" s="84" t="n">
        <f aca="false">MAX(BB14-BD15,0)</f>
        <v>0</v>
      </c>
      <c r="BC15" s="82" t="n">
        <f aca="false">IF(AR15=0,BB14*$C$31,0)</f>
        <v>0</v>
      </c>
      <c r="BD15" s="84" t="n">
        <f aca="false">IF(N15+P15+T15-Z15-AE15-AJ15-AO15-AT15&gt;0,MIN(BB14,N15+P15+T15-Z15-AE15-AJ15-AO15-AT15),0)</f>
        <v>0</v>
      </c>
      <c r="BE15" s="82" t="n">
        <f aca="false">BC15+BD15</f>
        <v>0</v>
      </c>
      <c r="BF15" s="56" t="n">
        <f aca="false">BF14+1</f>
        <v>10</v>
      </c>
      <c r="BG15" s="84" t="n">
        <f aca="false">MAX(BG14-BI15,0)</f>
        <v>0</v>
      </c>
      <c r="BH15" s="82" t="n">
        <f aca="false">IF(BB15&gt;0,0,BG14*$C$34)</f>
        <v>0</v>
      </c>
      <c r="BI15" s="84" t="n">
        <f aca="false">IF(N15+P15+T15-Z15-AE15-AJ15-AO15-AT15-BD15&gt;0,MIN(BG14,N15+P15+T15-Z15-AE15-AJ15-AO15-AT15-BD15),0)</f>
        <v>0</v>
      </c>
      <c r="BJ15" s="82" t="n">
        <f aca="false">BH15+BI15</f>
        <v>0</v>
      </c>
      <c r="BK15" s="56" t="n">
        <f aca="false">BK14+1</f>
        <v>10</v>
      </c>
      <c r="BL15" s="84" t="n">
        <f aca="false">MAX(BL14-BN15,0)</f>
        <v>0</v>
      </c>
      <c r="BM15" s="82" t="n">
        <f aca="false">IF(BG15=0,BL14*$C$37,0)</f>
        <v>0</v>
      </c>
      <c r="BN15" s="84" t="n">
        <f aca="false">IF(N15+P15+T15-Z15-AE15-AJ15-AO15-AT15-BD15-BI15&gt;0,MIN(BL14,N15+P15+T15-Z15-AE15-AJ15-AO15-AT15-BD15-BI15),0)</f>
        <v>0</v>
      </c>
      <c r="BO15" s="82" t="n">
        <f aca="false">BM15+BN15</f>
        <v>0</v>
      </c>
      <c r="BP15" s="56" t="n">
        <f aca="false">BP14+1</f>
        <v>10</v>
      </c>
      <c r="BQ15" s="84" t="n">
        <f aca="false">MAX(BQ14-BS15,0)</f>
        <v>0</v>
      </c>
      <c r="BR15" s="82" t="n">
        <f aca="false">IF(BL15=0,BQ14*$C$40,0)</f>
        <v>0</v>
      </c>
      <c r="BS15" s="84" t="n">
        <f aca="false">IF(N15+P15+T15-Z15-AE15-AJ15-AO15-AT15-BD15-BI15-BN15&gt;0,MIN(BQ14,N15+P15+T15-Z15-AE15-AJ15-AO15-AT15-BD15-BI15-BN15),0)</f>
        <v>0</v>
      </c>
      <c r="BT15" s="82" t="n">
        <f aca="false">BR15+BS15</f>
        <v>0</v>
      </c>
      <c r="BU15" s="56" t="n">
        <f aca="false">BU14+1</f>
        <v>10</v>
      </c>
      <c r="BV15" s="84" t="n">
        <f aca="false">MAX(BV14-BX15,0)</f>
        <v>0</v>
      </c>
      <c r="BW15" s="82" t="n">
        <f aca="false">IF(BQ15=0,BV14*$C$43,0)</f>
        <v>0</v>
      </c>
      <c r="BX15" s="84" t="n">
        <f aca="false">IF(N15+P15+T15-Z15-AE15-AJ15-AO15-AT15-BD15-BI15-BN15-BS15&gt;0,MIN(BV14,N15+P15+T15-Z15-AE15-AJ15-AO15-AT15-BD15-BI15-BN15-BS15),0)</f>
        <v>0</v>
      </c>
      <c r="BY15" s="82" t="n">
        <f aca="false">BW15+BX15</f>
        <v>0</v>
      </c>
      <c r="BZ15" s="0" t="n">
        <f aca="false">BZ14+1</f>
        <v>10</v>
      </c>
      <c r="CA15" s="84" t="n">
        <f aca="false">MAX(CA14-CC15,0)</f>
        <v>0</v>
      </c>
      <c r="CB15" s="82" t="n">
        <f aca="false">IF(BV15=0,CA14*$C$46,0)</f>
        <v>0</v>
      </c>
      <c r="CC15" s="84" t="n">
        <f aca="false">IF(N15+P15+T15-Z15-AE15-AJ15-AO15-AT15-BD15-BI15-BN15-BS15-BX15&gt;0,MIN(CA14,N15+P15+T15-Z15-AE15-AJ15-AO15-AT15-BD15-BI15-BN15-BS15-BX15),0)</f>
        <v>0</v>
      </c>
      <c r="CD15" s="82" t="n">
        <f aca="false">CB15+CC15</f>
        <v>0</v>
      </c>
      <c r="CE15" s="56" t="n">
        <f aca="false">CE14+1</f>
        <v>10</v>
      </c>
      <c r="CF15" s="84" t="n">
        <f aca="false">MAX(CF14-CH15,0)</f>
        <v>0</v>
      </c>
      <c r="CG15" s="82" t="n">
        <f aca="false">IF(CA15=0,CF14*$C$49,0)</f>
        <v>0</v>
      </c>
      <c r="CH15" s="84" t="n">
        <f aca="false">IF(N15+P15+T15-Z15-AE15-AJ15-AO15-AT15-BD15-BI15-BN15-BS15-BX15-CC15&gt;0,MIN(CF14,N15+P15+T15-Z15-AE15-AJ15-AO15-AT15-BD15-BI15-BN15-BS15-BX15-CC15),0)</f>
        <v>0</v>
      </c>
      <c r="CI15" s="82" t="n">
        <f aca="false">CG15+CH15</f>
        <v>0</v>
      </c>
      <c r="CJ15" s="56" t="n">
        <f aca="false">CJ14+1</f>
        <v>10</v>
      </c>
      <c r="CK15" s="84" t="n">
        <f aca="false">MAX(CK14-CM15,0)</f>
        <v>0</v>
      </c>
      <c r="CL15" s="82" t="n">
        <f aca="false">IF(CF15=0,CK14*$C$52,0)</f>
        <v>0</v>
      </c>
      <c r="CM15" s="84" t="n">
        <f aca="false">IF(N15+P15+T15-Z15-AE15-AJ15-AO15-AT15-BD15-BI15-BN15-BS15-BX15-CC15-CH15&gt;0,MIN(CK14,N15+P15+T15-Z15-AE15-AJ15-AO15-AT15-BD15-BI15-BN15-BS15-BX15-CC15-CH15),0)</f>
        <v>0</v>
      </c>
      <c r="CN15" s="82" t="n">
        <f aca="false">CL15+CM15</f>
        <v>0</v>
      </c>
      <c r="CO15" s="0" t="n">
        <f aca="false">CO14+1</f>
        <v>10</v>
      </c>
      <c r="CP15" s="84" t="n">
        <f aca="false">MAX(CP14-CR15,0)</f>
        <v>0</v>
      </c>
      <c r="CQ15" s="82" t="n">
        <f aca="false">IF(CK15=0,CP14*$C$55,0)</f>
        <v>0</v>
      </c>
      <c r="CR15" s="84" t="n">
        <f aca="false">IF(N15+P15+T15-Z15-AE15-AJ15-AO15-AT15-BD15-BI15-BN15-BS15-BX15-CC15-CH15-CM15&gt;0,MIN(CP14,N15+P15+T15-Z15-AE15-AJ15-AO15-AT15-BD15-BI15-BN15-BS15-BX15-CC15-CH15-CM15),0)</f>
        <v>0</v>
      </c>
      <c r="CS15" s="82" t="n">
        <f aca="false">CQ15+CR15</f>
        <v>0</v>
      </c>
      <c r="CT15" s="0" t="n">
        <f aca="false">CT14+1</f>
        <v>10</v>
      </c>
      <c r="CU15" s="84" t="n">
        <f aca="false">MAX(CU14-CW15,0)</f>
        <v>0</v>
      </c>
      <c r="CV15" s="82" t="n">
        <f aca="false">IF(CP15=0,CU14*$C$58,0)</f>
        <v>0</v>
      </c>
      <c r="CW15" s="84" t="n">
        <f aca="false">IF(N15+P15+T15-Z15-AE15-AJ15-AO15-AT15-BD15-BI15-BN15-BS15-BX15-CC15-CH15-CM15-CR15&gt;0,MIN(CU14,N15+P15+T15-Z15-AE15-AJ15-AO15-AT15-BD15-BI15-BN15-BS15-BX15-CC15-CH15-CM15-CR15),0)</f>
        <v>0</v>
      </c>
      <c r="CX15" s="82" t="n">
        <f aca="false">CV15+CW15</f>
        <v>0</v>
      </c>
      <c r="CY15" s="56" t="n">
        <f aca="false">CY14+1</f>
        <v>10</v>
      </c>
      <c r="CZ15" s="84" t="n">
        <f aca="false">MAX(CZ14-DB15,0)</f>
        <v>0</v>
      </c>
      <c r="DA15" s="82" t="n">
        <f aca="false">IF(CU15=0,CZ14*$C$61,0)</f>
        <v>0</v>
      </c>
      <c r="DB15" s="84" t="n">
        <f aca="false">IF(N15+P15+T15-Z15-AE15-AJ15-AO15-AT15-BD15-BI15-BN15-BS15-BX15-CC15-CH15-CM15-CR15-CW15&gt;0,MIN(CZ14,N15+P15+T15-Z15-AE15-AJ15-AO15-AT15-BD15-BI15-BN15-BS15-BX15-CC15-CH15-CM15-CR15-CW15),0)</f>
        <v>0</v>
      </c>
      <c r="DC15" s="82" t="n">
        <f aca="false">DA15+DB15</f>
        <v>0</v>
      </c>
      <c r="DD15" s="82" t="n">
        <f aca="false">X15+AC15+AH15+AM15+AR15+BB15+BG15+BL15+BQ15+BV15+CA15+CF15+CK15+CP15+CU15+CZ15</f>
        <v>0</v>
      </c>
      <c r="DE15" s="82" t="n">
        <f aca="false">Y15+AD15+AI15+AN15+AS15+AX15+BC15+BH15+BM15+BR15+BW15+CB15+CG15+CQ15+CV15+DA15</f>
        <v>-319949.53355867</v>
      </c>
      <c r="DF15" s="82" t="n">
        <f aca="false">Z15+AE15+AJ15+AO15+AT15+AY15+BD15+BI15+BN15+BS15+BX15+CC15+CH15+CR15+CW15+DB15</f>
        <v>0</v>
      </c>
      <c r="DG15" s="82" t="n">
        <f aca="false">DE15+DF15</f>
        <v>-319949.53355867</v>
      </c>
      <c r="DH15" s="84" t="n">
        <f aca="false">U15-DG15+(AW15*$C$28)</f>
        <v>118528061.75034</v>
      </c>
      <c r="DI15" s="82" t="n">
        <f aca="false">U15-DG15</f>
        <v>119516668.639139</v>
      </c>
      <c r="DJ15" s="56" t="n">
        <f aca="false">DJ14+1</f>
        <v>10</v>
      </c>
    </row>
    <row r="16" customFormat="false" ht="15.75" hidden="false" customHeight="false" outlineLevel="0" collapsed="false">
      <c r="A16" s="89" t="s">
        <v>72</v>
      </c>
      <c r="B16" s="49"/>
      <c r="C16" s="90" t="n">
        <v>0.07333</v>
      </c>
      <c r="G16" s="78" t="n">
        <f aca="false">G15+1</f>
        <v>11</v>
      </c>
      <c r="H16" s="79" t="n">
        <f aca="false">1/(1+$C$4)*H17</f>
        <v>0.236158928384318</v>
      </c>
      <c r="I16" s="79" t="n">
        <f aca="false">1/$C$4*(1-H16)</f>
        <v>9.67867551464371</v>
      </c>
      <c r="J16" s="86" t="n">
        <f aca="false">0.06*$C$6</f>
        <v>0.0036</v>
      </c>
      <c r="K16" s="86" t="n">
        <f aca="false">$C$10</f>
        <v>0.0053</v>
      </c>
      <c r="L16" s="81" t="n">
        <f aca="false">-PV($C$4,$C$3-$G16,$C$5)*(1-$J$5-$K$5)*(1-$J$6-$K$6)*(1-$J$7-$K$7)*(1-$J$8-$K$8)*(1-$J16-$K16)^($G16-3)</f>
        <v>-310622083.811673</v>
      </c>
      <c r="M16" s="81" t="n">
        <f aca="false">-PMT($C$4,$C$3,$C$2)*(1-$J$5-$K$5)*(1-$J$6-$K$6)*(1-$J$7-$K$7)*(1-$J$8-$K$8)*(1-J15-K15)^($G16-4)</f>
        <v>118272816.980203</v>
      </c>
      <c r="N16" s="81" t="n">
        <f aca="false">-PV($C$4,$C$3-$G16,$C$5)*(1-$J$5-$K$5)*(1-$J$6-$K$6)*(1-$J$7-$K$7)*(1-$J$8-$K$8)*(1-$J15-$K15)^($G16-4)*$J$10</f>
        <v>-1128281.20444155</v>
      </c>
      <c r="O16" s="81" t="n">
        <f aca="false">-(L15-N16)*$C$10</f>
        <v>952603.444895657</v>
      </c>
      <c r="P16" s="81" t="n">
        <f aca="false">-(PMT($C$4,$C$3,$C$2)-PV($C$4,$C$3-$G15,$C$5)*$C$4)*(1-$J$5-$K$5)*(1-$J$6-$K$6)*(1-$J$7-$K$7)*(1-$J$8-$K$8)*(1-$J15-$K15)^($G16-4)</f>
        <v>132546665.436851</v>
      </c>
      <c r="Q16" s="81" t="n">
        <f aca="false">(-PV($C$4,$C$3-$G15,$C$5)*$C$4)*(1-$J$5-$K$5)*(1-$J$6-$K$6)*(1-$J$7-$K$7)*(1-$J$8-$K$8)*(1-$J15-$K15)^($G16-4)</f>
        <v>-14273848.456648</v>
      </c>
      <c r="R16" s="81" t="n">
        <f aca="false">(PV($C$4,$C$3-G15,$C$5)*$C$9)*(1-$J$5-$K$5)*(1-$J$6-$K$6)*(1-$J$7-$K$7)*(1-$J$8-$K$8)*(1-$J$9-$K$9)^($G16-4)</f>
        <v>249557.223777026</v>
      </c>
      <c r="S16" s="81" t="n">
        <f aca="false">MAXA(0,$L16-$C$8)</f>
        <v>0</v>
      </c>
      <c r="T16" s="81" t="n">
        <f aca="false">(L14-N15)*$C$11</f>
        <v>-133118.32336587</v>
      </c>
      <c r="U16" s="81" t="n">
        <f aca="false">SUM(N16:R16)+T16</f>
        <v>118213578.121068</v>
      </c>
      <c r="W16" s="56" t="n">
        <f aca="false">W15+1</f>
        <v>11</v>
      </c>
      <c r="X16" s="84" t="n">
        <f aca="false">MAX(X15-Z16,0)</f>
        <v>0</v>
      </c>
      <c r="Y16" s="82" t="n">
        <f aca="false">X15*$C$13</f>
        <v>0</v>
      </c>
      <c r="Z16" s="84" t="n">
        <f aca="false">MIN(IF(X15&gt;0,N16+P16+T16,0),X15)</f>
        <v>0</v>
      </c>
      <c r="AA16" s="84" t="n">
        <f aca="false">Y16+Z16</f>
        <v>0</v>
      </c>
      <c r="AB16" s="56" t="n">
        <f aca="false">AB15+1</f>
        <v>11</v>
      </c>
      <c r="AC16" s="84" t="n">
        <f aca="false">MAX(AC15-AE16,0)</f>
        <v>0</v>
      </c>
      <c r="AD16" s="82" t="n">
        <f aca="false">AC15*$C$16</f>
        <v>0</v>
      </c>
      <c r="AE16" s="84" t="n">
        <f aca="false">IF(N16+P16+T16-Z16&gt;0,MIN(AC15,N16+P16+T16-Z16),0)</f>
        <v>0</v>
      </c>
      <c r="AF16" s="82" t="n">
        <f aca="false">AD16+AE16</f>
        <v>0</v>
      </c>
      <c r="AG16" s="56" t="n">
        <f aca="false">AG15+1</f>
        <v>11</v>
      </c>
      <c r="AH16" s="84" t="n">
        <f aca="false">MAX(AH15-AJ16,0)</f>
        <v>0</v>
      </c>
      <c r="AI16" s="82" t="n">
        <f aca="false">AH15*$C$19</f>
        <v>0</v>
      </c>
      <c r="AJ16" s="84" t="n">
        <f aca="false">IF(N16+P16+T16-Z16-AE16&gt;0,MIN(AH15,N16+P16-Z16-AE16),0)</f>
        <v>0</v>
      </c>
      <c r="AK16" s="82" t="n">
        <f aca="false">AI16+AJ16</f>
        <v>0</v>
      </c>
      <c r="AL16" s="56" t="n">
        <f aca="false">AL15+1</f>
        <v>11</v>
      </c>
      <c r="AM16" s="84" t="n">
        <f aca="false">MAX(AM15-AO16,0)</f>
        <v>0</v>
      </c>
      <c r="AN16" s="82" t="n">
        <f aca="false">AM15*$C$22</f>
        <v>0</v>
      </c>
      <c r="AO16" s="84" t="n">
        <f aca="false">IF(N16+P16+T16-Z16-AE16-AJ16&gt;0,MIN(AM15,N16+P16+T16-Z16-AE16-AJ16),0)</f>
        <v>0</v>
      </c>
      <c r="AP16" s="82" t="n">
        <f aca="false">AN16+AO16</f>
        <v>0</v>
      </c>
      <c r="AQ16" s="56" t="n">
        <f aca="false">AQ15+1</f>
        <v>11</v>
      </c>
      <c r="AR16" s="84" t="n">
        <f aca="false">MAX(AR15-AT16,0)</f>
        <v>0</v>
      </c>
      <c r="AS16" s="82" t="n">
        <f aca="false">AR15*$C$25</f>
        <v>0</v>
      </c>
      <c r="AT16" s="84" t="n">
        <f aca="false">IF(N16+P16+T16-Z16-AE16-AJ16-AO16&gt;0,MIN(AR15,N16+P16+T16-Z16-AE16-AJ16-AO16),0)</f>
        <v>0</v>
      </c>
      <c r="AU16" s="82" t="n">
        <f aca="false">AS16+AT16</f>
        <v>0</v>
      </c>
      <c r="AV16" s="56" t="n">
        <f aca="false">AV15+1</f>
        <v>11</v>
      </c>
      <c r="AW16" s="83" t="n">
        <f aca="false">L16</f>
        <v>-310622083.811673</v>
      </c>
      <c r="AX16" s="82" t="n">
        <f aca="false">AW15*$C$28</f>
        <v>-988606.888799263</v>
      </c>
      <c r="AY16" s="82" t="n">
        <v>0</v>
      </c>
      <c r="AZ16" s="82" t="n">
        <f aca="false">AX16+AY16</f>
        <v>-988606.888799263</v>
      </c>
      <c r="BA16" s="56" t="n">
        <f aca="false">BA15+1</f>
        <v>11</v>
      </c>
      <c r="BB16" s="84" t="n">
        <f aca="false">MAX(BB15-BD16,0)</f>
        <v>0</v>
      </c>
      <c r="BC16" s="82" t="n">
        <f aca="false">IF(AR16=0,BB15*$C$31,0)</f>
        <v>0</v>
      </c>
      <c r="BD16" s="84" t="n">
        <f aca="false">IF(N16+P16+T16-Z16-AE16-AJ16-AO16-AT16&gt;0,MIN(BB15,N16+P16+T16-Z16-AE16-AJ16-AO16-AT16),0)</f>
        <v>0</v>
      </c>
      <c r="BE16" s="82" t="n">
        <f aca="false">BC16+BD16</f>
        <v>0</v>
      </c>
      <c r="BF16" s="56" t="n">
        <f aca="false">BF15+1</f>
        <v>11</v>
      </c>
      <c r="BG16" s="84" t="n">
        <f aca="false">MAX(BG15-BI16,0)</f>
        <v>0</v>
      </c>
      <c r="BH16" s="82" t="n">
        <f aca="false">IF(BB16&gt;0,0,BG15*$C$34)</f>
        <v>0</v>
      </c>
      <c r="BI16" s="84" t="n">
        <f aca="false">IF(N16+P16+T16-Z16-AE16-AJ16-AO16-AT16-BD16&gt;0,MIN(BG15,N16+P16+T16-Z16-AE16-AJ16-AO16-AT16-BD16),0)</f>
        <v>0</v>
      </c>
      <c r="BJ16" s="82" t="n">
        <f aca="false">BH16+BI16</f>
        <v>0</v>
      </c>
      <c r="BK16" s="56" t="n">
        <f aca="false">BK15+1</f>
        <v>11</v>
      </c>
      <c r="BL16" s="84" t="n">
        <f aca="false">MAX(BL15-BN16,0)</f>
        <v>0</v>
      </c>
      <c r="BM16" s="82" t="n">
        <f aca="false">IF(BG16=0,BL15*$C$37,0)</f>
        <v>0</v>
      </c>
      <c r="BN16" s="84" t="n">
        <f aca="false">IF(N16+P16+T16-Z16-AE16-AJ16-AO16-AT16-BD16-BI16&gt;0,MIN(BL15,N16+P16+T16-Z16-AE16-AJ16-AO16-AT16-BD16-BI16),0)</f>
        <v>0</v>
      </c>
      <c r="BO16" s="82" t="n">
        <f aca="false">BM16+BN16</f>
        <v>0</v>
      </c>
      <c r="BP16" s="56" t="n">
        <f aca="false">BP15+1</f>
        <v>11</v>
      </c>
      <c r="BQ16" s="84" t="n">
        <f aca="false">MAX(BQ15-BS16,0)</f>
        <v>0</v>
      </c>
      <c r="BR16" s="82" t="n">
        <f aca="false">IF(BL16=0,BQ15*$C$40,0)</f>
        <v>0</v>
      </c>
      <c r="BS16" s="84" t="n">
        <f aca="false">IF(N16+P16+T16-Z16-AE16-AJ16-AO16-AT16-BD16-BI16-BN16&gt;0,MIN(BQ15,N16+P16+T16-Z16-AE16-AJ16-AO16-AT16-BD16-BI16-BN16),0)</f>
        <v>0</v>
      </c>
      <c r="BT16" s="82" t="n">
        <f aca="false">BR16+BS16</f>
        <v>0</v>
      </c>
      <c r="BU16" s="56" t="n">
        <f aca="false">BU15+1</f>
        <v>11</v>
      </c>
      <c r="BV16" s="84" t="n">
        <f aca="false">MAX(BV15-BX16,0)</f>
        <v>0</v>
      </c>
      <c r="BW16" s="82" t="n">
        <f aca="false">IF(BQ16=0,BV15*$C$43,0)</f>
        <v>0</v>
      </c>
      <c r="BX16" s="84" t="n">
        <f aca="false">IF(N16+P16+T16-Z16-AE16-AJ16-AO16-AT16-BD16-BI16-BN16-BS16&gt;0,MIN(BV15,N16+P16+T16-Z16-AE16-AJ16-AO16-AT16-BD16-BI16-BN16-BS16),0)</f>
        <v>0</v>
      </c>
      <c r="BY16" s="82" t="n">
        <f aca="false">BW16+BX16</f>
        <v>0</v>
      </c>
      <c r="BZ16" s="0" t="n">
        <f aca="false">BZ15+1</f>
        <v>11</v>
      </c>
      <c r="CA16" s="84" t="n">
        <f aca="false">MAX(CA15-CC16,0)</f>
        <v>0</v>
      </c>
      <c r="CB16" s="82" t="n">
        <f aca="false">IF(BV16=0,CA15*$C$46,0)</f>
        <v>0</v>
      </c>
      <c r="CC16" s="84" t="n">
        <f aca="false">IF(N16+P16+T16-Z16-AE16-AJ16-AO16-AT16-BD16-BI16-BN16-BS16-BX16&gt;0,MIN(CA15,N16+P16+T16-Z16-AE16-AJ16-AO16-AT16-BD16-BI16-BN16-BS16-BX16),0)</f>
        <v>0</v>
      </c>
      <c r="CD16" s="82" t="n">
        <f aca="false">CB16+CC16</f>
        <v>0</v>
      </c>
      <c r="CE16" s="56" t="n">
        <f aca="false">CE15+1</f>
        <v>11</v>
      </c>
      <c r="CF16" s="84" t="n">
        <f aca="false">MAX(CF15-CH16,0)</f>
        <v>0</v>
      </c>
      <c r="CG16" s="82" t="n">
        <f aca="false">IF(CA16=0,CF15*$C$49,0)</f>
        <v>0</v>
      </c>
      <c r="CH16" s="84" t="n">
        <f aca="false">IF(N16+P16+T16-Z16-AE16-AJ16-AO16-AT16-BD16-BI16-BN16-BS16-BX16-CC16&gt;0,MIN(CF15,N16+P16+T16-Z16-AE16-AJ16-AO16-AT16-BD16-BI16-BN16-BS16-BX16-CC16),0)</f>
        <v>0</v>
      </c>
      <c r="CI16" s="82" t="n">
        <f aca="false">CG16+CH16</f>
        <v>0</v>
      </c>
      <c r="CJ16" s="56" t="n">
        <f aca="false">CJ15+1</f>
        <v>11</v>
      </c>
      <c r="CK16" s="84" t="n">
        <f aca="false">MAX(CK15-CM16,0)</f>
        <v>0</v>
      </c>
      <c r="CL16" s="82" t="n">
        <f aca="false">IF(CF16=0,CK15*$C$52,0)</f>
        <v>0</v>
      </c>
      <c r="CM16" s="84" t="n">
        <f aca="false">IF(N16+P16+T16-Z16-AE16-AJ16-AO16-AT16-BD16-BI16-BN16-BS16-BX16-CC16-CH16&gt;0,MIN(CK15,N16+P16+T16-Z16-AE16-AJ16-AO16-AT16-BD16-BI16-BN16-BS16-BX16-CC16-CH16),0)</f>
        <v>0</v>
      </c>
      <c r="CN16" s="82" t="n">
        <f aca="false">CL16+CM16</f>
        <v>0</v>
      </c>
      <c r="CO16" s="0" t="n">
        <f aca="false">CO15+1</f>
        <v>11</v>
      </c>
      <c r="CP16" s="84" t="n">
        <f aca="false">MAX(CP15-CR16,0)</f>
        <v>0</v>
      </c>
      <c r="CQ16" s="82" t="n">
        <f aca="false">IF(CK16=0,CP15*$C$55,0)</f>
        <v>0</v>
      </c>
      <c r="CR16" s="84" t="n">
        <f aca="false">IF(N16+P16+T16-Z16-AE16-AJ16-AO16-AT16-BD16-BI16-BN16-BS16-BX16-CC16-CH16-CM16&gt;0,MIN(CP15,N16+P16+T16-Z16-AE16-AJ16-AO16-AT16-BD16-BI16-BN16-BS16-BX16-CC16-CH16-CM16),0)</f>
        <v>0</v>
      </c>
      <c r="CS16" s="82" t="n">
        <f aca="false">CQ16+CR16</f>
        <v>0</v>
      </c>
      <c r="CT16" s="0" t="n">
        <f aca="false">CT15+1</f>
        <v>11</v>
      </c>
      <c r="CU16" s="84" t="n">
        <f aca="false">MAX(CU15-CW16,0)</f>
        <v>0</v>
      </c>
      <c r="CV16" s="82" t="n">
        <f aca="false">IF(CP16=0,CU15*$C$58,0)</f>
        <v>0</v>
      </c>
      <c r="CW16" s="84" t="n">
        <f aca="false">IF(N16+P16+T16-Z16-AE16-AJ16-AO16-AT16-BD16-BI16-BN16-BS16-BX16-CC16-CH16-CM16-CR16&gt;0,MIN(CU15,N16+P16+T16-Z16-AE16-AJ16-AO16-AT16-BD16-BI16-BN16-BS16-BX16-CC16-CH16-CM16-CR16),0)</f>
        <v>0</v>
      </c>
      <c r="CX16" s="82" t="n">
        <f aca="false">CV16+CW16</f>
        <v>0</v>
      </c>
      <c r="CY16" s="56" t="n">
        <f aca="false">CY15+1</f>
        <v>11</v>
      </c>
      <c r="CZ16" s="84" t="n">
        <f aca="false">MAX(CZ15-DB16,0)</f>
        <v>0</v>
      </c>
      <c r="DA16" s="82" t="n">
        <f aca="false">IF(CU16=0,CZ15*$C$61,0)</f>
        <v>0</v>
      </c>
      <c r="DB16" s="84" t="n">
        <f aca="false">IF(N16+P16+T16-Z16-AE16-AJ16-AO16-AT16-BD16-BI16-BN16-BS16-BX16-CC16-CH16-CM16-CR16-CW16&gt;0,MIN(CZ15,N16+P16+T16-Z16-AE16-AJ16-AO16-AT16-BD16-BI16-BN16-BS16-BX16-CC16-CH16-CM16-CR16-CW16),0)</f>
        <v>0</v>
      </c>
      <c r="DC16" s="82" t="n">
        <f aca="false">DA16+DB16</f>
        <v>0</v>
      </c>
      <c r="DD16" s="82" t="n">
        <f aca="false">X16+AC16+AH16+AM16+AR16+BB16+BG16+BL16+BQ16+BV16+CA16+CF16+CK16+CP16+CU16+CZ16</f>
        <v>0</v>
      </c>
      <c r="DE16" s="82" t="n">
        <f aca="false">Y16+AD16+AI16+AN16+AS16+AX16+BC16+BH16+BM16+BR16+BW16+CB16+CG16+CQ16+CV16+DA16</f>
        <v>-988606.888799263</v>
      </c>
      <c r="DF16" s="82" t="n">
        <f aca="false">Z16+AE16+AJ16+AO16+AT16+AY16+BD16+BI16+BN16+BS16+BX16+CC16+CH16+CR16+CW16+DB16</f>
        <v>0</v>
      </c>
      <c r="DG16" s="82" t="n">
        <f aca="false">DE16+DF16</f>
        <v>-988606.888799263</v>
      </c>
      <c r="DH16" s="84" t="n">
        <f aca="false">U16-DG16+(AW16*$C$28)</f>
        <v>117504324.699753</v>
      </c>
      <c r="DI16" s="82" t="n">
        <f aca="false">U16-DG16</f>
        <v>119202185.009867</v>
      </c>
      <c r="DJ16" s="56" t="n">
        <f aca="false">DJ15+1</f>
        <v>11</v>
      </c>
    </row>
    <row r="17" customFormat="false" ht="15.75" hidden="false" customHeight="false" outlineLevel="0" collapsed="false">
      <c r="A17" s="49"/>
      <c r="B17" s="49"/>
      <c r="C17" s="49"/>
      <c r="G17" s="78" t="n">
        <f aca="false">G16+1</f>
        <v>12</v>
      </c>
      <c r="H17" s="79" t="n">
        <f aca="false">1/(1+$C$4)*H18</f>
        <v>0.254796591012409</v>
      </c>
      <c r="I17" s="79" t="n">
        <f aca="false">1/$C$4*(1-H17)</f>
        <v>9.44251658625939</v>
      </c>
      <c r="J17" s="86" t="n">
        <f aca="false">0.06*$C$6</f>
        <v>0.0036</v>
      </c>
      <c r="K17" s="86" t="n">
        <f aca="false">$C$10</f>
        <v>0.0053</v>
      </c>
      <c r="L17" s="81" t="n">
        <f aca="false">-PV($C$4,$C$3-$G17,$C$5)*(1-$J$5-$K$5)*(1-$J$6-$K$6)*(1-$J$7-$K$7)*(1-$J$8-$K$8)*(1-$J17-$K17)^($G17-3)</f>
        <v>-448330594.12375</v>
      </c>
      <c r="M17" s="81" t="n">
        <f aca="false">-PMT($C$4,$C$3,$C$2)*(1-$J$5-$K$5)*(1-$J$6-$K$6)*(1-$J$7-$K$7)*(1-$J$8-$K$8)*(1-J16-K16)^($G17-4)</f>
        <v>117220188.909079</v>
      </c>
      <c r="N17" s="81" t="n">
        <f aca="false">-PV($C$4,$C$3-$G17,$C$5)*(1-$J$5-$K$5)*(1-$J$6-$K$6)*(1-$J$7-$K$7)*(1-$J$8-$K$8)*(1-$J16-$K16)^($G17-4)*$J$10</f>
        <v>-1628483.64327061</v>
      </c>
      <c r="O17" s="81" t="n">
        <f aca="false">-(L16-N17)*$C$10</f>
        <v>1637666.08089253</v>
      </c>
      <c r="P17" s="81" t="n">
        <f aca="false">-(PMT($C$4,$C$3,$C$2)-PV($C$4,$C$3-$G16,$C$5)*$C$4)*(1-$J$5-$K$5)*(1-$J$6-$K$6)*(1-$J$7-$K$7)*(1-$J$8-$K$8)*(1-$J16-$K16)^($G17-4)</f>
        <v>141734483.763496</v>
      </c>
      <c r="Q17" s="81" t="n">
        <f aca="false">(-PV($C$4,$C$3-$G16,$C$5)*$C$4)*(1-$J$5-$K$5)*(1-$J$6-$K$6)*(1-$J$7-$K$7)*(1-$J$8-$K$8)*(1-$J16-$K16)^($G17-4)</f>
        <v>-24514294.8544172</v>
      </c>
      <c r="R17" s="81" t="n">
        <f aca="false">(PV($C$4,$C$3-G16,$C$5)*$C$9)*(1-$J$5-$K$5)*(1-$J$6-$K$6)*(1-$J$7-$K$7)*(1-$J$8-$K$8)*(1-$J$9-$K$9)^($G17-4)</f>
        <v>428596.351243346</v>
      </c>
      <c r="S17" s="81" t="n">
        <f aca="false">MAXA(0,$L17-$C$8)</f>
        <v>0</v>
      </c>
      <c r="T17" s="81" t="n">
        <f aca="false">(L15-N16)*$C$11</f>
        <v>-413393.947784908</v>
      </c>
      <c r="U17" s="81" t="n">
        <f aca="false">SUM(N17:R17)+T17</f>
        <v>117244573.75016</v>
      </c>
      <c r="W17" s="56" t="n">
        <f aca="false">W16+1</f>
        <v>12</v>
      </c>
      <c r="X17" s="84" t="n">
        <f aca="false">MAX(X16-Z17,0)</f>
        <v>0</v>
      </c>
      <c r="Y17" s="82" t="n">
        <f aca="false">X16*$C$13</f>
        <v>0</v>
      </c>
      <c r="Z17" s="84" t="n">
        <f aca="false">MIN(IF(X16&gt;0,N17+P17+T17,0),X16)</f>
        <v>0</v>
      </c>
      <c r="AA17" s="84" t="n">
        <f aca="false">Y17+Z17</f>
        <v>0</v>
      </c>
      <c r="AB17" s="56" t="n">
        <f aca="false">AB16+1</f>
        <v>12</v>
      </c>
      <c r="AC17" s="84" t="n">
        <f aca="false">MAX(AC16-AE17,0)</f>
        <v>0</v>
      </c>
      <c r="AD17" s="82" t="n">
        <f aca="false">AC16*$C$16</f>
        <v>0</v>
      </c>
      <c r="AE17" s="84" t="n">
        <f aca="false">IF(N17+P17+T17-Z17&gt;0,MIN(AC16,N17+P17+T17-Z17),0)</f>
        <v>0</v>
      </c>
      <c r="AF17" s="82" t="n">
        <f aca="false">AD17+AE17</f>
        <v>0</v>
      </c>
      <c r="AG17" s="56" t="n">
        <f aca="false">AG16+1</f>
        <v>12</v>
      </c>
      <c r="AH17" s="84" t="n">
        <f aca="false">MAX(AH16-AJ17,0)</f>
        <v>0</v>
      </c>
      <c r="AI17" s="82" t="n">
        <f aca="false">AH16*$C$19</f>
        <v>0</v>
      </c>
      <c r="AJ17" s="84" t="n">
        <f aca="false">IF(N17+P17+T17-Z17-AE17&gt;0,MIN(AH16,N17+P17-Z17-AE17),0)</f>
        <v>0</v>
      </c>
      <c r="AK17" s="82" t="n">
        <f aca="false">AI17+AJ17</f>
        <v>0</v>
      </c>
      <c r="AL17" s="56" t="n">
        <f aca="false">AL16+1</f>
        <v>12</v>
      </c>
      <c r="AM17" s="84" t="n">
        <f aca="false">MAX(AM16-AO17,0)</f>
        <v>0</v>
      </c>
      <c r="AN17" s="82" t="n">
        <f aca="false">AM16*$C$22</f>
        <v>0</v>
      </c>
      <c r="AO17" s="84" t="n">
        <f aca="false">IF(N17+P17+T17-Z17-AE17-AJ17&gt;0,MIN(AM16,N17+P17+T17-Z17-AE17-AJ17),0)</f>
        <v>0</v>
      </c>
      <c r="AP17" s="82" t="n">
        <f aca="false">AN17+AO17</f>
        <v>0</v>
      </c>
      <c r="AQ17" s="56" t="n">
        <f aca="false">AQ16+1</f>
        <v>12</v>
      </c>
      <c r="AR17" s="84" t="n">
        <f aca="false">MAX(AR16-AT17,0)</f>
        <v>0</v>
      </c>
      <c r="AS17" s="82" t="n">
        <f aca="false">AR16*$C$25</f>
        <v>0</v>
      </c>
      <c r="AT17" s="84" t="n">
        <f aca="false">IF(N17+P17+T17-Z17-AE17-AJ17-AO17&gt;0,MIN(AR16,N17+P17+T17-Z17-AE17-AJ17-AO17),0)</f>
        <v>0</v>
      </c>
      <c r="AU17" s="82" t="n">
        <f aca="false">AS17+AT17</f>
        <v>0</v>
      </c>
      <c r="AV17" s="56" t="n">
        <f aca="false">AV16+1</f>
        <v>12</v>
      </c>
      <c r="AW17" s="83" t="n">
        <f aca="false">L17</f>
        <v>-448330594.12375</v>
      </c>
      <c r="AX17" s="82" t="n">
        <f aca="false">AW16*$C$28</f>
        <v>-1697860.3101146</v>
      </c>
      <c r="AY17" s="82" t="n">
        <v>0</v>
      </c>
      <c r="AZ17" s="82" t="n">
        <f aca="false">AX17+AY17</f>
        <v>-1697860.3101146</v>
      </c>
      <c r="BA17" s="56" t="n">
        <f aca="false">BA16+1</f>
        <v>12</v>
      </c>
      <c r="BB17" s="84" t="n">
        <f aca="false">MAX(BB16-BD17,0)</f>
        <v>0</v>
      </c>
      <c r="BC17" s="82" t="n">
        <f aca="false">IF(AR17=0,BB16*$C$31,0)</f>
        <v>0</v>
      </c>
      <c r="BD17" s="84" t="n">
        <f aca="false">IF(N17+P17+T17-Z17-AE17-AJ17-AO17-AT17&gt;0,MIN(BB16,N17+P17+T17-Z17-AE17-AJ17-AO17-AT17),0)</f>
        <v>0</v>
      </c>
      <c r="BE17" s="82" t="n">
        <f aca="false">BC17+BD17</f>
        <v>0</v>
      </c>
      <c r="BF17" s="56" t="n">
        <f aca="false">BF16+1</f>
        <v>12</v>
      </c>
      <c r="BG17" s="84" t="n">
        <f aca="false">MAX(BG16-BI17,0)</f>
        <v>0</v>
      </c>
      <c r="BH17" s="82" t="n">
        <f aca="false">IF(BB17&gt;0,0,BG16*$C$34)</f>
        <v>0</v>
      </c>
      <c r="BI17" s="84" t="n">
        <f aca="false">IF(N17+P17+T17-Z17-AE17-AJ17-AO17-AT17-BD17&gt;0,MIN(BG16,N17+P17+T17-Z17-AE17-AJ17-AO17-AT17-BD17),0)</f>
        <v>0</v>
      </c>
      <c r="BJ17" s="82" t="n">
        <f aca="false">BH17+BI17</f>
        <v>0</v>
      </c>
      <c r="BK17" s="56" t="n">
        <f aca="false">BK16+1</f>
        <v>12</v>
      </c>
      <c r="BL17" s="84" t="n">
        <f aca="false">MAX(BL16-BN17,0)</f>
        <v>0</v>
      </c>
      <c r="BM17" s="82" t="n">
        <f aca="false">IF(BG17=0,BL16*$C$37,0)</f>
        <v>0</v>
      </c>
      <c r="BN17" s="84" t="n">
        <f aca="false">IF(N17+P17+T17-Z17-AE17-AJ17-AO17-AT17-BD17-BI17&gt;0,MIN(BL16,N17+P17+T17-Z17-AE17-AJ17-AO17-AT17-BD17-BI17),0)</f>
        <v>0</v>
      </c>
      <c r="BO17" s="82" t="n">
        <f aca="false">BM17+BN17</f>
        <v>0</v>
      </c>
      <c r="BP17" s="56" t="n">
        <f aca="false">BP16+1</f>
        <v>12</v>
      </c>
      <c r="BQ17" s="84" t="n">
        <f aca="false">MAX(BQ16-BS17,0)</f>
        <v>0</v>
      </c>
      <c r="BR17" s="82" t="n">
        <f aca="false">IF(BL17=0,BQ16*$C$40,0)</f>
        <v>0</v>
      </c>
      <c r="BS17" s="84" t="n">
        <f aca="false">IF(N17+P17+T17-Z17-AE17-AJ17-AO17-AT17-BD17-BI17-BN17&gt;0,MIN(BQ16,N17+P17+T17-Z17-AE17-AJ17-AO17-AT17-BD17-BI17-BN17),0)</f>
        <v>0</v>
      </c>
      <c r="BT17" s="82" t="n">
        <f aca="false">BR17+BS17</f>
        <v>0</v>
      </c>
      <c r="BU17" s="56" t="n">
        <f aca="false">BU16+1</f>
        <v>12</v>
      </c>
      <c r="BV17" s="84" t="n">
        <f aca="false">MAX(BV16-BX17,0)</f>
        <v>0</v>
      </c>
      <c r="BW17" s="82" t="n">
        <f aca="false">IF(BQ17=0,BV16*$C$43,0)</f>
        <v>0</v>
      </c>
      <c r="BX17" s="84" t="n">
        <f aca="false">IF(N17+P17+T17-Z17-AE17-AJ17-AO17-AT17-BD17-BI17-BN17-BS17&gt;0,MIN(BV16,N17+P17+T17-Z17-AE17-AJ17-AO17-AT17-BD17-BI17-BN17-BS17),0)</f>
        <v>0</v>
      </c>
      <c r="BY17" s="82" t="n">
        <f aca="false">BW17+BX17</f>
        <v>0</v>
      </c>
      <c r="BZ17" s="0" t="n">
        <f aca="false">BZ16+1</f>
        <v>12</v>
      </c>
      <c r="CA17" s="84" t="n">
        <f aca="false">MAX(CA16-CC17,0)</f>
        <v>0</v>
      </c>
      <c r="CB17" s="82" t="n">
        <f aca="false">IF(BV17=0,CA16*$C$46,0)</f>
        <v>0</v>
      </c>
      <c r="CC17" s="84" t="n">
        <f aca="false">IF(N17+P17+T17-Z17-AE17-AJ17-AO17-AT17-BD17-BI17-BN17-BS17-BX17&gt;0,MIN(CA16,N17+P17+T17-Z17-AE17-AJ17-AO17-AT17-BD17-BI17-BN17-BS17-BX17),0)</f>
        <v>0</v>
      </c>
      <c r="CD17" s="82" t="n">
        <f aca="false">CB17+CC17</f>
        <v>0</v>
      </c>
      <c r="CE17" s="56" t="n">
        <f aca="false">CE16+1</f>
        <v>12</v>
      </c>
      <c r="CF17" s="84" t="n">
        <f aca="false">MAX(CF16-CH17,0)</f>
        <v>0</v>
      </c>
      <c r="CG17" s="82" t="n">
        <f aca="false">IF(CA17=0,CF16*$C$49,0)</f>
        <v>0</v>
      </c>
      <c r="CH17" s="84" t="n">
        <f aca="false">IF(N17+P17+T17-Z17-AE17-AJ17-AO17-AT17-BD17-BI17-BN17-BS17-BX17-CC17&gt;0,MIN(CF16,N17+P17+T17-Z17-AE17-AJ17-AO17-AT17-BD17-BI17-BN17-BS17-BX17-CC17),0)</f>
        <v>0</v>
      </c>
      <c r="CI17" s="82" t="n">
        <f aca="false">CG17+CH17</f>
        <v>0</v>
      </c>
      <c r="CJ17" s="56" t="n">
        <f aca="false">CJ16+1</f>
        <v>12</v>
      </c>
      <c r="CK17" s="84" t="n">
        <f aca="false">MAX(CK16-CM17,0)</f>
        <v>0</v>
      </c>
      <c r="CL17" s="82" t="n">
        <f aca="false">IF(CF17=0,CK16*$C$52,0)</f>
        <v>0</v>
      </c>
      <c r="CM17" s="84" t="n">
        <f aca="false">IF(N17+P17+T17-Z17-AE17-AJ17-AO17-AT17-BD17-BI17-BN17-BS17-BX17-CC17-CH17&gt;0,MIN(CK16,N17+P17+T17-Z17-AE17-AJ17-AO17-AT17-BD17-BI17-BN17-BS17-BX17-CC17-CH17),0)</f>
        <v>0</v>
      </c>
      <c r="CN17" s="82" t="n">
        <f aca="false">CL17+CM17</f>
        <v>0</v>
      </c>
      <c r="CO17" s="0" t="n">
        <f aca="false">CO16+1</f>
        <v>12</v>
      </c>
      <c r="CP17" s="84" t="n">
        <f aca="false">MAX(CP16-CR17,0)</f>
        <v>0</v>
      </c>
      <c r="CQ17" s="82" t="n">
        <f aca="false">IF(CK17=0,CP16*$C$55,0)</f>
        <v>0</v>
      </c>
      <c r="CR17" s="84" t="n">
        <f aca="false">IF(N17+P17+T17-Z17-AE17-AJ17-AO17-AT17-BD17-BI17-BN17-BS17-BX17-CC17-CH17-CM17&gt;0,MIN(CP16,N17+P17+T17-Z17-AE17-AJ17-AO17-AT17-BD17-BI17-BN17-BS17-BX17-CC17-CH17-CM17),0)</f>
        <v>0</v>
      </c>
      <c r="CS17" s="82" t="n">
        <f aca="false">CQ17+CR17</f>
        <v>0</v>
      </c>
      <c r="CT17" s="0" t="n">
        <f aca="false">CT16+1</f>
        <v>12</v>
      </c>
      <c r="CU17" s="84" t="n">
        <f aca="false">MAX(CU16-CW17,0)</f>
        <v>0</v>
      </c>
      <c r="CV17" s="82" t="n">
        <f aca="false">IF(CP17=0,CU16*$C$58,0)</f>
        <v>0</v>
      </c>
      <c r="CW17" s="84" t="n">
        <f aca="false">IF(N17+P17+T17-Z17-AE17-AJ17-AO17-AT17-BD17-BI17-BN17-BS17-BX17-CC17-CH17-CM17-CR17&gt;0,MIN(CU16,N17+P17+T17-Z17-AE17-AJ17-AO17-AT17-BD17-BI17-BN17-BS17-BX17-CC17-CH17-CM17-CR17),0)</f>
        <v>0</v>
      </c>
      <c r="CX17" s="82" t="n">
        <f aca="false">CV17+CW17</f>
        <v>0</v>
      </c>
      <c r="CY17" s="56" t="n">
        <f aca="false">CY16+1</f>
        <v>12</v>
      </c>
      <c r="CZ17" s="84" t="n">
        <f aca="false">MAX(CZ16-DB17,0)</f>
        <v>0</v>
      </c>
      <c r="DA17" s="82" t="n">
        <f aca="false">IF(CU17=0,CZ16*$C$61,0)</f>
        <v>0</v>
      </c>
      <c r="DB17" s="84" t="n">
        <f aca="false">IF(N17+P17+T17-Z17-AE17-AJ17-AO17-AT17-BD17-BI17-BN17-BS17-BX17-CC17-CH17-CM17-CR17-CW17&gt;0,MIN(CZ16,N17+P17+T17-Z17-AE17-AJ17-AO17-AT17-BD17-BI17-BN17-BS17-BX17-CC17-CH17-CM17-CR17-CW17),0)</f>
        <v>0</v>
      </c>
      <c r="DC17" s="82" t="n">
        <f aca="false">DA17+DB17</f>
        <v>0</v>
      </c>
      <c r="DD17" s="82" t="n">
        <f aca="false">X17+AC17+AH17+AM17+AR17+BB17+BG17+BL17+BQ17+BV17+CA17+CF17+CK17+CP17+CU17+CZ17</f>
        <v>0</v>
      </c>
      <c r="DE17" s="82" t="n">
        <f aca="false">Y17+AD17+AI17+AN17+AS17+AX17+BC17+BH17+BM17+BR17+BW17+CB17+CG17+CQ17+CV17+DA17</f>
        <v>-1697860.3101146</v>
      </c>
      <c r="DF17" s="82" t="n">
        <f aca="false">Z17+AE17+AJ17+AO17+AT17+AY17+BD17+BI17+BN17+BS17+BX17+CC17+CH17+CR17+CW17+DB17</f>
        <v>0</v>
      </c>
      <c r="DG17" s="82" t="n">
        <f aca="false">DE17+DF17</f>
        <v>-1697860.3101146</v>
      </c>
      <c r="DH17" s="84" t="n">
        <f aca="false">U17-DG17+(AW17*$C$28)</f>
        <v>116491859.032794</v>
      </c>
      <c r="DI17" s="82" t="n">
        <f aca="false">U17-DG17</f>
        <v>118942434.060274</v>
      </c>
      <c r="DJ17" s="56" t="n">
        <f aca="false">DJ16+1</f>
        <v>12</v>
      </c>
    </row>
    <row r="18" customFormat="false" ht="15.75" hidden="false" customHeight="false" outlineLevel="0" collapsed="false">
      <c r="A18" s="89" t="s">
        <v>73</v>
      </c>
      <c r="B18" s="49"/>
      <c r="C18" s="91" t="n">
        <v>55591451</v>
      </c>
      <c r="G18" s="78" t="n">
        <f aca="false">G17+1</f>
        <v>13</v>
      </c>
      <c r="H18" s="79" t="n">
        <f aca="false">1/(1+$C$4)*H19</f>
        <v>0.274905137975108</v>
      </c>
      <c r="I18" s="79" t="n">
        <f aca="false">1/$C$4*(1-H18)</f>
        <v>9.18771999524698</v>
      </c>
      <c r="J18" s="86" t="n">
        <f aca="false">0.06*$C$6</f>
        <v>0.0036</v>
      </c>
      <c r="K18" s="86" t="n">
        <f aca="false">$C$10</f>
        <v>0.0053</v>
      </c>
      <c r="L18" s="81" t="n">
        <f aca="false">-PV($C$4,$C$3-$G18,$C$5)*(1-$J$5-$K$5)*(1-$J$6-$K$6)*(1-$J$7-$K$7)*(1-$J$8-$K$8)*(1-$J18-$K18)^($G18-3)</f>
        <v>-594550754.852611</v>
      </c>
      <c r="M18" s="81" t="n">
        <f aca="false">-PMT($C$4,$C$3,$C$2)*(1-$J$5-$K$5)*(1-$J$6-$K$6)*(1-$J$7-$K$7)*(1-$J$8-$K$8)*(1-J17-K17)^($G18-4)</f>
        <v>116176929.227788</v>
      </c>
      <c r="N18" s="81" t="n">
        <f aca="false">-PV($C$4,$C$3-$G18,$C$5)*(1-$J$5-$K$5)*(1-$J$6-$K$6)*(1-$J$7-$K$7)*(1-$J$8-$K$8)*(1-$J17-$K17)^($G18-4)*$J$10</f>
        <v>-2159603.18582323</v>
      </c>
      <c r="O18" s="81" t="n">
        <f aca="false">-(L17-N18)*$C$10</f>
        <v>2364706.25197101</v>
      </c>
      <c r="P18" s="81" t="n">
        <f aca="false">-(PMT($C$4,$C$3,$C$2)-PV($C$4,$C$3-$G17,$C$5)*$C$4)*(1-$J$5-$K$5)*(1-$J$6-$K$6)*(1-$J$7-$K$7)*(1-$J$8-$K$8)*(1-$J17-$K17)^($G18-4)</f>
        <v>151559179.716035</v>
      </c>
      <c r="Q18" s="81" t="n">
        <f aca="false">(-PV($C$4,$C$3-$G17,$C$5)*$C$4)*(1-$J$5-$K$5)*(1-$J$6-$K$6)*(1-$J$7-$K$7)*(1-$J$8-$K$8)*(1-$J17-$K17)^($G18-4)</f>
        <v>-35382250.4882464</v>
      </c>
      <c r="R18" s="81" t="n">
        <f aca="false">(PV($C$4,$C$3-G17,$C$5)*$C$9)*(1-$J$5-$K$5)*(1-$J$6-$K$6)*(1-$J$7-$K$7)*(1-$J$8-$K$8)*(1-$J$9-$K$9)^($G18-4)</f>
        <v>618606.553771951</v>
      </c>
      <c r="S18" s="81" t="n">
        <f aca="false">MAXA(0,$L18-$C$8)</f>
        <v>0</v>
      </c>
      <c r="T18" s="81" t="n">
        <f aca="false">(L16-N17)*$C$11</f>
        <v>-710685.280387325</v>
      </c>
      <c r="U18" s="81" t="n">
        <f aca="false">SUM(N18:R18)+T18</f>
        <v>116289953.567321</v>
      </c>
      <c r="W18" s="56" t="n">
        <f aca="false">W17+1</f>
        <v>13</v>
      </c>
      <c r="X18" s="84" t="n">
        <f aca="false">MAX(X17-Z18,0)</f>
        <v>0</v>
      </c>
      <c r="Y18" s="82" t="n">
        <f aca="false">X17*$C$13</f>
        <v>0</v>
      </c>
      <c r="Z18" s="84" t="n">
        <f aca="false">MIN(IF(X17&gt;0,N18+P18+T18,0),X17)</f>
        <v>0</v>
      </c>
      <c r="AA18" s="84" t="n">
        <f aca="false">Y18+Z18</f>
        <v>0</v>
      </c>
      <c r="AB18" s="56" t="n">
        <f aca="false">AB17+1</f>
        <v>13</v>
      </c>
      <c r="AC18" s="84" t="n">
        <f aca="false">MAX(AC17-AE18,0)</f>
        <v>0</v>
      </c>
      <c r="AD18" s="82" t="n">
        <f aca="false">AC17*$C$16</f>
        <v>0</v>
      </c>
      <c r="AE18" s="84" t="n">
        <f aca="false">IF(N18+P18+T18-Z18&gt;0,MIN(AC17,N18+P18+T18-Z18),0)</f>
        <v>0</v>
      </c>
      <c r="AF18" s="82" t="n">
        <f aca="false">AD18+AE18</f>
        <v>0</v>
      </c>
      <c r="AG18" s="56" t="n">
        <f aca="false">AG17+1</f>
        <v>13</v>
      </c>
      <c r="AH18" s="84" t="n">
        <f aca="false">MAX(AH17-AJ18,0)</f>
        <v>0</v>
      </c>
      <c r="AI18" s="82" t="n">
        <f aca="false">AH17*$C$19</f>
        <v>0</v>
      </c>
      <c r="AJ18" s="84" t="n">
        <f aca="false">IF(N18+P18+T18-Z18-AE18&gt;0,MIN(AH17,N18+P18-Z18-AE18),0)</f>
        <v>0</v>
      </c>
      <c r="AK18" s="82" t="n">
        <f aca="false">AI18+AJ18</f>
        <v>0</v>
      </c>
      <c r="AL18" s="56" t="n">
        <f aca="false">AL17+1</f>
        <v>13</v>
      </c>
      <c r="AM18" s="84" t="n">
        <f aca="false">MAX(AM17-AO18,0)</f>
        <v>0</v>
      </c>
      <c r="AN18" s="82" t="n">
        <f aca="false">AM17*$C$22</f>
        <v>0</v>
      </c>
      <c r="AO18" s="84" t="n">
        <f aca="false">IF(N18+P18+T18-Z18-AE18-AJ18&gt;0,MIN(AM17,N18+P18+T18-Z18-AE18-AJ18),0)</f>
        <v>0</v>
      </c>
      <c r="AP18" s="82" t="n">
        <f aca="false">AN18+AO18</f>
        <v>0</v>
      </c>
      <c r="AQ18" s="56" t="n">
        <f aca="false">AQ17+1</f>
        <v>13</v>
      </c>
      <c r="AR18" s="84" t="n">
        <f aca="false">MAX(AR17-AT18,0)</f>
        <v>0</v>
      </c>
      <c r="AS18" s="82" t="n">
        <f aca="false">AR17*$C$25</f>
        <v>0</v>
      </c>
      <c r="AT18" s="84" t="n">
        <f aca="false">IF(N18+P18+T18-Z18-AE18-AJ18-AO18&gt;0,MIN(AR17,N18+P18+T18-Z18-AE18-AJ18-AO18),0)</f>
        <v>0</v>
      </c>
      <c r="AU18" s="82" t="n">
        <f aca="false">AS18+AT18</f>
        <v>0</v>
      </c>
      <c r="AV18" s="56" t="n">
        <f aca="false">AV17+1</f>
        <v>13</v>
      </c>
      <c r="AW18" s="83" t="n">
        <f aca="false">L18</f>
        <v>-594550754.852611</v>
      </c>
      <c r="AX18" s="82" t="n">
        <f aca="false">AW17*$C$28</f>
        <v>-2450575.02748042</v>
      </c>
      <c r="AY18" s="82" t="n">
        <v>0</v>
      </c>
      <c r="AZ18" s="82" t="n">
        <f aca="false">AX18+AY18</f>
        <v>-2450575.02748042</v>
      </c>
      <c r="BA18" s="56" t="n">
        <f aca="false">BA17+1</f>
        <v>13</v>
      </c>
      <c r="BB18" s="84" t="n">
        <f aca="false">MAX(BB17-BD18,0)</f>
        <v>0</v>
      </c>
      <c r="BC18" s="82" t="n">
        <f aca="false">IF(AR18=0,BB17*$C$31,0)</f>
        <v>0</v>
      </c>
      <c r="BD18" s="84" t="n">
        <f aca="false">IF(N18+P18+T18-Z18-AE18-AJ18-AO18-AT18&gt;0,MIN(BB17,N18+P18+T18-Z18-AE18-AJ18-AO18-AT18),0)</f>
        <v>0</v>
      </c>
      <c r="BE18" s="82" t="n">
        <f aca="false">BC18+BD18</f>
        <v>0</v>
      </c>
      <c r="BF18" s="56" t="n">
        <f aca="false">BF17+1</f>
        <v>13</v>
      </c>
      <c r="BG18" s="84" t="n">
        <f aca="false">MAX(BG17-BI18,0)</f>
        <v>0</v>
      </c>
      <c r="BH18" s="82" t="n">
        <f aca="false">IF(BB18&gt;0,0,BG17*$C$34)</f>
        <v>0</v>
      </c>
      <c r="BI18" s="84" t="n">
        <f aca="false">IF(N18+P18+T18-Z18-AE18-AJ18-AO18-AT18-BD18&gt;0,MIN(BG17,N18+P18+T18-Z18-AE18-AJ18-AO18-AT18-BD18),0)</f>
        <v>0</v>
      </c>
      <c r="BJ18" s="82" t="n">
        <f aca="false">BH18+BI18</f>
        <v>0</v>
      </c>
      <c r="BK18" s="56" t="n">
        <f aca="false">BK17+1</f>
        <v>13</v>
      </c>
      <c r="BL18" s="84" t="n">
        <f aca="false">MAX(BL17-BN18,0)</f>
        <v>0</v>
      </c>
      <c r="BM18" s="82" t="n">
        <f aca="false">IF(BG18=0,BL17*$C$37,0)</f>
        <v>0</v>
      </c>
      <c r="BN18" s="84" t="n">
        <f aca="false">IF(N18+P18+T18-Z18-AE18-AJ18-AO18-AT18-BD18-BI18&gt;0,MIN(BL17,N18+P18+T18-Z18-AE18-AJ18-AO18-AT18-BD18-BI18),0)</f>
        <v>0</v>
      </c>
      <c r="BO18" s="82" t="n">
        <f aca="false">BM18+BN18</f>
        <v>0</v>
      </c>
      <c r="BP18" s="56" t="n">
        <f aca="false">BP17+1</f>
        <v>13</v>
      </c>
      <c r="BQ18" s="84" t="n">
        <f aca="false">MAX(BQ17-BS18,0)</f>
        <v>0</v>
      </c>
      <c r="BR18" s="82" t="n">
        <f aca="false">IF(BL18=0,BQ17*$C$40,0)</f>
        <v>0</v>
      </c>
      <c r="BS18" s="84" t="n">
        <f aca="false">IF(N18+P18+T18-Z18-AE18-AJ18-AO18-AT18-BD18-BI18-BN18&gt;0,MIN(BQ17,N18+P18+T18-Z18-AE18-AJ18-AO18-AT18-BD18-BI18-BN18),0)</f>
        <v>0</v>
      </c>
      <c r="BT18" s="82" t="n">
        <f aca="false">BR18+BS18</f>
        <v>0</v>
      </c>
      <c r="BU18" s="56" t="n">
        <f aca="false">BU17+1</f>
        <v>13</v>
      </c>
      <c r="BV18" s="84" t="n">
        <f aca="false">MAX(BV17-BX18,0)</f>
        <v>0</v>
      </c>
      <c r="BW18" s="82" t="n">
        <f aca="false">IF(BQ18=0,BV17*$C$43,0)</f>
        <v>0</v>
      </c>
      <c r="BX18" s="84" t="n">
        <f aca="false">IF(N18+P18+T18-Z18-AE18-AJ18-AO18-AT18-BD18-BI18-BN18-BS18&gt;0,MIN(BV17,N18+P18+T18-Z18-AE18-AJ18-AO18-AT18-BD18-BI18-BN18-BS18),0)</f>
        <v>0</v>
      </c>
      <c r="BY18" s="82" t="n">
        <f aca="false">BW18+BX18</f>
        <v>0</v>
      </c>
      <c r="BZ18" s="0" t="n">
        <f aca="false">BZ17+1</f>
        <v>13</v>
      </c>
      <c r="CA18" s="84" t="n">
        <f aca="false">MAX(CA17-CC18,0)</f>
        <v>0</v>
      </c>
      <c r="CB18" s="82" t="n">
        <f aca="false">IF(BV18=0,CA17*$C$46,0)</f>
        <v>0</v>
      </c>
      <c r="CC18" s="84" t="n">
        <f aca="false">IF(N18+P18+T18-Z18-AE18-AJ18-AO18-AT18-BD18-BI18-BN18-BS18-BX18&gt;0,MIN(CA17,N18+P18+T18-Z18-AE18-AJ18-AO18-AT18-BD18-BI18-BN18-BS18-BX18),0)</f>
        <v>0</v>
      </c>
      <c r="CD18" s="82" t="n">
        <f aca="false">CB18+CC18</f>
        <v>0</v>
      </c>
      <c r="CE18" s="56" t="n">
        <f aca="false">CE17+1</f>
        <v>13</v>
      </c>
      <c r="CF18" s="84" t="n">
        <f aca="false">MAX(CF17-CH18,0)</f>
        <v>0</v>
      </c>
      <c r="CG18" s="82" t="n">
        <f aca="false">IF(CA18=0,CF17*$C$49,0)</f>
        <v>0</v>
      </c>
      <c r="CH18" s="84" t="n">
        <f aca="false">IF(N18+P18+T18-Z18-AE18-AJ18-AO18-AT18-BD18-BI18-BN18-BS18-BX18-CC18&gt;0,MIN(CF17,N18+P18+T18-Z18-AE18-AJ18-AO18-AT18-BD18-BI18-BN18-BS18-BX18-CC18),0)</f>
        <v>0</v>
      </c>
      <c r="CI18" s="82" t="n">
        <f aca="false">CG18+CH18</f>
        <v>0</v>
      </c>
      <c r="CJ18" s="56" t="n">
        <f aca="false">CJ17+1</f>
        <v>13</v>
      </c>
      <c r="CK18" s="84" t="n">
        <f aca="false">MAX(CK17-CM18,0)</f>
        <v>0</v>
      </c>
      <c r="CL18" s="82" t="n">
        <f aca="false">IF(CF18=0,CK17*$C$52,0)</f>
        <v>0</v>
      </c>
      <c r="CM18" s="84" t="n">
        <f aca="false">IF(N18+P18+T18-Z18-AE18-AJ18-AO18-AT18-BD18-BI18-BN18-BS18-BX18-CC18-CH18&gt;0,MIN(CK17,N18+P18+T18-Z18-AE18-AJ18-AO18-AT18-BD18-BI18-BN18-BS18-BX18-CC18-CH18),0)</f>
        <v>0</v>
      </c>
      <c r="CN18" s="82" t="n">
        <f aca="false">CL18+CM18</f>
        <v>0</v>
      </c>
      <c r="CO18" s="0" t="n">
        <f aca="false">CO17+1</f>
        <v>13</v>
      </c>
      <c r="CP18" s="84" t="n">
        <f aca="false">MAX(CP17-CR18,0)</f>
        <v>0</v>
      </c>
      <c r="CQ18" s="82" t="n">
        <f aca="false">IF(CK18=0,CP17*$C$55,0)</f>
        <v>0</v>
      </c>
      <c r="CR18" s="84" t="n">
        <f aca="false">IF(N18+P18+T18-Z18-AE18-AJ18-AO18-AT18-BD18-BI18-BN18-BS18-BX18-CC18-CH18-CM18&gt;0,MIN(CP17,N18+P18+T18-Z18-AE18-AJ18-AO18-AT18-BD18-BI18-BN18-BS18-BX18-CC18-CH18-CM18),0)</f>
        <v>0</v>
      </c>
      <c r="CS18" s="82" t="n">
        <f aca="false">CQ18+CR18</f>
        <v>0</v>
      </c>
      <c r="CT18" s="0" t="n">
        <f aca="false">CT17+1</f>
        <v>13</v>
      </c>
      <c r="CU18" s="84" t="n">
        <f aca="false">MAX(CU17-CW18,0)</f>
        <v>0</v>
      </c>
      <c r="CV18" s="82" t="n">
        <f aca="false">IF(CP18=0,CU17*$C$58,0)</f>
        <v>0</v>
      </c>
      <c r="CW18" s="84" t="n">
        <f aca="false">IF(N18+P18+T18-Z18-AE18-AJ18-AO18-AT18-BD18-BI18-BN18-BS18-BX18-CC18-CH18-CM18-CR18&gt;0,MIN(CU17,N18+P18+T18-Z18-AE18-AJ18-AO18-AT18-BD18-BI18-BN18-BS18-BX18-CC18-CH18-CM18-CR18),0)</f>
        <v>0</v>
      </c>
      <c r="CX18" s="82" t="n">
        <f aca="false">CV18+CW18</f>
        <v>0</v>
      </c>
      <c r="CY18" s="56" t="n">
        <f aca="false">CY17+1</f>
        <v>13</v>
      </c>
      <c r="CZ18" s="84" t="n">
        <f aca="false">MAX(CZ17-DB18,0)</f>
        <v>0</v>
      </c>
      <c r="DA18" s="82" t="n">
        <f aca="false">IF(CU18=0,CZ17*$C$61,0)</f>
        <v>0</v>
      </c>
      <c r="DB18" s="84" t="n">
        <f aca="false">IF(N18+P18+T18-Z18-AE18-AJ18-AO18-AT18-BD18-BI18-BN18-BS18-BX18-CC18-CH18-CM18-CR18-CW18&gt;0,MIN(CZ17,N18+P18+T18-Z18-AE18-AJ18-AO18-AT18-BD18-BI18-BN18-BS18-BX18-CC18-CH18-CM18-CR18-CW18),0)</f>
        <v>0</v>
      </c>
      <c r="DC18" s="82" t="n">
        <f aca="false">DA18+DB18</f>
        <v>0</v>
      </c>
      <c r="DD18" s="82" t="n">
        <f aca="false">X18+AC18+AH18+AM18+AR18+BB18+BG18+BL18+BQ18+BV18+CA18+CF18+CK18+CP18+CU18+CZ18</f>
        <v>0</v>
      </c>
      <c r="DE18" s="82" t="n">
        <f aca="false">Y18+AD18+AI18+AN18+AS18+AX18+BC18+BH18+BM18+BR18+BW18+CB18+CG18+CQ18+CV18+DA18</f>
        <v>-2450575.02748042</v>
      </c>
      <c r="DF18" s="82" t="n">
        <f aca="false">Z18+AE18+AJ18+AO18+AT18+AY18+BD18+BI18+BN18+BS18+BX18+CC18+CH18+CR18+CW18+DB18</f>
        <v>0</v>
      </c>
      <c r="DG18" s="82" t="n">
        <f aca="false">DE18+DF18</f>
        <v>-2450575.02748042</v>
      </c>
      <c r="DH18" s="84" t="n">
        <f aca="false">U18-DG18+(AW18*$C$28)</f>
        <v>115490714.168777</v>
      </c>
      <c r="DI18" s="82" t="n">
        <f aca="false">U18-DG18</f>
        <v>118740528.594801</v>
      </c>
      <c r="DJ18" s="56" t="n">
        <f aca="false">DJ17+1</f>
        <v>13</v>
      </c>
    </row>
    <row r="19" customFormat="false" ht="15.75" hidden="false" customHeight="false" outlineLevel="0" collapsed="false">
      <c r="A19" s="89" t="s">
        <v>74</v>
      </c>
      <c r="B19" s="49"/>
      <c r="C19" s="90" t="n">
        <v>0.06801</v>
      </c>
      <c r="G19" s="78" t="n">
        <f aca="false">G18+1</f>
        <v>14</v>
      </c>
      <c r="H19" s="79" t="n">
        <f aca="false">1/(1+$C$4)*H20</f>
        <v>0.296600651464104</v>
      </c>
      <c r="I19" s="79" t="n">
        <f aca="false">1/$C$4*(1-H19)</f>
        <v>8.91281485727187</v>
      </c>
      <c r="J19" s="86" t="n">
        <f aca="false">0.06*$C$6</f>
        <v>0.0036</v>
      </c>
      <c r="K19" s="86" t="n">
        <f aca="false">$C$10</f>
        <v>0.0053</v>
      </c>
      <c r="L19" s="81" t="n">
        <f aca="false">-PV($C$4,$C$3-$G19,$C$5)*(1-$J$5-$K$5)*(1-$J$6-$K$6)*(1-$J$7-$K$7)*(1-$J$8-$K$8)*(1-$J19-$K19)^($G19-3)</f>
        <v>-749881775.65389</v>
      </c>
      <c r="M19" s="81" t="n">
        <f aca="false">-PMT($C$4,$C$3,$C$2)*(1-$J$5-$K$5)*(1-$J$6-$K$6)*(1-$J$7-$K$7)*(1-$J$8-$K$8)*(1-J18-K18)^($G19-4)</f>
        <v>115142954.557661</v>
      </c>
      <c r="N19" s="81" t="n">
        <f aca="false">-PV($C$4,$C$3-$G19,$C$5)*(1-$J$5-$K$5)*(1-$J$6-$K$6)*(1-$J$7-$K$7)*(1-$J$8-$K$8)*(1-$J18-$K18)^($G19-4)*$J$10</f>
        <v>-2723816.35793967</v>
      </c>
      <c r="O19" s="81" t="n">
        <f aca="false">-(L18-N19)*$C$10</f>
        <v>3136682.77402176</v>
      </c>
      <c r="P19" s="81" t="n">
        <f aca="false">-(PMT($C$4,$C$3,$C$2)-PV($C$4,$C$3-$G18,$C$5)*$C$4)*(1-$J$5-$K$5)*(1-$J$6-$K$6)*(1-$J$7-$K$7)*(1-$J$8-$K$8)*(1-$J18-$K18)^($G19-4)</f>
        <v>162064900.130629</v>
      </c>
      <c r="Q19" s="81" t="n">
        <f aca="false">(-PV($C$4,$C$3-$G18,$C$5)*$C$4)*(1-$J$5-$K$5)*(1-$J$6-$K$6)*(1-$J$7-$K$7)*(1-$J$8-$K$8)*(1-$J18-$K18)^($G19-4)</f>
        <v>-46921945.5729681</v>
      </c>
      <c r="R19" s="81" t="n">
        <f aca="false">(PV($C$4,$C$3-G18,$C$5)*$C$9)*(1-$J$5-$K$5)*(1-$J$6-$K$6)*(1-$J$7-$K$7)*(1-$J$8-$K$8)*(1-$J$9-$K$9)^($G19-4)</f>
        <v>820361.131545633</v>
      </c>
      <c r="S19" s="81" t="n">
        <f aca="false">MAXA(0,$L19-$C$8)</f>
        <v>0</v>
      </c>
      <c r="T19" s="81" t="n">
        <f aca="false">(L17-N18)*$C$11</f>
        <v>-1026193.27915723</v>
      </c>
      <c r="U19" s="81" t="n">
        <f aca="false">SUM(N19:R19)+T19</f>
        <v>115349988.826132</v>
      </c>
      <c r="W19" s="56" t="n">
        <f aca="false">W18+1</f>
        <v>14</v>
      </c>
      <c r="X19" s="84" t="n">
        <f aca="false">MAX(X18-Z19,0)</f>
        <v>0</v>
      </c>
      <c r="Y19" s="82" t="n">
        <f aca="false">X18*$C$13</f>
        <v>0</v>
      </c>
      <c r="Z19" s="84" t="n">
        <f aca="false">MIN(IF(X18&gt;0,N19+P19+T19,0),X18)</f>
        <v>0</v>
      </c>
      <c r="AA19" s="84" t="n">
        <f aca="false">Y19+Z19</f>
        <v>0</v>
      </c>
      <c r="AB19" s="56" t="n">
        <f aca="false">AB18+1</f>
        <v>14</v>
      </c>
      <c r="AC19" s="84" t="n">
        <f aca="false">MAX(AC18-AE19,0)</f>
        <v>0</v>
      </c>
      <c r="AD19" s="82" t="n">
        <f aca="false">AC18*$C$16</f>
        <v>0</v>
      </c>
      <c r="AE19" s="84" t="n">
        <f aca="false">IF(N19+P19+T19-Z19&gt;0,MIN(AC18,N19+P19+T19-Z19),0)</f>
        <v>0</v>
      </c>
      <c r="AF19" s="82" t="n">
        <f aca="false">AD19+AE19</f>
        <v>0</v>
      </c>
      <c r="AG19" s="56" t="n">
        <f aca="false">AG18+1</f>
        <v>14</v>
      </c>
      <c r="AH19" s="84" t="n">
        <f aca="false">MAX(AH18-AJ19,0)</f>
        <v>0</v>
      </c>
      <c r="AI19" s="82" t="n">
        <f aca="false">AH18*$C$19</f>
        <v>0</v>
      </c>
      <c r="AJ19" s="84" t="n">
        <f aca="false">IF(N19+P19+T19-Z19-AE19&gt;0,MIN(AH18,N19+P19-Z19-AE19),0)</f>
        <v>0</v>
      </c>
      <c r="AK19" s="82" t="n">
        <f aca="false">AI19+AJ19</f>
        <v>0</v>
      </c>
      <c r="AL19" s="56" t="n">
        <f aca="false">AL18+1</f>
        <v>14</v>
      </c>
      <c r="AM19" s="84" t="n">
        <f aca="false">MAX(AM18-AO19,0)</f>
        <v>0</v>
      </c>
      <c r="AN19" s="82" t="n">
        <f aca="false">AM18*$C$22</f>
        <v>0</v>
      </c>
      <c r="AO19" s="84" t="n">
        <f aca="false">IF(N19+P19+T19-Z19-AE19-AJ19&gt;0,MIN(AM18,N19+P19+T19-Z19-AE19-AJ19),0)</f>
        <v>0</v>
      </c>
      <c r="AP19" s="82" t="n">
        <f aca="false">AN19+AO19</f>
        <v>0</v>
      </c>
      <c r="AQ19" s="56" t="n">
        <f aca="false">AQ18+1</f>
        <v>14</v>
      </c>
      <c r="AR19" s="84" t="n">
        <f aca="false">MAX(AR18-AT19,0)</f>
        <v>0</v>
      </c>
      <c r="AS19" s="82" t="n">
        <f aca="false">AR18*$C$25</f>
        <v>0</v>
      </c>
      <c r="AT19" s="84" t="n">
        <f aca="false">IF(N19+P19+T19-Z19-AE19-AJ19-AO19&gt;0,MIN(AR18,N19+P19+T19-Z19-AE19-AJ19-AO19),0)</f>
        <v>0</v>
      </c>
      <c r="AU19" s="82" t="n">
        <f aca="false">AS19+AT19</f>
        <v>0</v>
      </c>
      <c r="AV19" s="56" t="n">
        <f aca="false">AV18+1</f>
        <v>14</v>
      </c>
      <c r="AW19" s="83" t="n">
        <f aca="false">L19</f>
        <v>-749881775.65389</v>
      </c>
      <c r="AX19" s="82" t="n">
        <f aca="false">AW18*$C$28</f>
        <v>-3249814.42602437</v>
      </c>
      <c r="AY19" s="82" t="n">
        <v>0</v>
      </c>
      <c r="AZ19" s="82" t="n">
        <f aca="false">AX19+AY19</f>
        <v>-3249814.42602437</v>
      </c>
      <c r="BA19" s="56" t="n">
        <f aca="false">BA18+1</f>
        <v>14</v>
      </c>
      <c r="BB19" s="84" t="n">
        <f aca="false">MAX(BB18-BD19,0)</f>
        <v>0</v>
      </c>
      <c r="BC19" s="82" t="n">
        <f aca="false">IF(AR19=0,BB18*$C$31,0)</f>
        <v>0</v>
      </c>
      <c r="BD19" s="84" t="n">
        <f aca="false">IF(N19+P19+T19-Z19-AE19-AJ19-AO19-AT19&gt;0,MIN(BB18,N19+P19+T19-Z19-AE19-AJ19-AO19-AT19),0)</f>
        <v>0</v>
      </c>
      <c r="BE19" s="82" t="n">
        <f aca="false">BC19+BD19</f>
        <v>0</v>
      </c>
      <c r="BF19" s="56" t="n">
        <f aca="false">BF18+1</f>
        <v>14</v>
      </c>
      <c r="BG19" s="84" t="n">
        <f aca="false">MAX(BG18-BI19,0)</f>
        <v>0</v>
      </c>
      <c r="BH19" s="82" t="n">
        <f aca="false">IF(BB19&gt;0,0,BG18*$C$34)</f>
        <v>0</v>
      </c>
      <c r="BI19" s="84" t="n">
        <f aca="false">IF(N19+P19+T19-Z19-AE19-AJ19-AO19-AT19-BD19&gt;0,MIN(BG18,N19+P19+T19-Z19-AE19-AJ19-AO19-AT19-BD19),0)</f>
        <v>0</v>
      </c>
      <c r="BJ19" s="82" t="n">
        <f aca="false">BH19+BI19</f>
        <v>0</v>
      </c>
      <c r="BK19" s="56" t="n">
        <f aca="false">BK18+1</f>
        <v>14</v>
      </c>
      <c r="BL19" s="84" t="n">
        <f aca="false">MAX(BL18-BN19,0)</f>
        <v>0</v>
      </c>
      <c r="BM19" s="82" t="n">
        <f aca="false">IF(BG19=0,BL18*$C$37,0)</f>
        <v>0</v>
      </c>
      <c r="BN19" s="84" t="n">
        <f aca="false">IF(N19+P19+T19-Z19-AE19-AJ19-AO19-AT19-BD19-BI19&gt;0,MIN(BL18,N19+P19+T19-Z19-AE19-AJ19-AO19-AT19-BD19-BI19),0)</f>
        <v>0</v>
      </c>
      <c r="BO19" s="82" t="n">
        <f aca="false">BM19+BN19</f>
        <v>0</v>
      </c>
      <c r="BP19" s="56" t="n">
        <f aca="false">BP18+1</f>
        <v>14</v>
      </c>
      <c r="BQ19" s="84" t="n">
        <f aca="false">MAX(BQ18-BS19,0)</f>
        <v>0</v>
      </c>
      <c r="BR19" s="82" t="n">
        <f aca="false">IF(BL19=0,BQ18*$C$40,0)</f>
        <v>0</v>
      </c>
      <c r="BS19" s="84" t="n">
        <f aca="false">IF(N19+P19+T19-Z19-AE19-AJ19-AO19-AT19-BD19-BI19-BN19&gt;0,MIN(BQ18,N19+P19+T19-Z19-AE19-AJ19-AO19-AT19-BD19-BI19-BN19),0)</f>
        <v>0</v>
      </c>
      <c r="BT19" s="82" t="n">
        <f aca="false">BR19+BS19</f>
        <v>0</v>
      </c>
      <c r="BU19" s="56" t="n">
        <f aca="false">BU18+1</f>
        <v>14</v>
      </c>
      <c r="BV19" s="84" t="n">
        <f aca="false">MAX(BV18-BX19,0)</f>
        <v>0</v>
      </c>
      <c r="BW19" s="82" t="n">
        <f aca="false">IF(BQ19=0,BV18*$C$43,0)</f>
        <v>0</v>
      </c>
      <c r="BX19" s="84" t="n">
        <f aca="false">IF(N19+P19+T19-Z19-AE19-AJ19-AO19-AT19-BD19-BI19-BN19-BS19&gt;0,MIN(BV18,N19+P19+T19-Z19-AE19-AJ19-AO19-AT19-BD19-BI19-BN19-BS19),0)</f>
        <v>0</v>
      </c>
      <c r="BY19" s="82" t="n">
        <f aca="false">BW19+BX19</f>
        <v>0</v>
      </c>
      <c r="BZ19" s="0" t="n">
        <f aca="false">BZ18+1</f>
        <v>14</v>
      </c>
      <c r="CA19" s="84" t="n">
        <f aca="false">MAX(CA18-CC19,0)</f>
        <v>0</v>
      </c>
      <c r="CB19" s="82" t="n">
        <f aca="false">IF(BV19=0,CA18*$C$46,0)</f>
        <v>0</v>
      </c>
      <c r="CC19" s="84" t="n">
        <f aca="false">IF(N19+P19+T19-Z19-AE19-AJ19-AO19-AT19-BD19-BI19-BN19-BS19-BX19&gt;0,MIN(CA18,N19+P19+T19-Z19-AE19-AJ19-AO19-AT19-BD19-BI19-BN19-BS19-BX19),0)</f>
        <v>0</v>
      </c>
      <c r="CD19" s="82" t="n">
        <f aca="false">CB19+CC19</f>
        <v>0</v>
      </c>
      <c r="CE19" s="56" t="n">
        <f aca="false">CE18+1</f>
        <v>14</v>
      </c>
      <c r="CF19" s="84" t="n">
        <f aca="false">MAX(CF18-CH19,0)</f>
        <v>0</v>
      </c>
      <c r="CG19" s="82" t="n">
        <f aca="false">IF(CA19=0,CF18*$C$49,0)</f>
        <v>0</v>
      </c>
      <c r="CH19" s="84" t="n">
        <f aca="false">IF(N19+P19+T19-Z19-AE19-AJ19-AO19-AT19-BD19-BI19-BN19-BS19-BX19-CC19&gt;0,MIN(CF18,N19+P19+T19-Z19-AE19-AJ19-AO19-AT19-BD19-BI19-BN19-BS19-BX19-CC19),0)</f>
        <v>0</v>
      </c>
      <c r="CI19" s="82" t="n">
        <f aca="false">CG19+CH19</f>
        <v>0</v>
      </c>
      <c r="CJ19" s="56" t="n">
        <f aca="false">CJ18+1</f>
        <v>14</v>
      </c>
      <c r="CK19" s="84" t="n">
        <f aca="false">MAX(CK18-CM19,0)</f>
        <v>0</v>
      </c>
      <c r="CL19" s="82" t="n">
        <f aca="false">IF(CF19=0,CK18*$C$52,0)</f>
        <v>0</v>
      </c>
      <c r="CM19" s="84" t="n">
        <f aca="false">IF(N19+P19+T19-Z19-AE19-AJ19-AO19-AT19-BD19-BI19-BN19-BS19-BX19-CC19-CH19&gt;0,MIN(CK18,N19+P19+T19-Z19-AE19-AJ19-AO19-AT19-BD19-BI19-BN19-BS19-BX19-CC19-CH19),0)</f>
        <v>0</v>
      </c>
      <c r="CN19" s="82" t="n">
        <f aca="false">CL19+CM19</f>
        <v>0</v>
      </c>
      <c r="CO19" s="0" t="n">
        <f aca="false">CO18+1</f>
        <v>14</v>
      </c>
      <c r="CP19" s="84" t="n">
        <f aca="false">MAX(CP18-CR19,0)</f>
        <v>0</v>
      </c>
      <c r="CQ19" s="82" t="n">
        <f aca="false">IF(CK19=0,CP18*$C$55,0)</f>
        <v>0</v>
      </c>
      <c r="CR19" s="84" t="n">
        <f aca="false">IF(N19+P19+T19-Z19-AE19-AJ19-AO19-AT19-BD19-BI19-BN19-BS19-BX19-CC19-CH19-CM19&gt;0,MIN(CP18,N19+P19+T19-Z19-AE19-AJ19-AO19-AT19-BD19-BI19-BN19-BS19-BX19-CC19-CH19-CM19),0)</f>
        <v>0</v>
      </c>
      <c r="CS19" s="82" t="n">
        <f aca="false">CQ19+CR19</f>
        <v>0</v>
      </c>
      <c r="CT19" s="0" t="n">
        <f aca="false">CT18+1</f>
        <v>14</v>
      </c>
      <c r="CU19" s="84" t="n">
        <f aca="false">MAX(CU18-CW19,0)</f>
        <v>0</v>
      </c>
      <c r="CV19" s="82" t="n">
        <f aca="false">IF(CP19=0,CU18*$C$58,0)</f>
        <v>0</v>
      </c>
      <c r="CW19" s="84" t="n">
        <f aca="false">IF(N19+P19+T19-Z19-AE19-AJ19-AO19-AT19-BD19-BI19-BN19-BS19-BX19-CC19-CH19-CM19-CR19&gt;0,MIN(CU18,N19+P19+T19-Z19-AE19-AJ19-AO19-AT19-BD19-BI19-BN19-BS19-BX19-CC19-CH19-CM19-CR19),0)</f>
        <v>0</v>
      </c>
      <c r="CX19" s="82" t="n">
        <f aca="false">CV19+CW19</f>
        <v>0</v>
      </c>
      <c r="CY19" s="56" t="n">
        <f aca="false">CY18+1</f>
        <v>14</v>
      </c>
      <c r="CZ19" s="84" t="n">
        <f aca="false">MAX(CZ18-DB19,0)</f>
        <v>0</v>
      </c>
      <c r="DA19" s="82" t="n">
        <f aca="false">IF(CU19=0,CZ18*$C$61,0)</f>
        <v>0</v>
      </c>
      <c r="DB19" s="84" t="n">
        <f aca="false">IF(N19+P19+T19-Z19-AE19-AJ19-AO19-AT19-BD19-BI19-BN19-BS19-BX19-CC19-CH19-CM19-CR19-CW19&gt;0,MIN(CZ18,N19+P19+T19-Z19-AE19-AJ19-AO19-AT19-BD19-BI19-BN19-BS19-BX19-CC19-CH19-CM19-CR19-CW19),0)</f>
        <v>0</v>
      </c>
      <c r="DC19" s="82" t="n">
        <f aca="false">DA19+DB19</f>
        <v>0</v>
      </c>
      <c r="DD19" s="82" t="n">
        <f aca="false">X19+AC19+AH19+AM19+AR19+BB19+BG19+BL19+BQ19+BV19+CA19+CF19+CK19+CP19+CU19+CZ19</f>
        <v>0</v>
      </c>
      <c r="DE19" s="82" t="n">
        <f aca="false">Y19+AD19+AI19+AN19+AS19+AX19+BC19+BH19+BM19+BR19+BW19+CB19+CG19+CQ19+CV19+DA19</f>
        <v>-3249814.42602437</v>
      </c>
      <c r="DF19" s="82" t="n">
        <f aca="false">Z19+AE19+AJ19+AO19+AT19+AY19+BD19+BI19+BN19+BS19+BX19+CC19+CH19+CR19+CW19+DB19</f>
        <v>0</v>
      </c>
      <c r="DG19" s="82" t="n">
        <f aca="false">DE19+DF19</f>
        <v>-3249814.42602437</v>
      </c>
      <c r="DH19" s="84" t="n">
        <f aca="false">U19-DG19+(AW19*$C$28)</f>
        <v>114500949.466432</v>
      </c>
      <c r="DI19" s="82" t="n">
        <f aca="false">U19-DG19</f>
        <v>118599803.252156</v>
      </c>
      <c r="DJ19" s="56" t="n">
        <f aca="false">DJ18+1</f>
        <v>14</v>
      </c>
    </row>
    <row r="20" customFormat="false" ht="15.75" hidden="false" customHeight="false" outlineLevel="0" collapsed="false">
      <c r="A20" s="49"/>
      <c r="B20" s="49"/>
      <c r="C20" s="49"/>
      <c r="G20" s="78" t="n">
        <f aca="false">G19+1</f>
        <v>15</v>
      </c>
      <c r="H20" s="79" t="n">
        <f aca="false">1/(1+$C$4)*H21</f>
        <v>0.320008374877651</v>
      </c>
      <c r="I20" s="79" t="n">
        <f aca="false">1/$C$4*(1-H20)</f>
        <v>8.61621420580777</v>
      </c>
      <c r="J20" s="86" t="n">
        <f aca="false">0.06*$C$6</f>
        <v>0.0036</v>
      </c>
      <c r="K20" s="86" t="n">
        <f aca="false">$C$10</f>
        <v>0.0053</v>
      </c>
      <c r="L20" s="81" t="n">
        <f aca="false">-PV($C$4,$C$3-$G20,$C$5)*(1-$J$5-$K$5)*(1-$J$6-$K$6)*(1-$J$7-$K$7)*(1-$J$8-$K$8)*(1-$J20-$K20)^($G20-3)</f>
        <v>-914964320.064502</v>
      </c>
      <c r="M20" s="81" t="n">
        <f aca="false">-PMT($C$4,$C$3,$C$2)*(1-$J$5-$K$5)*(1-$J$6-$K$6)*(1-$J$7-$K$7)*(1-$J$8-$K$8)*(1-J19-K19)^($G20-4)</f>
        <v>114118182.262098</v>
      </c>
      <c r="N20" s="81" t="n">
        <f aca="false">-PV($C$4,$C$3-$G20,$C$5)*(1-$J$5-$K$5)*(1-$J$6-$K$6)*(1-$J$7-$K$7)*(1-$J$8-$K$8)*(1-$J19-$K19)^($G20-4)*$J$10</f>
        <v>-3323450.25954213</v>
      </c>
      <c r="O20" s="81" t="n">
        <f aca="false">-(L19-N20)*$C$10</f>
        <v>3956759.12459004</v>
      </c>
      <c r="P20" s="81" t="n">
        <f aca="false">-(PMT($C$4,$C$3,$C$2)-PV($C$4,$C$3-$G19,$C$5)*$C$4)*(1-$J$5-$K$5)*(1-$J$6-$K$6)*(1-$J$7-$K$7)*(1-$J$8-$K$8)*(1-$J19-$K19)^($G20-4)</f>
        <v>173298851.996703</v>
      </c>
      <c r="Q20" s="81" t="n">
        <f aca="false">(-PV($C$4,$C$3-$G19,$C$5)*$C$4)*(1-$J$5-$K$5)*(1-$J$6-$K$6)*(1-$J$7-$K$7)*(1-$J$8-$K$8)*(1-$J19-$K19)^($G20-4)</f>
        <v>-59180669.734605</v>
      </c>
      <c r="R20" s="81" t="n">
        <f aca="false">(PV($C$4,$C$3-G19,$C$5)*$C$9)*(1-$J$5-$K$5)*(1-$J$6-$K$6)*(1-$J$7-$K$7)*(1-$J$8-$K$8)*(1-$J$9-$K$9)^($G20-4)</f>
        <v>1034686.87404724</v>
      </c>
      <c r="S20" s="81" t="n">
        <f aca="false">MAXA(0,$L20-$C$8)</f>
        <v>0</v>
      </c>
      <c r="T20" s="81" t="n">
        <f aca="false">(L18-N19)*$C$11</f>
        <v>-1361201.95853774</v>
      </c>
      <c r="U20" s="81" t="n">
        <f aca="false">SUM(N20:R20)+T20</f>
        <v>114424976.042655</v>
      </c>
      <c r="W20" s="56" t="n">
        <f aca="false">W19+1</f>
        <v>15</v>
      </c>
      <c r="X20" s="84" t="n">
        <f aca="false">MAX(X19-Z20,0)</f>
        <v>0</v>
      </c>
      <c r="Y20" s="82" t="n">
        <f aca="false">X19*$C$13</f>
        <v>0</v>
      </c>
      <c r="Z20" s="84" t="n">
        <f aca="false">MIN(IF(X19&gt;0,N20+P20+T20,0),X19)</f>
        <v>0</v>
      </c>
      <c r="AA20" s="84" t="n">
        <f aca="false">Y20+Z20</f>
        <v>0</v>
      </c>
      <c r="AB20" s="56" t="n">
        <f aca="false">AB19+1</f>
        <v>15</v>
      </c>
      <c r="AC20" s="84" t="n">
        <f aca="false">MAX(AC19-AE20,0)</f>
        <v>0</v>
      </c>
      <c r="AD20" s="82" t="n">
        <f aca="false">AC19*$C$16</f>
        <v>0</v>
      </c>
      <c r="AE20" s="84" t="n">
        <f aca="false">IF(N20+P20+T20-Z20&gt;0,MIN(AC19,N20+P20+T20-Z20),0)</f>
        <v>0</v>
      </c>
      <c r="AF20" s="82" t="n">
        <f aca="false">AD20+AE20</f>
        <v>0</v>
      </c>
      <c r="AG20" s="56" t="n">
        <f aca="false">AG19+1</f>
        <v>15</v>
      </c>
      <c r="AH20" s="84" t="n">
        <f aca="false">MAX(AH19-AJ20,0)</f>
        <v>0</v>
      </c>
      <c r="AI20" s="82" t="n">
        <f aca="false">AH19*$C$19</f>
        <v>0</v>
      </c>
      <c r="AJ20" s="84" t="n">
        <f aca="false">IF(N20+P20+T20-Z20-AE20&gt;0,MIN(AH19,N20+P20-Z20-AE20),0)</f>
        <v>0</v>
      </c>
      <c r="AK20" s="82" t="n">
        <f aca="false">AI20+AJ20</f>
        <v>0</v>
      </c>
      <c r="AL20" s="56" t="n">
        <f aca="false">AL19+1</f>
        <v>15</v>
      </c>
      <c r="AM20" s="84" t="n">
        <f aca="false">MAX(AM19-AO20,0)</f>
        <v>0</v>
      </c>
      <c r="AN20" s="82" t="n">
        <f aca="false">AM19*$C$22</f>
        <v>0</v>
      </c>
      <c r="AO20" s="84" t="n">
        <f aca="false">IF(N20+P20+T20-Z20-AE20-AJ20&gt;0,MIN(AM19,N20+P20+T20-Z20-AE20-AJ20),0)</f>
        <v>0</v>
      </c>
      <c r="AP20" s="82" t="n">
        <f aca="false">AN20+AO20</f>
        <v>0</v>
      </c>
      <c r="AQ20" s="56" t="n">
        <f aca="false">AQ19+1</f>
        <v>15</v>
      </c>
      <c r="AR20" s="84" t="n">
        <f aca="false">MAX(AR19-AT20,0)</f>
        <v>0</v>
      </c>
      <c r="AS20" s="82" t="n">
        <f aca="false">AR19*$C$25</f>
        <v>0</v>
      </c>
      <c r="AT20" s="84" t="n">
        <f aca="false">IF(N20+P20+T20-Z20-AE20-AJ20-AO20&gt;0,MIN(AR19,N20+P20+T20-Z20-AE20-AJ20-AO20),0)</f>
        <v>0</v>
      </c>
      <c r="AU20" s="82" t="n">
        <f aca="false">AS20+AT20</f>
        <v>0</v>
      </c>
      <c r="AV20" s="56" t="n">
        <f aca="false">AV19+1</f>
        <v>15</v>
      </c>
      <c r="AW20" s="83" t="n">
        <f aca="false">L20</f>
        <v>-914964320.064502</v>
      </c>
      <c r="AX20" s="82" t="n">
        <f aca="false">AW19*$C$28</f>
        <v>-4098853.78572416</v>
      </c>
      <c r="AY20" s="82" t="n">
        <v>0</v>
      </c>
      <c r="AZ20" s="82" t="n">
        <f aca="false">AX20+AY20</f>
        <v>-4098853.78572416</v>
      </c>
      <c r="BA20" s="56" t="n">
        <f aca="false">BA19+1</f>
        <v>15</v>
      </c>
      <c r="BB20" s="84" t="n">
        <f aca="false">MAX(BB19-BD20,0)</f>
        <v>0</v>
      </c>
      <c r="BC20" s="82" t="n">
        <f aca="false">IF(AR20=0,BB19*$C$31,0)</f>
        <v>0</v>
      </c>
      <c r="BD20" s="84" t="n">
        <f aca="false">IF(N20+P20+T20-Z20-AE20-AJ20-AO20-AT20&gt;0,MIN(BB19,N20+P20+T20-Z20-AE20-AJ20-AO20-AT20),0)</f>
        <v>0</v>
      </c>
      <c r="BE20" s="82" t="n">
        <f aca="false">BC20+BD20</f>
        <v>0</v>
      </c>
      <c r="BF20" s="56" t="n">
        <f aca="false">BF19+1</f>
        <v>15</v>
      </c>
      <c r="BG20" s="84" t="n">
        <f aca="false">MAX(BG19-BI20,0)</f>
        <v>0</v>
      </c>
      <c r="BH20" s="82" t="n">
        <f aca="false">IF(BB20&gt;0,0,BG19*$C$34)</f>
        <v>0</v>
      </c>
      <c r="BI20" s="84" t="n">
        <f aca="false">IF(N20+P20+T20-Z20-AE20-AJ20-AO20-AT20-BD20&gt;0,MIN(BG19,N20+P20+T20-Z20-AE20-AJ20-AO20-AT20-BD20),0)</f>
        <v>0</v>
      </c>
      <c r="BJ20" s="82" t="n">
        <f aca="false">BH20+BI20</f>
        <v>0</v>
      </c>
      <c r="BK20" s="56" t="n">
        <f aca="false">BK19+1</f>
        <v>15</v>
      </c>
      <c r="BL20" s="84" t="n">
        <f aca="false">MAX(BL19-BN20,0)</f>
        <v>0</v>
      </c>
      <c r="BM20" s="82" t="n">
        <f aca="false">IF(BG20=0,BL19*$C$37,0)</f>
        <v>0</v>
      </c>
      <c r="BN20" s="84" t="n">
        <f aca="false">IF(N20+P20+T20-Z20-AE20-AJ20-AO20-AT20-BD20-BI20&gt;0,MIN(BL19,N20+P20+T20-Z20-AE20-AJ20-AO20-AT20-BD20-BI20),0)</f>
        <v>0</v>
      </c>
      <c r="BO20" s="82" t="n">
        <f aca="false">BM20+BN20</f>
        <v>0</v>
      </c>
      <c r="BP20" s="56" t="n">
        <f aca="false">BP19+1</f>
        <v>15</v>
      </c>
      <c r="BQ20" s="84" t="n">
        <f aca="false">MAX(BQ19-BS20,0)</f>
        <v>0</v>
      </c>
      <c r="BR20" s="82" t="n">
        <f aca="false">IF(BL20=0,BQ19*$C$40,0)</f>
        <v>0</v>
      </c>
      <c r="BS20" s="84" t="n">
        <f aca="false">IF(N20+P20+T20-Z20-AE20-AJ20-AO20-AT20-BD20-BI20-BN20&gt;0,MIN(BQ19,N20+P20+T20-Z20-AE20-AJ20-AO20-AT20-BD20-BI20-BN20),0)</f>
        <v>0</v>
      </c>
      <c r="BT20" s="82" t="n">
        <f aca="false">BR20+BS20</f>
        <v>0</v>
      </c>
      <c r="BU20" s="56" t="n">
        <f aca="false">BU19+1</f>
        <v>15</v>
      </c>
      <c r="BV20" s="84" t="n">
        <f aca="false">MAX(BV19-BX20,0)</f>
        <v>0</v>
      </c>
      <c r="BW20" s="82" t="n">
        <f aca="false">IF(BQ20=0,BV19*$C$43,0)</f>
        <v>0</v>
      </c>
      <c r="BX20" s="84" t="n">
        <f aca="false">IF(N20+P20+T20-Z20-AE20-AJ20-AO20-AT20-BD20-BI20-BN20-BS20&gt;0,MIN(BV19,N20+P20+T20-Z20-AE20-AJ20-AO20-AT20-BD20-BI20-BN20-BS20),0)</f>
        <v>0</v>
      </c>
      <c r="BY20" s="82" t="n">
        <f aca="false">BW20+BX20</f>
        <v>0</v>
      </c>
      <c r="BZ20" s="0" t="n">
        <f aca="false">BZ19+1</f>
        <v>15</v>
      </c>
      <c r="CA20" s="84" t="n">
        <f aca="false">MAX(CA19-CC20,0)</f>
        <v>0</v>
      </c>
      <c r="CB20" s="82" t="n">
        <f aca="false">IF(BV20=0,CA19*$C$46,0)</f>
        <v>0</v>
      </c>
      <c r="CC20" s="84" t="n">
        <f aca="false">IF(N20+P20+T20-Z20-AE20-AJ20-AO20-AT20-BD20-BI20-BN20-BS20-BX20&gt;0,MIN(CA19,N20+P20+T20-Z20-AE20-AJ20-AO20-AT20-BD20-BI20-BN20-BS20-BX20),0)</f>
        <v>0</v>
      </c>
      <c r="CD20" s="82" t="n">
        <f aca="false">CB20+CC20</f>
        <v>0</v>
      </c>
      <c r="CE20" s="56" t="n">
        <f aca="false">CE19+1</f>
        <v>15</v>
      </c>
      <c r="CF20" s="84" t="n">
        <f aca="false">MAX(CF19-CH20,0)</f>
        <v>0</v>
      </c>
      <c r="CG20" s="82" t="n">
        <f aca="false">IF(CA20=0,CF19*$C$49,0)</f>
        <v>0</v>
      </c>
      <c r="CH20" s="84" t="n">
        <f aca="false">IF(N20+P20+T20-Z20-AE20-AJ20-AO20-AT20-BD20-BI20-BN20-BS20-BX20-CC20&gt;0,MIN(CF19,N20+P20+T20-Z20-AE20-AJ20-AO20-AT20-BD20-BI20-BN20-BS20-BX20-CC20),0)</f>
        <v>0</v>
      </c>
      <c r="CI20" s="82" t="n">
        <f aca="false">CG20+CH20</f>
        <v>0</v>
      </c>
      <c r="CJ20" s="56" t="n">
        <f aca="false">CJ19+1</f>
        <v>15</v>
      </c>
      <c r="CK20" s="84" t="n">
        <f aca="false">MAX(CK19-CM20,0)</f>
        <v>0</v>
      </c>
      <c r="CL20" s="82" t="n">
        <f aca="false">IF(CF20=0,CK19*$C$52,0)</f>
        <v>0</v>
      </c>
      <c r="CM20" s="84" t="n">
        <f aca="false">IF(N20+P20+T20-Z20-AE20-AJ20-AO20-AT20-BD20-BI20-BN20-BS20-BX20-CC20-CH20&gt;0,MIN(CK19,N20+P20+T20-Z20-AE20-AJ20-AO20-AT20-BD20-BI20-BN20-BS20-BX20-CC20-CH20),0)</f>
        <v>0</v>
      </c>
      <c r="CN20" s="82" t="n">
        <f aca="false">CL20+CM20</f>
        <v>0</v>
      </c>
      <c r="CO20" s="0" t="n">
        <f aca="false">CO19+1</f>
        <v>15</v>
      </c>
      <c r="CP20" s="84" t="n">
        <f aca="false">MAX(CP19-CR20,0)</f>
        <v>0</v>
      </c>
      <c r="CQ20" s="82" t="n">
        <f aca="false">IF(CK20=0,CP19*$C$55,0)</f>
        <v>0</v>
      </c>
      <c r="CR20" s="84" t="n">
        <f aca="false">IF(N20+P20+T20-Z20-AE20-AJ20-AO20-AT20-BD20-BI20-BN20-BS20-BX20-CC20-CH20-CM20&gt;0,MIN(CP19,N20+P20+T20-Z20-AE20-AJ20-AO20-AT20-BD20-BI20-BN20-BS20-BX20-CC20-CH20-CM20),0)</f>
        <v>0</v>
      </c>
      <c r="CS20" s="82" t="n">
        <f aca="false">CQ20+CR20</f>
        <v>0</v>
      </c>
      <c r="CT20" s="0" t="n">
        <f aca="false">CT19+1</f>
        <v>15</v>
      </c>
      <c r="CU20" s="84" t="n">
        <f aca="false">MAX(CU19-CW20,0)</f>
        <v>0</v>
      </c>
      <c r="CV20" s="82" t="n">
        <f aca="false">IF(CP20=0,CU19*$C$58,0)</f>
        <v>0</v>
      </c>
      <c r="CW20" s="84" t="n">
        <f aca="false">IF(N20+P20+T20-Z20-AE20-AJ20-AO20-AT20-BD20-BI20-BN20-BS20-BX20-CC20-CH20-CM20-CR20&gt;0,MIN(CU19,N20+P20+T20-Z20-AE20-AJ20-AO20-AT20-BD20-BI20-BN20-BS20-BX20-CC20-CH20-CM20-CR20),0)</f>
        <v>0</v>
      </c>
      <c r="CX20" s="82" t="n">
        <f aca="false">CV20+CW20</f>
        <v>0</v>
      </c>
      <c r="CY20" s="56" t="n">
        <f aca="false">CY19+1</f>
        <v>15</v>
      </c>
      <c r="CZ20" s="84" t="n">
        <f aca="false">MAX(CZ19-DB20,0)</f>
        <v>0</v>
      </c>
      <c r="DA20" s="82" t="n">
        <f aca="false">IF(CU20=0,CZ19*$C$61,0)</f>
        <v>0</v>
      </c>
      <c r="DB20" s="84" t="n">
        <f aca="false">IF(N20+P20+T20-Z20-AE20-AJ20-AO20-AT20-BD20-BI20-BN20-BS20-BX20-CC20-CH20-CM20-CR20-CW20&gt;0,MIN(CZ19,N20+P20+T20-Z20-AE20-AJ20-AO20-AT20-BD20-BI20-BN20-BS20-BX20-CC20-CH20-CM20-CR20-CW20),0)</f>
        <v>0</v>
      </c>
      <c r="DC20" s="82" t="n">
        <f aca="false">DA20+DB20</f>
        <v>0</v>
      </c>
      <c r="DD20" s="82" t="n">
        <f aca="false">X20+AC20+AH20+AM20+AR20+BB20+BG20+BL20+BQ20+BV20+CA20+CF20+CK20+CP20+CU20+CZ20</f>
        <v>0</v>
      </c>
      <c r="DE20" s="82" t="n">
        <f aca="false">Y20+AD20+AI20+AN20+AS20+AX20+BC20+BH20+BM20+BR20+BW20+CB20+CG20+CQ20+CV20+DA20</f>
        <v>-4098853.78572416</v>
      </c>
      <c r="DF20" s="82" t="n">
        <f aca="false">Z20+AE20+AJ20+AO20+AT20+AY20+BD20+BI20+BN20+BS20+BX20+CC20+CH20+CR20+CW20+DB20</f>
        <v>0</v>
      </c>
      <c r="DG20" s="82" t="n">
        <f aca="false">DE20+DF20</f>
        <v>-4098853.78572416</v>
      </c>
      <c r="DH20" s="84" t="n">
        <f aca="false">U20-DG20+(AW20*$C$28)</f>
        <v>113522634.854907</v>
      </c>
      <c r="DI20" s="82" t="n">
        <f aca="false">U20-DG20</f>
        <v>118523829.828379</v>
      </c>
      <c r="DJ20" s="56" t="n">
        <f aca="false">DJ19+1</f>
        <v>15</v>
      </c>
    </row>
    <row r="21" customFormat="false" ht="15.75" hidden="false" customHeight="false" outlineLevel="0" collapsed="false">
      <c r="A21" s="89" t="s">
        <v>75</v>
      </c>
      <c r="B21" s="49"/>
      <c r="C21" s="91" t="n">
        <v>38390866</v>
      </c>
      <c r="G21" s="78" t="n">
        <f aca="false">G20+1</f>
        <v>16</v>
      </c>
      <c r="H21" s="79" t="n">
        <f aca="false">1/(1+$C$4)*H22</f>
        <v>0.345263435822995</v>
      </c>
      <c r="I21" s="79" t="n">
        <f aca="false">1/$C$4*(1-H21)</f>
        <v>8.29620583093012</v>
      </c>
      <c r="J21" s="86" t="n">
        <f aca="false">0.06*$C$6</f>
        <v>0.0036</v>
      </c>
      <c r="K21" s="86" t="n">
        <f aca="false">$C$10</f>
        <v>0.0053</v>
      </c>
      <c r="L21" s="81" t="n">
        <f aca="false">-PV($C$4,$C$3-$G21,$C$5)*(1-$J$5-$K$5)*(1-$J$6-$K$6)*(1-$J$7-$K$7)*(1-$J$8-$K$8)*(1-$J21-$K21)^($G21-3)</f>
        <v>-1090483379.71563</v>
      </c>
      <c r="M21" s="81" t="n">
        <f aca="false">-PMT($C$4,$C$3,$C$2)*(1-$J$5-$K$5)*(1-$J$6-$K$6)*(1-$J$7-$K$7)*(1-$J$8-$K$8)*(1-J20-K20)^($G21-4)</f>
        <v>113102530.439965</v>
      </c>
      <c r="N21" s="81" t="n">
        <f aca="false">-PV($C$4,$C$3-$G21,$C$5)*(1-$J$5-$K$5)*(1-$J$6-$K$6)*(1-$J$7-$K$7)*(1-$J$8-$K$8)*(1-$J20-$K20)^($G21-4)*$J$10</f>
        <v>-3960993.00471825</v>
      </c>
      <c r="O21" s="81" t="n">
        <f aca="false">-(L20-N21)*$C$10</f>
        <v>4828317.63341686</v>
      </c>
      <c r="P21" s="81" t="n">
        <f aca="false">-(PMT($C$4,$C$3,$C$2)-PV($C$4,$C$3-$G20,$C$5)*$C$4)*(1-$J$5-$K$5)*(1-$J$6-$K$6)*(1-$J$7-$K$7)*(1-$J$8-$K$8)*(1-$J20-$K20)^($G21-4)</f>
        <v>185311514.579456</v>
      </c>
      <c r="Q21" s="81" t="n">
        <f aca="false">(-PV($C$4,$C$3-$G20,$C$5)*$C$4)*(1-$J$5-$K$5)*(1-$J$6-$K$6)*(1-$J$7-$K$7)*(1-$J$8-$K$8)*(1-$J20-$K20)^($G21-4)</f>
        <v>-72208984.1394905</v>
      </c>
      <c r="R21" s="81" t="n">
        <f aca="false">(PV($C$4,$C$3-G20,$C$5)*$C$9)*(1-$J$5-$K$5)*(1-$J$6-$K$6)*(1-$J$7-$K$7)*(1-$J$8-$K$8)*(1-$J$9-$K$9)^($G21-4)</f>
        <v>1262467.768825</v>
      </c>
      <c r="S21" s="81" t="n">
        <f aca="false">MAXA(0,$L21-$C$8)</f>
        <v>0</v>
      </c>
      <c r="T21" s="81" t="n">
        <f aca="false">(L19-N20)*$C$11</f>
        <v>-1717084.148407</v>
      </c>
      <c r="U21" s="81" t="n">
        <f aca="false">SUM(N21:R21)+T21</f>
        <v>113515238.689082</v>
      </c>
      <c r="W21" s="56" t="n">
        <f aca="false">W20+1</f>
        <v>16</v>
      </c>
      <c r="X21" s="84" t="n">
        <f aca="false">MAX(X20-Z21,0)</f>
        <v>0</v>
      </c>
      <c r="Y21" s="82" t="n">
        <f aca="false">X20*$C$13</f>
        <v>0</v>
      </c>
      <c r="Z21" s="84" t="n">
        <f aca="false">MIN(IF(X20&gt;0,N21+P21+T21,0),X20)</f>
        <v>0</v>
      </c>
      <c r="AA21" s="84" t="n">
        <f aca="false">Y21+Z21</f>
        <v>0</v>
      </c>
      <c r="AB21" s="56" t="n">
        <f aca="false">AB20+1</f>
        <v>16</v>
      </c>
      <c r="AC21" s="84" t="n">
        <f aca="false">MAX(AC20-AE21,0)</f>
        <v>0</v>
      </c>
      <c r="AD21" s="82" t="n">
        <f aca="false">AC20*$C$16</f>
        <v>0</v>
      </c>
      <c r="AE21" s="84" t="n">
        <f aca="false">IF(N21+P21+T21-Z21&gt;0,MIN(AC20,N21+P21+T21-Z21),0)</f>
        <v>0</v>
      </c>
      <c r="AF21" s="82" t="n">
        <f aca="false">AD21+AE21</f>
        <v>0</v>
      </c>
      <c r="AG21" s="56" t="n">
        <f aca="false">AG20+1</f>
        <v>16</v>
      </c>
      <c r="AH21" s="84" t="n">
        <f aca="false">MAX(AH20-AJ21,0)</f>
        <v>0</v>
      </c>
      <c r="AI21" s="82" t="n">
        <f aca="false">AH20*$C$19</f>
        <v>0</v>
      </c>
      <c r="AJ21" s="84" t="n">
        <f aca="false">IF(N21+P21+T21-Z21-AE21&gt;0,MIN(AH20,N21+P21-Z21-AE21),0)</f>
        <v>0</v>
      </c>
      <c r="AK21" s="82" t="n">
        <f aca="false">AI21+AJ21</f>
        <v>0</v>
      </c>
      <c r="AL21" s="56" t="n">
        <f aca="false">AL20+1</f>
        <v>16</v>
      </c>
      <c r="AM21" s="84" t="n">
        <f aca="false">MAX(AM20-AO21,0)</f>
        <v>0</v>
      </c>
      <c r="AN21" s="82" t="n">
        <f aca="false">AM20*$C$22</f>
        <v>0</v>
      </c>
      <c r="AO21" s="84" t="n">
        <f aca="false">IF(N21+P21+T21-Z21-AE21-AJ21&gt;0,MIN(AM20,N21+P21+T21-Z21-AE21-AJ21),0)</f>
        <v>0</v>
      </c>
      <c r="AP21" s="82" t="n">
        <f aca="false">AN21+AO21</f>
        <v>0</v>
      </c>
      <c r="AQ21" s="56" t="n">
        <f aca="false">AQ20+1</f>
        <v>16</v>
      </c>
      <c r="AR21" s="84" t="n">
        <f aca="false">MAX(AR20-AT21,0)</f>
        <v>0</v>
      </c>
      <c r="AS21" s="82" t="n">
        <f aca="false">AR20*$C$25</f>
        <v>0</v>
      </c>
      <c r="AT21" s="84" t="n">
        <f aca="false">IF(N21+P21+T21-Z21-AE21-AJ21-AO21&gt;0,MIN(AR20,N21+P21+T21-Z21-AE21-AJ21-AO21),0)</f>
        <v>0</v>
      </c>
      <c r="AU21" s="82" t="n">
        <f aca="false">AS21+AT21</f>
        <v>0</v>
      </c>
      <c r="AV21" s="56" t="n">
        <f aca="false">AV20+1</f>
        <v>16</v>
      </c>
      <c r="AW21" s="83" t="n">
        <f aca="false">L21</f>
        <v>-1090483379.71563</v>
      </c>
      <c r="AX21" s="82" t="n">
        <f aca="false">AW20*$C$28</f>
        <v>-5001194.97347257</v>
      </c>
      <c r="AY21" s="82" t="n">
        <v>0</v>
      </c>
      <c r="AZ21" s="82" t="n">
        <f aca="false">AX21+AY21</f>
        <v>-5001194.97347257</v>
      </c>
      <c r="BA21" s="56" t="n">
        <f aca="false">BA20+1</f>
        <v>16</v>
      </c>
      <c r="BB21" s="84" t="n">
        <f aca="false">MAX(BB20-BD21,0)</f>
        <v>0</v>
      </c>
      <c r="BC21" s="82" t="n">
        <f aca="false">IF(AR21=0,BB20*$C$31,0)</f>
        <v>0</v>
      </c>
      <c r="BD21" s="84" t="n">
        <f aca="false">IF(N21+P21+T21-Z21-AE21-AJ21-AO21-AT21&gt;0,MIN(BB20,N21+P21+T21-Z21-AE21-AJ21-AO21-AT21),0)</f>
        <v>0</v>
      </c>
      <c r="BE21" s="82" t="n">
        <f aca="false">BC21+BD21</f>
        <v>0</v>
      </c>
      <c r="BF21" s="56" t="n">
        <f aca="false">BF20+1</f>
        <v>16</v>
      </c>
      <c r="BG21" s="84" t="n">
        <f aca="false">MAX(BG20-BI21,0)</f>
        <v>0</v>
      </c>
      <c r="BH21" s="82" t="n">
        <f aca="false">IF(BB21&gt;0,0,BG20*$C$34)</f>
        <v>0</v>
      </c>
      <c r="BI21" s="84" t="n">
        <f aca="false">IF(N21+P21+T21-Z21-AE21-AJ21-AO21-AT21-BD21&gt;0,MIN(BG20,N21+P21+T21-Z21-AE21-AJ21-AO21-AT21-BD21),0)</f>
        <v>0</v>
      </c>
      <c r="BJ21" s="82" t="n">
        <f aca="false">BH21+BI21</f>
        <v>0</v>
      </c>
      <c r="BK21" s="56" t="n">
        <f aca="false">BK20+1</f>
        <v>16</v>
      </c>
      <c r="BL21" s="84" t="n">
        <f aca="false">MAX(BL20-BN21,0)</f>
        <v>0</v>
      </c>
      <c r="BM21" s="82" t="n">
        <f aca="false">IF(BG21=0,BL20*$C$37,0)</f>
        <v>0</v>
      </c>
      <c r="BN21" s="84" t="n">
        <f aca="false">IF(N21+P21+T21-Z21-AE21-AJ21-AO21-AT21-BD21-BI21&gt;0,MIN(BL20,N21+P21+T21-Z21-AE21-AJ21-AO21-AT21-BD21-BI21),0)</f>
        <v>0</v>
      </c>
      <c r="BO21" s="82" t="n">
        <f aca="false">BM21+BN21</f>
        <v>0</v>
      </c>
      <c r="BP21" s="56" t="n">
        <f aca="false">BP20+1</f>
        <v>16</v>
      </c>
      <c r="BQ21" s="84" t="n">
        <f aca="false">MAX(BQ20-BS21,0)</f>
        <v>0</v>
      </c>
      <c r="BR21" s="82" t="n">
        <f aca="false">IF(BL21=0,BQ20*$C$40,0)</f>
        <v>0</v>
      </c>
      <c r="BS21" s="84" t="n">
        <f aca="false">IF(N21+P21+T21-Z21-AE21-AJ21-AO21-AT21-BD21-BI21-BN21&gt;0,MIN(BQ20,N21+P21+T21-Z21-AE21-AJ21-AO21-AT21-BD21-BI21-BN21),0)</f>
        <v>0</v>
      </c>
      <c r="BT21" s="82" t="n">
        <f aca="false">BR21+BS21</f>
        <v>0</v>
      </c>
      <c r="BU21" s="56" t="n">
        <f aca="false">BU20+1</f>
        <v>16</v>
      </c>
      <c r="BV21" s="84" t="n">
        <f aca="false">MAX(BV20-BX21,0)</f>
        <v>0</v>
      </c>
      <c r="BW21" s="82" t="n">
        <f aca="false">IF(BQ21=0,BV20*$C$43,0)</f>
        <v>0</v>
      </c>
      <c r="BX21" s="84" t="n">
        <f aca="false">IF(N21+P21+T21-Z21-AE21-AJ21-AO21-AT21-BD21-BI21-BN21-BS21&gt;0,MIN(BV20,N21+P21+T21-Z21-AE21-AJ21-AO21-AT21-BD21-BI21-BN21-BS21),0)</f>
        <v>0</v>
      </c>
      <c r="BY21" s="82" t="n">
        <f aca="false">BW21+BX21</f>
        <v>0</v>
      </c>
      <c r="BZ21" s="0" t="n">
        <f aca="false">BZ20+1</f>
        <v>16</v>
      </c>
      <c r="CA21" s="84" t="n">
        <f aca="false">MAX(CA20-CC21,0)</f>
        <v>0</v>
      </c>
      <c r="CB21" s="82" t="n">
        <f aca="false">IF(BV21=0,CA20*$C$46,0)</f>
        <v>0</v>
      </c>
      <c r="CC21" s="84" t="n">
        <f aca="false">IF(N21+P21+T21-Z21-AE21-AJ21-AO21-AT21-BD21-BI21-BN21-BS21-BX21&gt;0,MIN(CA20,N21+P21+T21-Z21-AE21-AJ21-AO21-AT21-BD21-BI21-BN21-BS21-BX21),0)</f>
        <v>0</v>
      </c>
      <c r="CD21" s="82" t="n">
        <f aca="false">CB21+CC21</f>
        <v>0</v>
      </c>
      <c r="CE21" s="56" t="n">
        <f aca="false">CE20+1</f>
        <v>16</v>
      </c>
      <c r="CF21" s="84" t="n">
        <f aca="false">MAX(CF20-CH21,0)</f>
        <v>0</v>
      </c>
      <c r="CG21" s="82" t="n">
        <f aca="false">IF(CA21=0,CF20*$C$49,0)</f>
        <v>0</v>
      </c>
      <c r="CH21" s="84" t="n">
        <f aca="false">IF(N21+P21+T21-Z21-AE21-AJ21-AO21-AT21-BD21-BI21-BN21-BS21-BX21-CC21&gt;0,MIN(CF20,N21+P21+T21-Z21-AE21-AJ21-AO21-AT21-BD21-BI21-BN21-BS21-BX21-CC21),0)</f>
        <v>0</v>
      </c>
      <c r="CI21" s="82" t="n">
        <f aca="false">CG21+CH21</f>
        <v>0</v>
      </c>
      <c r="CJ21" s="56" t="n">
        <f aca="false">CJ20+1</f>
        <v>16</v>
      </c>
      <c r="CK21" s="84" t="n">
        <f aca="false">MAX(CK20-CM21,0)</f>
        <v>0</v>
      </c>
      <c r="CL21" s="82" t="n">
        <f aca="false">IF(CF21=0,CK20*$C$52,0)</f>
        <v>0</v>
      </c>
      <c r="CM21" s="84" t="n">
        <f aca="false">IF(N21+P21+T21-Z21-AE21-AJ21-AO21-AT21-BD21-BI21-BN21-BS21-BX21-CC21-CH21&gt;0,MIN(CK20,N21+P21+T21-Z21-AE21-AJ21-AO21-AT21-BD21-BI21-BN21-BS21-BX21-CC21-CH21),0)</f>
        <v>0</v>
      </c>
      <c r="CN21" s="82" t="n">
        <f aca="false">CL21+CM21</f>
        <v>0</v>
      </c>
      <c r="CO21" s="0" t="n">
        <f aca="false">CO20+1</f>
        <v>16</v>
      </c>
      <c r="CP21" s="84" t="n">
        <f aca="false">MAX(CP20-CR21,0)</f>
        <v>0</v>
      </c>
      <c r="CQ21" s="82" t="n">
        <f aca="false">IF(CK21=0,CP20*$C$55,0)</f>
        <v>0</v>
      </c>
      <c r="CR21" s="84" t="n">
        <f aca="false">IF(N21+P21+T21-Z21-AE21-AJ21-AO21-AT21-BD21-BI21-BN21-BS21-BX21-CC21-CH21-CM21&gt;0,MIN(CP20,N21+P21+T21-Z21-AE21-AJ21-AO21-AT21-BD21-BI21-BN21-BS21-BX21-CC21-CH21-CM21),0)</f>
        <v>0</v>
      </c>
      <c r="CS21" s="82" t="n">
        <f aca="false">CQ21+CR21</f>
        <v>0</v>
      </c>
      <c r="CT21" s="0" t="n">
        <f aca="false">CT20+1</f>
        <v>16</v>
      </c>
      <c r="CU21" s="84" t="n">
        <f aca="false">MAX(CU20-CW21,0)</f>
        <v>0</v>
      </c>
      <c r="CV21" s="82" t="n">
        <f aca="false">IF(CP21=0,CU20*$C$58,0)</f>
        <v>0</v>
      </c>
      <c r="CW21" s="84" t="n">
        <f aca="false">IF(N21+P21+T21-Z21-AE21-AJ21-AO21-AT21-BD21-BI21-BN21-BS21-BX21-CC21-CH21-CM21-CR21&gt;0,MIN(CU20,N21+P21+T21-Z21-AE21-AJ21-AO21-AT21-BD21-BI21-BN21-BS21-BX21-CC21-CH21-CM21-CR21),0)</f>
        <v>0</v>
      </c>
      <c r="CX21" s="82" t="n">
        <f aca="false">CV21+CW21</f>
        <v>0</v>
      </c>
      <c r="CY21" s="56" t="n">
        <f aca="false">CY20+1</f>
        <v>16</v>
      </c>
      <c r="CZ21" s="84" t="n">
        <f aca="false">MAX(CZ20-DB21,0)</f>
        <v>0</v>
      </c>
      <c r="DA21" s="82" t="n">
        <f aca="false">IF(CU21=0,CZ20*$C$61,0)</f>
        <v>0</v>
      </c>
      <c r="DB21" s="84" t="n">
        <f aca="false">IF(N21+P21+T21-Z21-AE21-AJ21-AO21-AT21-BD21-BI21-BN21-BS21-BX21-CC21-CH21-CM21-CR21-CW21&gt;0,MIN(CZ20,N21+P21+T21-Z21-AE21-AJ21-AO21-AT21-BD21-BI21-BN21-BS21-BX21-CC21-CH21-CM21-CR21-CW21),0)</f>
        <v>0</v>
      </c>
      <c r="DC21" s="82" t="n">
        <f aca="false">DA21+DB21</f>
        <v>0</v>
      </c>
      <c r="DD21" s="82" t="n">
        <f aca="false">X21+AC21+AH21+AM21+AR21+BB21+BG21+BL21+BQ21+BV21+CA21+CF21+CK21+CP21+CU21+CZ21</f>
        <v>0</v>
      </c>
      <c r="DE21" s="82" t="n">
        <f aca="false">Y21+AD21+AI21+AN21+AS21+AX21+BC21+BH21+BM21+BR21+BW21+CB21+CG21+CQ21+CV21+DA21</f>
        <v>-5001194.97347257</v>
      </c>
      <c r="DF21" s="82" t="n">
        <f aca="false">Z21+AE21+AJ21+AO21+AT21+AY21+BD21+BI21+BN21+BS21+BX21+CC21+CH21+CR21+CW21+DB21</f>
        <v>0</v>
      </c>
      <c r="DG21" s="82" t="n">
        <f aca="false">DE21+DF21</f>
        <v>-5001194.97347257</v>
      </c>
      <c r="DH21" s="84" t="n">
        <f aca="false">U21-DG21+(AW21*$C$28)</f>
        <v>112555851.509029</v>
      </c>
      <c r="DI21" s="82" t="n">
        <f aca="false">U21-DG21</f>
        <v>118516433.662554</v>
      </c>
      <c r="DJ21" s="56" t="n">
        <f aca="false">DJ20+1</f>
        <v>16</v>
      </c>
    </row>
    <row r="22" customFormat="false" ht="15.75" hidden="false" customHeight="false" outlineLevel="0" collapsed="false">
      <c r="A22" s="89" t="s">
        <v>76</v>
      </c>
      <c r="B22" s="49"/>
      <c r="C22" s="92" t="n">
        <v>0.07257</v>
      </c>
      <c r="G22" s="78" t="n">
        <f aca="false">G21+1</f>
        <v>17</v>
      </c>
      <c r="H22" s="79" t="n">
        <f aca="false">1/(1+$C$4)*H23</f>
        <v>0.372511626178146</v>
      </c>
      <c r="I22" s="79" t="n">
        <f aca="false">1/$C$4*(1-H22)</f>
        <v>7.95094239510712</v>
      </c>
      <c r="J22" s="86" t="n">
        <f aca="false">0.06*$C$6</f>
        <v>0.0036</v>
      </c>
      <c r="K22" s="86" t="n">
        <f aca="false">$C$10</f>
        <v>0.0053</v>
      </c>
      <c r="L22" s="81" t="n">
        <f aca="false">-PV($C$4,$C$3-$G22,$C$5)*(1-$J$5-$K$5)*(1-$J$6-$K$6)*(1-$J$7-$K$7)*(1-$J$8-$K$8)*(1-$J22-$K22)^($G22-3)</f>
        <v>-1277171347.77277</v>
      </c>
      <c r="M22" s="81" t="n">
        <f aca="false">-PMT($C$4,$C$3,$C$2)*(1-$J$5-$K$5)*(1-$J$6-$K$6)*(1-$J$7-$K$7)*(1-$J$8-$K$8)*(1-J21-K21)^($G22-4)</f>
        <v>112095917.919049</v>
      </c>
      <c r="N22" s="81" t="n">
        <f aca="false">-PV($C$4,$C$3-$G22,$C$5)*(1-$J$5-$K$5)*(1-$J$6-$K$6)*(1-$J$7-$K$7)*(1-$J$8-$K$8)*(1-$J21-$K21)^($G22-4)*$J$10</f>
        <v>-4639104.8854626</v>
      </c>
      <c r="O22" s="81" t="n">
        <f aca="false">-(L21-N22)*$C$10</f>
        <v>5754974.65659987</v>
      </c>
      <c r="P22" s="81" t="n">
        <f aca="false">-(PMT($C$4,$C$3,$C$2)-PV($C$4,$C$3-$G21,$C$5)*$C$4)*(1-$J$5-$K$5)*(1-$J$6-$K$6)*(1-$J$7-$K$7)*(1-$J$8-$K$8)*(1-$J21-$K21)^($G22-4)</f>
        <v>198156866.246207</v>
      </c>
      <c r="Q22" s="81" t="n">
        <f aca="false">(-PV($C$4,$C$3-$G21,$C$5)*$C$4)*(1-$J$5-$K$5)*(1-$J$6-$K$6)*(1-$J$7-$K$7)*(1-$J$8-$K$8)*(1-$J21-$K21)^($G22-4)</f>
        <v>-86060948.3271573</v>
      </c>
      <c r="R22" s="81" t="n">
        <f aca="false">(PV($C$4,$C$3-G21,$C$5)*$C$9)*(1-$J$5-$K$5)*(1-$J$6-$K$6)*(1-$J$7-$K$7)*(1-$J$8-$K$8)*(1-$J$9-$K$9)^($G22-4)</f>
        <v>1504648.96733162</v>
      </c>
      <c r="S22" s="81" t="n">
        <f aca="false">MAXA(0,$L22-$C$8)</f>
        <v>0</v>
      </c>
      <c r="T22" s="81" t="n">
        <f aca="false">(L20-N21)*$C$11</f>
        <v>-2095307.6522375</v>
      </c>
      <c r="U22" s="81" t="n">
        <f aca="false">SUM(N22:R22)+T22</f>
        <v>112621129.005281</v>
      </c>
      <c r="W22" s="56" t="n">
        <f aca="false">W21+1</f>
        <v>17</v>
      </c>
      <c r="X22" s="84" t="n">
        <f aca="false">MAX(X21-Z22,0)</f>
        <v>0</v>
      </c>
      <c r="Y22" s="82" t="n">
        <f aca="false">X21*$C$13</f>
        <v>0</v>
      </c>
      <c r="Z22" s="84" t="n">
        <f aca="false">MIN(IF(X21&gt;0,N22+P22+T22,0),X21)</f>
        <v>0</v>
      </c>
      <c r="AA22" s="84" t="n">
        <f aca="false">Y22+Z22</f>
        <v>0</v>
      </c>
      <c r="AB22" s="56" t="n">
        <f aca="false">AB21+1</f>
        <v>17</v>
      </c>
      <c r="AC22" s="84" t="n">
        <f aca="false">MAX(AC21-AE22,0)</f>
        <v>0</v>
      </c>
      <c r="AD22" s="82" t="n">
        <f aca="false">AC21*$C$16</f>
        <v>0</v>
      </c>
      <c r="AE22" s="84" t="n">
        <f aca="false">IF(N22+P22+T22-Z22&gt;0,MIN(AC21,N22+P22+T22-Z22),0)</f>
        <v>0</v>
      </c>
      <c r="AF22" s="82" t="n">
        <f aca="false">AD22+AE22</f>
        <v>0</v>
      </c>
      <c r="AG22" s="56" t="n">
        <f aca="false">AG21+1</f>
        <v>17</v>
      </c>
      <c r="AH22" s="84" t="n">
        <f aca="false">MAX(AH21-AJ22,0)</f>
        <v>0</v>
      </c>
      <c r="AI22" s="82" t="n">
        <f aca="false">AH21*$C$19</f>
        <v>0</v>
      </c>
      <c r="AJ22" s="84" t="n">
        <f aca="false">IF(N22+P22+T22-Z22-AE22&gt;0,MIN(AH21,N22+P22-Z22-AE22),0)</f>
        <v>0</v>
      </c>
      <c r="AK22" s="82" t="n">
        <f aca="false">AI22+AJ22</f>
        <v>0</v>
      </c>
      <c r="AL22" s="56" t="n">
        <f aca="false">AL21+1</f>
        <v>17</v>
      </c>
      <c r="AM22" s="84" t="n">
        <f aca="false">MAX(AM21-AO22,0)</f>
        <v>0</v>
      </c>
      <c r="AN22" s="82" t="n">
        <f aca="false">AM21*$C$22</f>
        <v>0</v>
      </c>
      <c r="AO22" s="84" t="n">
        <f aca="false">IF(N22+P22+T22-Z22-AE22-AJ22&gt;0,MIN(AM21,N22+P22+T22-Z22-AE22-AJ22),0)</f>
        <v>0</v>
      </c>
      <c r="AP22" s="82" t="n">
        <f aca="false">AN22+AO22</f>
        <v>0</v>
      </c>
      <c r="AQ22" s="56" t="n">
        <f aca="false">AQ21+1</f>
        <v>17</v>
      </c>
      <c r="AR22" s="84" t="n">
        <f aca="false">MAX(AR21-AT22,0)</f>
        <v>0</v>
      </c>
      <c r="AS22" s="82" t="n">
        <f aca="false">AR21*$C$25</f>
        <v>0</v>
      </c>
      <c r="AT22" s="84" t="n">
        <f aca="false">IF(N22+P22+T22-Z22-AE22-AJ22-AO22&gt;0,MIN(AR21,N22+P22+T22-Z22-AE22-AJ22-AO22),0)</f>
        <v>0</v>
      </c>
      <c r="AU22" s="82" t="n">
        <f aca="false">AS22+AT22</f>
        <v>0</v>
      </c>
      <c r="AV22" s="56" t="n">
        <f aca="false">AV21+1</f>
        <v>17</v>
      </c>
      <c r="AW22" s="83" t="n">
        <f aca="false">L22</f>
        <v>-1277171347.77277</v>
      </c>
      <c r="AX22" s="82" t="n">
        <f aca="false">AW21*$C$28</f>
        <v>-5960582.15352562</v>
      </c>
      <c r="AY22" s="82" t="n">
        <v>0</v>
      </c>
      <c r="AZ22" s="82" t="n">
        <f aca="false">AX22+AY22</f>
        <v>-5960582.15352562</v>
      </c>
      <c r="BA22" s="56" t="n">
        <f aca="false">BA21+1</f>
        <v>17</v>
      </c>
      <c r="BB22" s="84" t="n">
        <f aca="false">MAX(BB21-BD22,0)</f>
        <v>0</v>
      </c>
      <c r="BC22" s="82" t="n">
        <f aca="false">IF(AR22=0,BB21*$C$31,0)</f>
        <v>0</v>
      </c>
      <c r="BD22" s="84" t="n">
        <f aca="false">IF(N22+P22+T22-Z22-AE22-AJ22-AO22-AT22&gt;0,MIN(BB21,N22+P22+T22-Z22-AE22-AJ22-AO22-AT22),0)</f>
        <v>0</v>
      </c>
      <c r="BE22" s="82" t="n">
        <f aca="false">BC22+BD22</f>
        <v>0</v>
      </c>
      <c r="BF22" s="56" t="n">
        <f aca="false">BF21+1</f>
        <v>17</v>
      </c>
      <c r="BG22" s="84" t="n">
        <f aca="false">MAX(BG21-BI22,0)</f>
        <v>0</v>
      </c>
      <c r="BH22" s="82" t="n">
        <f aca="false">IF(BB22&gt;0,0,BG21*$C$34)</f>
        <v>0</v>
      </c>
      <c r="BI22" s="84" t="n">
        <f aca="false">IF(N22+P22+T22-Z22-AE22-AJ22-AO22-AT22-BD22&gt;0,MIN(BG21,N22+P22+T22-Z22-AE22-AJ22-AO22-AT22-BD22),0)</f>
        <v>0</v>
      </c>
      <c r="BJ22" s="82" t="n">
        <f aca="false">BH22+BI22</f>
        <v>0</v>
      </c>
      <c r="BK22" s="56" t="n">
        <f aca="false">BK21+1</f>
        <v>17</v>
      </c>
      <c r="BL22" s="84" t="n">
        <f aca="false">MAX(BL21-BN22,0)</f>
        <v>0</v>
      </c>
      <c r="BM22" s="82" t="n">
        <f aca="false">IF(BG22=0,BL21*$C$37,0)</f>
        <v>0</v>
      </c>
      <c r="BN22" s="84" t="n">
        <f aca="false">IF(N22+P22+T22-Z22-AE22-AJ22-AO22-AT22-BD22-BI22&gt;0,MIN(BL21,N22+P22+T22-Z22-AE22-AJ22-AO22-AT22-BD22-BI22),0)</f>
        <v>0</v>
      </c>
      <c r="BO22" s="82" t="n">
        <f aca="false">BM22+BN22</f>
        <v>0</v>
      </c>
      <c r="BP22" s="56" t="n">
        <f aca="false">BP21+1</f>
        <v>17</v>
      </c>
      <c r="BQ22" s="84" t="n">
        <f aca="false">MAX(BQ21-BS22,0)</f>
        <v>0</v>
      </c>
      <c r="BR22" s="82" t="n">
        <f aca="false">IF(BL22=0,BQ21*$C$40,0)</f>
        <v>0</v>
      </c>
      <c r="BS22" s="84" t="n">
        <f aca="false">IF(N22+P22+T22-Z22-AE22-AJ22-AO22-AT22-BD22-BI22-BN22&gt;0,MIN(BQ21,N22+P22+T22-Z22-AE22-AJ22-AO22-AT22-BD22-BI22-BN22),0)</f>
        <v>0</v>
      </c>
      <c r="BT22" s="82" t="n">
        <f aca="false">BR22+BS22</f>
        <v>0</v>
      </c>
      <c r="BU22" s="56" t="n">
        <f aca="false">BU21+1</f>
        <v>17</v>
      </c>
      <c r="BV22" s="84" t="n">
        <f aca="false">MAX(BV21-BX22,0)</f>
        <v>0</v>
      </c>
      <c r="BW22" s="82" t="n">
        <f aca="false">IF(BQ22=0,BV21*$C$43,0)</f>
        <v>0</v>
      </c>
      <c r="BX22" s="84" t="n">
        <f aca="false">IF(N22+P22+T22-Z22-AE22-AJ22-AO22-AT22-BD22-BI22-BN22-BS22&gt;0,MIN(BV21,N22+P22+T22-Z22-AE22-AJ22-AO22-AT22-BD22-BI22-BN22-BS22),0)</f>
        <v>0</v>
      </c>
      <c r="BY22" s="82" t="n">
        <f aca="false">BW22+BX22</f>
        <v>0</v>
      </c>
      <c r="BZ22" s="0" t="n">
        <f aca="false">BZ21+1</f>
        <v>17</v>
      </c>
      <c r="CA22" s="84" t="n">
        <f aca="false">MAX(CA21-CC22,0)</f>
        <v>0</v>
      </c>
      <c r="CB22" s="82" t="n">
        <f aca="false">IF(BV22=0,CA21*$C$46,0)</f>
        <v>0</v>
      </c>
      <c r="CC22" s="84" t="n">
        <f aca="false">IF(N22+P22+T22-Z22-AE22-AJ22-AO22-AT22-BD22-BI22-BN22-BS22-BX22&gt;0,MIN(CA21,N22+P22+T22-Z22-AE22-AJ22-AO22-AT22-BD22-BI22-BN22-BS22-BX22),0)</f>
        <v>0</v>
      </c>
      <c r="CD22" s="82" t="n">
        <f aca="false">CB22+CC22</f>
        <v>0</v>
      </c>
      <c r="CE22" s="56" t="n">
        <f aca="false">CE21+1</f>
        <v>17</v>
      </c>
      <c r="CF22" s="84" t="n">
        <f aca="false">MAX(CF21-CH22,0)</f>
        <v>0</v>
      </c>
      <c r="CG22" s="82" t="n">
        <f aca="false">IF(CA22=0,CF21*$C$49,0)</f>
        <v>0</v>
      </c>
      <c r="CH22" s="84" t="n">
        <f aca="false">IF(N22+P22+T22-Z22-AE22-AJ22-AO22-AT22-BD22-BI22-BN22-BS22-BX22-CC22&gt;0,MIN(CF21,N22+P22+T22-Z22-AE22-AJ22-AO22-AT22-BD22-BI22-BN22-BS22-BX22-CC22),0)</f>
        <v>0</v>
      </c>
      <c r="CI22" s="82" t="n">
        <f aca="false">CG22+CH22</f>
        <v>0</v>
      </c>
      <c r="CJ22" s="56" t="n">
        <f aca="false">CJ21+1</f>
        <v>17</v>
      </c>
      <c r="CK22" s="84" t="n">
        <f aca="false">MAX(CK21-CM22,0)</f>
        <v>0</v>
      </c>
      <c r="CL22" s="82" t="n">
        <f aca="false">IF(CF22=0,CK21*$C$52,0)</f>
        <v>0</v>
      </c>
      <c r="CM22" s="84" t="n">
        <f aca="false">IF(N22+P22+T22-Z22-AE22-AJ22-AO22-AT22-BD22-BI22-BN22-BS22-BX22-CC22-CH22&gt;0,MIN(CK21,N22+P22+T22-Z22-AE22-AJ22-AO22-AT22-BD22-BI22-BN22-BS22-BX22-CC22-CH22),0)</f>
        <v>0</v>
      </c>
      <c r="CN22" s="82" t="n">
        <f aca="false">CL22+CM22</f>
        <v>0</v>
      </c>
      <c r="CO22" s="0" t="n">
        <f aca="false">CO21+1</f>
        <v>17</v>
      </c>
      <c r="CP22" s="84" t="n">
        <f aca="false">MAX(CP21-CR22,0)</f>
        <v>0</v>
      </c>
      <c r="CQ22" s="82" t="n">
        <f aca="false">IF(CK22=0,CP21*$C$55,0)</f>
        <v>0</v>
      </c>
      <c r="CR22" s="84" t="n">
        <f aca="false">IF(N22+P22+T22-Z22-AE22-AJ22-AO22-AT22-BD22-BI22-BN22-BS22-BX22-CC22-CH22-CM22&gt;0,MIN(CP21,N22+P22+T22-Z22-AE22-AJ22-AO22-AT22-BD22-BI22-BN22-BS22-BX22-CC22-CH22-CM22),0)</f>
        <v>0</v>
      </c>
      <c r="CS22" s="82" t="n">
        <f aca="false">CQ22+CR22</f>
        <v>0</v>
      </c>
      <c r="CT22" s="0" t="n">
        <f aca="false">CT21+1</f>
        <v>17</v>
      </c>
      <c r="CU22" s="84" t="n">
        <f aca="false">MAX(CU21-CW22,0)</f>
        <v>0</v>
      </c>
      <c r="CV22" s="82" t="n">
        <f aca="false">IF(CP22=0,CU21*$C$58,0)</f>
        <v>0</v>
      </c>
      <c r="CW22" s="84" t="n">
        <f aca="false">IF(N22+P22+T22-Z22-AE22-AJ22-AO22-AT22-BD22-BI22-BN22-BS22-BX22-CC22-CH22-CM22-CR22&gt;0,MIN(CU21,N22+P22+T22-Z22-AE22-AJ22-AO22-AT22-BD22-BI22-BN22-BS22-BX22-CC22-CH22-CM22-CR22),0)</f>
        <v>0</v>
      </c>
      <c r="CX22" s="82" t="n">
        <f aca="false">CV22+CW22</f>
        <v>0</v>
      </c>
      <c r="CY22" s="56" t="n">
        <f aca="false">CY21+1</f>
        <v>17</v>
      </c>
      <c r="CZ22" s="84" t="n">
        <f aca="false">MAX(CZ21-DB22,0)</f>
        <v>0</v>
      </c>
      <c r="DA22" s="82" t="n">
        <f aca="false">IF(CU22=0,CZ21*$C$61,0)</f>
        <v>0</v>
      </c>
      <c r="DB22" s="84" t="n">
        <f aca="false">IF(N22+P22+T22-Z22-AE22-AJ22-AO22-AT22-BD22-BI22-BN22-BS22-BX22-CC22-CH22-CM22-CR22-CW22&gt;0,MIN(CZ21,N22+P22+T22-Z22-AE22-AJ22-AO22-AT22-BD22-BI22-BN22-BS22-BX22-CC22-CH22-CM22-CR22-CW22),0)</f>
        <v>0</v>
      </c>
      <c r="DC22" s="82" t="n">
        <f aca="false">DA22+DB22</f>
        <v>0</v>
      </c>
      <c r="DD22" s="82" t="n">
        <f aca="false">X22+AC22+AH22+AM22+AR22+BB22+BG22+BL22+BQ22+BV22+CA22+CF22+CK22+CP22+CU22+CZ22</f>
        <v>0</v>
      </c>
      <c r="DE22" s="82" t="n">
        <f aca="false">Y22+AD22+AI22+AN22+AS22+AX22+BC22+BH22+BM22+BR22+BW22+CB22+CG22+CQ22+CV22+DA22</f>
        <v>-5960582.15352562</v>
      </c>
      <c r="DF22" s="82" t="n">
        <f aca="false">Z22+AE22+AJ22+AO22+AT22+AY22+BD22+BI22+BN22+BS22+BX22+CC22+CH22+CR22+CW22+DB22</f>
        <v>0</v>
      </c>
      <c r="DG22" s="82" t="n">
        <f aca="false">DE22+DF22</f>
        <v>-5960582.15352562</v>
      </c>
      <c r="DH22" s="84" t="n">
        <f aca="false">U22-DG22+(AW22*$C$28)</f>
        <v>111600692.571881</v>
      </c>
      <c r="DI22" s="82" t="n">
        <f aca="false">U22-DG22</f>
        <v>118581711.158807</v>
      </c>
      <c r="DJ22" s="56" t="n">
        <f aca="false">DJ21+1</f>
        <v>17</v>
      </c>
    </row>
    <row r="23" customFormat="false" ht="15.75" hidden="false" customHeight="false" outlineLevel="0" collapsed="false">
      <c r="A23" s="56"/>
      <c r="B23" s="56"/>
      <c r="C23" s="56"/>
      <c r="G23" s="78" t="n">
        <f aca="false">G22+1</f>
        <v>18</v>
      </c>
      <c r="H23" s="79" t="n">
        <f aca="false">1/(1+$C$4)*H24</f>
        <v>0.401910243716125</v>
      </c>
      <c r="I23" s="79" t="n">
        <f aca="false">1/$C$4*(1-H23)</f>
        <v>7.57843076892898</v>
      </c>
      <c r="J23" s="86" t="n">
        <f aca="false">0.06*$C$6</f>
        <v>0.0036</v>
      </c>
      <c r="K23" s="86" t="n">
        <f aca="false">$C$10</f>
        <v>0.0053</v>
      </c>
      <c r="L23" s="81" t="n">
        <f aca="false">-PV($C$4,$C$3-$G23,$C$5)*(1-$J$5-$K$5)*(1-$J$6-$K$6)*(1-$J$7-$K$7)*(1-$J$8-$K$8)*(1-$J23-$K23)^($G23-3)</f>
        <v>-1475811305.41295</v>
      </c>
      <c r="M23" s="81" t="n">
        <f aca="false">-PMT($C$4,$C$3,$C$2)*(1-$J$5-$K$5)*(1-$J$6-$K$6)*(1-$J$7-$K$7)*(1-$J$8-$K$8)*(1-J22-K22)^($G23-4)</f>
        <v>111098264.24957</v>
      </c>
      <c r="N23" s="81" t="n">
        <f aca="false">-PV($C$4,$C$3-$G23,$C$5)*(1-$J$5-$K$5)*(1-$J$6-$K$6)*(1-$J$7-$K$7)*(1-$J$8-$K$8)*(1-$J22-$K22)^($G23-4)*$J$10</f>
        <v>-5360630.30923886</v>
      </c>
      <c r="O23" s="81" t="n">
        <f aca="false">-(L22-N23)*$C$10</f>
        <v>6740596.80255673</v>
      </c>
      <c r="P23" s="81" t="n">
        <f aca="false">-(PMT($C$4,$C$3,$C$2)-PV($C$4,$C$3-$G22,$C$5)*$C$4)*(1-$J$5-$K$5)*(1-$J$6-$K$6)*(1-$J$7-$K$7)*(1-$J$8-$K$8)*(1-$J22-$K22)^($G23-4)</f>
        <v>211892627.015797</v>
      </c>
      <c r="Q23" s="81" t="n">
        <f aca="false">(-PV($C$4,$C$3-$G22,$C$5)*$C$4)*(1-$J$5-$K$5)*(1-$J$6-$K$6)*(1-$J$7-$K$7)*(1-$J$8-$K$8)*(1-$J22-$K22)^($G23-4)</f>
        <v>-100794362.766227</v>
      </c>
      <c r="R23" s="81" t="n">
        <f aca="false">(PV($C$4,$C$3-G22,$C$5)*$C$9)*(1-$J$5-$K$5)*(1-$J$6-$K$6)*(1-$J$7-$K$7)*(1-$J$8-$K$8)*(1-$J$9-$K$9)^($G23-4)</f>
        <v>1762241.02565687</v>
      </c>
      <c r="S23" s="81" t="n">
        <f aca="false">MAXA(0,$L23-$C$8)</f>
        <v>0</v>
      </c>
      <c r="T23" s="81" t="n">
        <f aca="false">(L21-N22)*$C$11</f>
        <v>-2497441.83210938</v>
      </c>
      <c r="U23" s="81" t="n">
        <f aca="false">SUM(N23:R23)+T23</f>
        <v>111743029.936435</v>
      </c>
      <c r="W23" s="56" t="n">
        <f aca="false">W22+1</f>
        <v>18</v>
      </c>
      <c r="X23" s="84" t="n">
        <f aca="false">MAX(X22-Z23,0)</f>
        <v>0</v>
      </c>
      <c r="Y23" s="82" t="n">
        <f aca="false">X22*$C$13</f>
        <v>0</v>
      </c>
      <c r="Z23" s="84" t="n">
        <f aca="false">MIN(IF(X22&gt;0,N23+P23+T23,0),X22)</f>
        <v>0</v>
      </c>
      <c r="AA23" s="84" t="n">
        <f aca="false">Y23+Z23</f>
        <v>0</v>
      </c>
      <c r="AB23" s="56" t="n">
        <f aca="false">AB22+1</f>
        <v>18</v>
      </c>
      <c r="AC23" s="84" t="n">
        <f aca="false">MAX(AC22-AE23,0)</f>
        <v>0</v>
      </c>
      <c r="AD23" s="82" t="n">
        <f aca="false">AC22*$C$16</f>
        <v>0</v>
      </c>
      <c r="AE23" s="84" t="n">
        <f aca="false">IF(N23+P23+T23-Z23&gt;0,MIN(AC22,N23+P23+T23-Z23),0)</f>
        <v>0</v>
      </c>
      <c r="AF23" s="82" t="n">
        <f aca="false">AD23+AE23</f>
        <v>0</v>
      </c>
      <c r="AG23" s="56" t="n">
        <f aca="false">AG22+1</f>
        <v>18</v>
      </c>
      <c r="AH23" s="84" t="n">
        <f aca="false">MAX(AH22-AJ23,0)</f>
        <v>0</v>
      </c>
      <c r="AI23" s="82" t="n">
        <f aca="false">AH22*$C$19</f>
        <v>0</v>
      </c>
      <c r="AJ23" s="84" t="n">
        <f aca="false">IF(N23+P23+T23-Z23-AE23&gt;0,MIN(AH22,N23+P23-Z23-AE23),0)</f>
        <v>0</v>
      </c>
      <c r="AK23" s="82" t="n">
        <f aca="false">AI23+AJ23</f>
        <v>0</v>
      </c>
      <c r="AL23" s="56" t="n">
        <f aca="false">AL22+1</f>
        <v>18</v>
      </c>
      <c r="AM23" s="84" t="n">
        <f aca="false">MAX(AM22-AO23,0)</f>
        <v>0</v>
      </c>
      <c r="AN23" s="82" t="n">
        <f aca="false">AM22*$C$22</f>
        <v>0</v>
      </c>
      <c r="AO23" s="84" t="n">
        <f aca="false">IF(N23+P23+T23-Z23-AE23-AJ23&gt;0,MIN(AM22,N23+P23+T23-Z23-AE23-AJ23),0)</f>
        <v>0</v>
      </c>
      <c r="AP23" s="82" t="n">
        <f aca="false">AN23+AO23</f>
        <v>0</v>
      </c>
      <c r="AQ23" s="56" t="n">
        <f aca="false">AQ22+1</f>
        <v>18</v>
      </c>
      <c r="AR23" s="84" t="n">
        <f aca="false">MAX(AR22-AT23,0)</f>
        <v>0</v>
      </c>
      <c r="AS23" s="82" t="n">
        <f aca="false">AR22*$C$25</f>
        <v>0</v>
      </c>
      <c r="AT23" s="84" t="n">
        <f aca="false">IF(N23+P23+T23-Z23-AE23-AJ23-AO23&gt;0,MIN(AR22,N23+P23+T23-Z23-AE23-AJ23-AO23),0)</f>
        <v>0</v>
      </c>
      <c r="AU23" s="82" t="n">
        <f aca="false">AS23+AT23</f>
        <v>0</v>
      </c>
      <c r="AV23" s="56" t="n">
        <f aca="false">AV22+1</f>
        <v>18</v>
      </c>
      <c r="AW23" s="83" t="n">
        <f aca="false">L23</f>
        <v>-1475811305.41295</v>
      </c>
      <c r="AX23" s="82" t="n">
        <f aca="false">AW22*$C$28</f>
        <v>-6981018.58692598</v>
      </c>
      <c r="AY23" s="82" t="n">
        <v>0</v>
      </c>
      <c r="AZ23" s="82" t="n">
        <f aca="false">AX23+AY23</f>
        <v>-6981018.58692598</v>
      </c>
      <c r="BA23" s="56" t="n">
        <f aca="false">BA22+1</f>
        <v>18</v>
      </c>
      <c r="BB23" s="84" t="n">
        <f aca="false">MAX(BB22-BD23,0)</f>
        <v>0</v>
      </c>
      <c r="BC23" s="82" t="n">
        <f aca="false">IF(AR23=0,BB22*$C$31,0)</f>
        <v>0</v>
      </c>
      <c r="BD23" s="84" t="n">
        <f aca="false">IF(N23+P23+T23-Z23-AE23-AJ23-AO23-AT23&gt;0,MIN(BB22,N23+P23+T23-Z23-AE23-AJ23-AO23-AT23),0)</f>
        <v>0</v>
      </c>
      <c r="BE23" s="82" t="n">
        <f aca="false">BC23+BD23</f>
        <v>0</v>
      </c>
      <c r="BF23" s="56" t="n">
        <f aca="false">BF22+1</f>
        <v>18</v>
      </c>
      <c r="BG23" s="84" t="n">
        <f aca="false">MAX(BG22-BI23,0)</f>
        <v>0</v>
      </c>
      <c r="BH23" s="82" t="n">
        <f aca="false">IF(BB23&gt;0,0,BG22*$C$34)</f>
        <v>0</v>
      </c>
      <c r="BI23" s="84" t="n">
        <f aca="false">IF(N23+P23+T23-Z23-AE23-AJ23-AO23-AT23-BD23&gt;0,MIN(BG22,N23+P23+T23-Z23-AE23-AJ23-AO23-AT23-BD23),0)</f>
        <v>0</v>
      </c>
      <c r="BJ23" s="82" t="n">
        <f aca="false">BH23+BI23</f>
        <v>0</v>
      </c>
      <c r="BK23" s="56" t="n">
        <f aca="false">BK22+1</f>
        <v>18</v>
      </c>
      <c r="BL23" s="84" t="n">
        <f aca="false">MAX(BL22-BN23,0)</f>
        <v>0</v>
      </c>
      <c r="BM23" s="82" t="n">
        <f aca="false">IF(BG23=0,BL22*$C$37,0)</f>
        <v>0</v>
      </c>
      <c r="BN23" s="84" t="n">
        <f aca="false">IF(N23+P23+T23-Z23-AE23-AJ23-AO23-AT23-BD23-BI23&gt;0,MIN(BL22,N23+P23+T23-Z23-AE23-AJ23-AO23-AT23-BD23-BI23),0)</f>
        <v>0</v>
      </c>
      <c r="BO23" s="82" t="n">
        <f aca="false">BM23+BN23</f>
        <v>0</v>
      </c>
      <c r="BP23" s="56" t="n">
        <f aca="false">BP22+1</f>
        <v>18</v>
      </c>
      <c r="BQ23" s="84" t="n">
        <f aca="false">MAX(BQ22-BS23,0)</f>
        <v>0</v>
      </c>
      <c r="BR23" s="82" t="n">
        <f aca="false">IF(BL23=0,BQ22*$C$40,0)</f>
        <v>0</v>
      </c>
      <c r="BS23" s="84" t="n">
        <f aca="false">IF(N23+P23+T23-Z23-AE23-AJ23-AO23-AT23-BD23-BI23-BN23&gt;0,MIN(BQ22,N23+P23+T23-Z23-AE23-AJ23-AO23-AT23-BD23-BI23-BN23),0)</f>
        <v>0</v>
      </c>
      <c r="BT23" s="82" t="n">
        <f aca="false">BR23+BS23</f>
        <v>0</v>
      </c>
      <c r="BU23" s="56" t="n">
        <f aca="false">BU22+1</f>
        <v>18</v>
      </c>
      <c r="BV23" s="84" t="n">
        <f aca="false">MAX(BV22-BX23,0)</f>
        <v>0</v>
      </c>
      <c r="BW23" s="82" t="n">
        <f aca="false">IF(BQ23=0,BV22*$C$43,0)</f>
        <v>0</v>
      </c>
      <c r="BX23" s="84" t="n">
        <f aca="false">IF(N23+P23+T23-Z23-AE23-AJ23-AO23-AT23-BD23-BI23-BN23-BS23&gt;0,MIN(BV22,N23+P23+T23-Z23-AE23-AJ23-AO23-AT23-BD23-BI23-BN23-BS23),0)</f>
        <v>0</v>
      </c>
      <c r="BY23" s="82" t="n">
        <f aca="false">BW23+BX23</f>
        <v>0</v>
      </c>
      <c r="BZ23" s="0" t="n">
        <f aca="false">BZ22+1</f>
        <v>18</v>
      </c>
      <c r="CA23" s="84" t="n">
        <f aca="false">MAX(CA22-CC23,0)</f>
        <v>0</v>
      </c>
      <c r="CB23" s="82" t="n">
        <f aca="false">IF(BV23=0,CA22*$C$46,0)</f>
        <v>0</v>
      </c>
      <c r="CC23" s="84" t="n">
        <f aca="false">IF(N23+P23+T23-Z23-AE23-AJ23-AO23-AT23-BD23-BI23-BN23-BS23-BX23&gt;0,MIN(CA22,N23+P23+T23-Z23-AE23-AJ23-AO23-AT23-BD23-BI23-BN23-BS23-BX23),0)</f>
        <v>0</v>
      </c>
      <c r="CD23" s="82" t="n">
        <f aca="false">CB23+CC23</f>
        <v>0</v>
      </c>
      <c r="CE23" s="56" t="n">
        <f aca="false">CE22+1</f>
        <v>18</v>
      </c>
      <c r="CF23" s="84" t="n">
        <f aca="false">MAX(CF22-CH23,0)</f>
        <v>0</v>
      </c>
      <c r="CG23" s="82" t="n">
        <f aca="false">IF(CA23=0,CF22*$C$49,0)</f>
        <v>0</v>
      </c>
      <c r="CH23" s="84" t="n">
        <f aca="false">IF(N23+P23+T23-Z23-AE23-AJ23-AO23-AT23-BD23-BI23-BN23-BS23-BX23-CC23&gt;0,MIN(CF22,N23+P23+T23-Z23-AE23-AJ23-AO23-AT23-BD23-BI23-BN23-BS23-BX23-CC23),0)</f>
        <v>0</v>
      </c>
      <c r="CI23" s="82" t="n">
        <f aca="false">CG23+CH23</f>
        <v>0</v>
      </c>
      <c r="CJ23" s="56" t="n">
        <f aca="false">CJ22+1</f>
        <v>18</v>
      </c>
      <c r="CK23" s="84" t="n">
        <f aca="false">MAX(CK22-CM23,0)</f>
        <v>0</v>
      </c>
      <c r="CL23" s="82" t="n">
        <f aca="false">IF(CF23=0,CK22*$C$52,0)</f>
        <v>0</v>
      </c>
      <c r="CM23" s="84" t="n">
        <f aca="false">IF(N23+P23+T23-Z23-AE23-AJ23-AO23-AT23-BD23-BI23-BN23-BS23-BX23-CC23-CH23&gt;0,MIN(CK22,N23+P23+T23-Z23-AE23-AJ23-AO23-AT23-BD23-BI23-BN23-BS23-BX23-CC23-CH23),0)</f>
        <v>0</v>
      </c>
      <c r="CN23" s="82" t="n">
        <f aca="false">CL23+CM23</f>
        <v>0</v>
      </c>
      <c r="CO23" s="0" t="n">
        <f aca="false">CO22+1</f>
        <v>18</v>
      </c>
      <c r="CP23" s="84" t="n">
        <f aca="false">MAX(CP22-CR23,0)</f>
        <v>0</v>
      </c>
      <c r="CQ23" s="82" t="n">
        <f aca="false">IF(CK23=0,CP22*$C$55,0)</f>
        <v>0</v>
      </c>
      <c r="CR23" s="84" t="n">
        <f aca="false">IF(N23+P23+T23-Z23-AE23-AJ23-AO23-AT23-BD23-BI23-BN23-BS23-BX23-CC23-CH23-CM23&gt;0,MIN(CP22,N23+P23+T23-Z23-AE23-AJ23-AO23-AT23-BD23-BI23-BN23-BS23-BX23-CC23-CH23-CM23),0)</f>
        <v>0</v>
      </c>
      <c r="CS23" s="82" t="n">
        <f aca="false">CQ23+CR23</f>
        <v>0</v>
      </c>
      <c r="CT23" s="0" t="n">
        <f aca="false">CT22+1</f>
        <v>18</v>
      </c>
      <c r="CU23" s="84" t="n">
        <f aca="false">MAX(CU22-CW23,0)</f>
        <v>0</v>
      </c>
      <c r="CV23" s="82" t="n">
        <f aca="false">IF(CP23=0,CU22*$C$58,0)</f>
        <v>0</v>
      </c>
      <c r="CW23" s="84" t="n">
        <f aca="false">IF(N23+P23+T23-Z23-AE23-AJ23-AO23-AT23-BD23-BI23-BN23-BS23-BX23-CC23-CH23-CM23-CR23&gt;0,MIN(CU22,N23+P23+T23-Z23-AE23-AJ23-AO23-AT23-BD23-BI23-BN23-BS23-BX23-CC23-CH23-CM23-CR23),0)</f>
        <v>0</v>
      </c>
      <c r="CX23" s="82" t="n">
        <f aca="false">CV23+CW23</f>
        <v>0</v>
      </c>
      <c r="CY23" s="56" t="n">
        <f aca="false">CY22+1</f>
        <v>18</v>
      </c>
      <c r="CZ23" s="84" t="n">
        <f aca="false">MAX(CZ22-DB23,0)</f>
        <v>0</v>
      </c>
      <c r="DA23" s="82" t="n">
        <f aca="false">IF(CU23=0,CZ22*$C$61,0)</f>
        <v>0</v>
      </c>
      <c r="DB23" s="84" t="n">
        <f aca="false">IF(N23+P23+T23-Z23-AE23-AJ23-AO23-AT23-BD23-BI23-BN23-BS23-BX23-CC23-CH23-CM23-CR23-CW23&gt;0,MIN(CZ22,N23+P23+T23-Z23-AE23-AJ23-AO23-AT23-BD23-BI23-BN23-BS23-BX23-CC23-CH23-CM23-CR23-CW23),0)</f>
        <v>0</v>
      </c>
      <c r="DC23" s="82" t="n">
        <f aca="false">DA23+DB23</f>
        <v>0</v>
      </c>
      <c r="DD23" s="82" t="n">
        <f aca="false">X23+AC23+AH23+AM23+AR23+BB23+BG23+BL23+BQ23+BV23+CA23+CF23+CK23+CP23+CU23+CZ23</f>
        <v>0</v>
      </c>
      <c r="DE23" s="82" t="n">
        <f aca="false">Y23+AD23+AI23+AN23+AS23+AX23+BC23+BH23+BM23+BR23+BW23+CB23+CG23+CQ23+CV23+DA23</f>
        <v>-6981018.58692598</v>
      </c>
      <c r="DF23" s="82" t="n">
        <f aca="false">Z23+AE23+AJ23+AO23+AT23+AY23+BD23+BI23+BN23+BS23+BX23+CC23+CH23+CR23+CW23+DB23</f>
        <v>0</v>
      </c>
      <c r="DG23" s="82" t="n">
        <f aca="false">DE23+DF23</f>
        <v>-6981018.58692598</v>
      </c>
      <c r="DH23" s="84" t="n">
        <f aca="false">U23-DG23+(AW23*$C$28)</f>
        <v>110657263.927974</v>
      </c>
      <c r="DI23" s="82" t="n">
        <f aca="false">U23-DG23</f>
        <v>118724048.523361</v>
      </c>
      <c r="DJ23" s="56" t="n">
        <f aca="false">DJ22+1</f>
        <v>18</v>
      </c>
    </row>
    <row r="24" customFormat="false" ht="15.75" hidden="false" customHeight="false" outlineLevel="0" collapsed="false">
      <c r="A24" s="89" t="s">
        <v>77</v>
      </c>
      <c r="B24" s="56"/>
      <c r="C24" s="91" t="n">
        <v>19967220</v>
      </c>
      <c r="G24" s="78" t="n">
        <f aca="false">G23+1</f>
        <v>19</v>
      </c>
      <c r="H24" s="79" t="n">
        <f aca="false">1/(1+$C$4)*H25</f>
        <v>0.433629000150202</v>
      </c>
      <c r="I24" s="79" t="n">
        <f aca="false">1/$C$4*(1-H24)</f>
        <v>7.17652052521285</v>
      </c>
      <c r="J24" s="86" t="n">
        <f aca="false">0.06*$C$6</f>
        <v>0.0036</v>
      </c>
      <c r="K24" s="86" t="n">
        <f aca="false">$C$10</f>
        <v>0.0053</v>
      </c>
      <c r="L24" s="81" t="n">
        <f aca="false">-PV($C$4,$C$3-$G24,$C$5)*(1-$J$5-$K$5)*(1-$J$6-$K$6)*(1-$J$7-$K$7)*(1-$J$8-$K$8)*(1-$J24-$K24)^($G24-3)</f>
        <v>-1687240536.10622</v>
      </c>
      <c r="M24" s="81" t="n">
        <f aca="false">-PMT($C$4,$C$3,$C$2)*(1-$J$5-$K$5)*(1-$J$6-$K$6)*(1-$J$7-$K$7)*(1-$J$8-$K$8)*(1-J23-K23)^($G24-4)</f>
        <v>110109489.697749</v>
      </c>
      <c r="N24" s="81" t="n">
        <f aca="false">-PV($C$4,$C$3-$G24,$C$5)*(1-$J$5-$K$5)*(1-$J$6-$K$6)*(1-$J$7-$K$7)*(1-$J$8-$K$8)*(1-$J23-$K23)^($G24-4)*$J$10</f>
        <v>-6128610.56400201</v>
      </c>
      <c r="O24" s="81" t="n">
        <f aca="false">-(L23-N24)*$C$10</f>
        <v>7789318.28269944</v>
      </c>
      <c r="P24" s="81" t="n">
        <f aca="false">-(PMT($C$4,$C$3,$C$2)-PV($C$4,$C$3-$G23,$C$5)*$C$4)*(1-$J$5-$K$5)*(1-$J$6-$K$6)*(1-$J$7-$K$7)*(1-$J$8-$K$8)*(1-$J23-$K23)^($G24-4)</f>
        <v>226580517.920939</v>
      </c>
      <c r="Q24" s="81" t="n">
        <f aca="false">(-PV($C$4,$C$3-$G23,$C$5)*$C$4)*(1-$J$5-$K$5)*(1-$J$6-$K$6)*(1-$J$7-$K$7)*(1-$J$8-$K$8)*(1-$J23-$K23)^($G24-4)</f>
        <v>-116471028.22319</v>
      </c>
      <c r="R24" s="81" t="n">
        <f aca="false">(PV($C$4,$C$3-G23,$C$5)*$C$9)*(1-$J$5-$K$5)*(1-$J$6-$K$6)*(1-$J$7-$K$7)*(1-$J$8-$K$8)*(1-$J$9-$K$9)^($G24-4)</f>
        <v>2036324.43920879</v>
      </c>
      <c r="S24" s="81" t="n">
        <f aca="false">MAXA(0,$L24-$C$8)</f>
        <v>0</v>
      </c>
      <c r="T24" s="81" t="n">
        <f aca="false">(L22-N23)*$C$11</f>
        <v>-2925164.65016613</v>
      </c>
      <c r="U24" s="81" t="n">
        <f aca="false">SUM(N24:R24)+T24</f>
        <v>110881357.205489</v>
      </c>
      <c r="W24" s="56" t="n">
        <f aca="false">W23+1</f>
        <v>19</v>
      </c>
      <c r="X24" s="84" t="n">
        <f aca="false">MAX(X23-Z24,0)</f>
        <v>0</v>
      </c>
      <c r="Y24" s="82" t="n">
        <f aca="false">X23*$C$13</f>
        <v>0</v>
      </c>
      <c r="Z24" s="84" t="n">
        <f aca="false">MIN(IF(X23&gt;0,N24+P24+T24,0),X23)</f>
        <v>0</v>
      </c>
      <c r="AA24" s="84" t="n">
        <f aca="false">Y24+Z24</f>
        <v>0</v>
      </c>
      <c r="AB24" s="56" t="n">
        <f aca="false">AB23+1</f>
        <v>19</v>
      </c>
      <c r="AC24" s="84" t="n">
        <f aca="false">MAX(AC23-AE24,0)</f>
        <v>0</v>
      </c>
      <c r="AD24" s="82" t="n">
        <f aca="false">AC23*$C$16</f>
        <v>0</v>
      </c>
      <c r="AE24" s="84" t="n">
        <f aca="false">IF(N24+P24+T24-Z24&gt;0,MIN(AC23,N24+P24+T24-Z24),0)</f>
        <v>0</v>
      </c>
      <c r="AF24" s="82" t="n">
        <f aca="false">AD24+AE24</f>
        <v>0</v>
      </c>
      <c r="AG24" s="56" t="n">
        <f aca="false">AG23+1</f>
        <v>19</v>
      </c>
      <c r="AH24" s="84" t="n">
        <f aca="false">MAX(AH23-AJ24,0)</f>
        <v>0</v>
      </c>
      <c r="AI24" s="82" t="n">
        <f aca="false">AH23*$C$19</f>
        <v>0</v>
      </c>
      <c r="AJ24" s="84" t="n">
        <f aca="false">IF(N24+P24+T24-Z24-AE24&gt;0,MIN(AH23,N24+P24-Z24-AE24),0)</f>
        <v>0</v>
      </c>
      <c r="AK24" s="82" t="n">
        <f aca="false">AI24+AJ24</f>
        <v>0</v>
      </c>
      <c r="AL24" s="56" t="n">
        <f aca="false">AL23+1</f>
        <v>19</v>
      </c>
      <c r="AM24" s="84" t="n">
        <f aca="false">MAX(AM23-AO24,0)</f>
        <v>0</v>
      </c>
      <c r="AN24" s="82" t="n">
        <f aca="false">AM23*$C$22</f>
        <v>0</v>
      </c>
      <c r="AO24" s="84" t="n">
        <f aca="false">IF(N24+P24+T24-Z24-AE24-AJ24&gt;0,MIN(AM23,N24+P24+T24-Z24-AE24-AJ24),0)</f>
        <v>0</v>
      </c>
      <c r="AP24" s="82" t="n">
        <f aca="false">AN24+AO24</f>
        <v>0</v>
      </c>
      <c r="AQ24" s="56" t="n">
        <f aca="false">AQ23+1</f>
        <v>19</v>
      </c>
      <c r="AR24" s="84" t="n">
        <f aca="false">MAX(AR23-AT24,0)</f>
        <v>0</v>
      </c>
      <c r="AS24" s="82" t="n">
        <f aca="false">AR23*$C$25</f>
        <v>0</v>
      </c>
      <c r="AT24" s="84" t="n">
        <f aca="false">IF(N24+P24+T24-Z24-AE24-AJ24-AO24&gt;0,MIN(AR23,N24+P24+T24-Z24-AE24-AJ24-AO24),0)</f>
        <v>0</v>
      </c>
      <c r="AU24" s="82" t="n">
        <f aca="false">AS24+AT24</f>
        <v>0</v>
      </c>
      <c r="AV24" s="56" t="n">
        <f aca="false">AV23+1</f>
        <v>19</v>
      </c>
      <c r="AW24" s="83" t="n">
        <f aca="false">L24</f>
        <v>-1687240536.10622</v>
      </c>
      <c r="AX24" s="82" t="n">
        <f aca="false">AW23*$C$28</f>
        <v>-8066784.5953872</v>
      </c>
      <c r="AY24" s="82" t="n">
        <v>0</v>
      </c>
      <c r="AZ24" s="82" t="n">
        <f aca="false">AX24+AY24</f>
        <v>-8066784.5953872</v>
      </c>
      <c r="BA24" s="56" t="n">
        <f aca="false">BA23+1</f>
        <v>19</v>
      </c>
      <c r="BB24" s="84" t="n">
        <f aca="false">MAX(BB23-BD24,0)</f>
        <v>0</v>
      </c>
      <c r="BC24" s="82" t="n">
        <f aca="false">IF(AR24=0,BB23*$C$31,0)</f>
        <v>0</v>
      </c>
      <c r="BD24" s="84" t="n">
        <f aca="false">IF(N24+P24+T24-Z24-AE24-AJ24-AO24-AT24&gt;0,MIN(BB23,N24+P24+T24-Z24-AE24-AJ24-AO24-AT24),0)</f>
        <v>0</v>
      </c>
      <c r="BE24" s="82" t="n">
        <f aca="false">BC24+BD24</f>
        <v>0</v>
      </c>
      <c r="BF24" s="56" t="n">
        <f aca="false">BF23+1</f>
        <v>19</v>
      </c>
      <c r="BG24" s="84" t="n">
        <f aca="false">MAX(BG23-BI24,0)</f>
        <v>0</v>
      </c>
      <c r="BH24" s="82" t="n">
        <f aca="false">IF(BB24&gt;0,0,BG23*$C$34)</f>
        <v>0</v>
      </c>
      <c r="BI24" s="84" t="n">
        <f aca="false">IF(N24+P24+T24-Z24-AE24-AJ24-AO24-AT24-BD24&gt;0,MIN(BG23,N24+P24+T24-Z24-AE24-AJ24-AO24-AT24-BD24),0)</f>
        <v>0</v>
      </c>
      <c r="BJ24" s="82" t="n">
        <f aca="false">BH24+BI24</f>
        <v>0</v>
      </c>
      <c r="BK24" s="56" t="n">
        <f aca="false">BK23+1</f>
        <v>19</v>
      </c>
      <c r="BL24" s="84" t="n">
        <f aca="false">MAX(BL23-BN24,0)</f>
        <v>0</v>
      </c>
      <c r="BM24" s="82" t="n">
        <f aca="false">IF(BG24=0,BL23*$C$37,0)</f>
        <v>0</v>
      </c>
      <c r="BN24" s="84" t="n">
        <f aca="false">IF(N24+P24+T24-Z24-AE24-AJ24-AO24-AT24-BD24-BI24&gt;0,MIN(BL23,N24+P24+T24-Z24-AE24-AJ24-AO24-AT24-BD24-BI24),0)</f>
        <v>0</v>
      </c>
      <c r="BO24" s="82" t="n">
        <f aca="false">BM24+BN24</f>
        <v>0</v>
      </c>
      <c r="BP24" s="56" t="n">
        <f aca="false">BP23+1</f>
        <v>19</v>
      </c>
      <c r="BQ24" s="84" t="n">
        <f aca="false">MAX(BQ23-BS24,0)</f>
        <v>0</v>
      </c>
      <c r="BR24" s="82" t="n">
        <f aca="false">IF(BL24=0,BQ23*$C$40,0)</f>
        <v>0</v>
      </c>
      <c r="BS24" s="84" t="n">
        <f aca="false">IF(N24+P24+T24-Z24-AE24-AJ24-AO24-AT24-BD24-BI24-BN24&gt;0,MIN(BQ23,N24+P24+T24-Z24-AE24-AJ24-AO24-AT24-BD24-BI24-BN24),0)</f>
        <v>0</v>
      </c>
      <c r="BT24" s="82" t="n">
        <f aca="false">BR24+BS24</f>
        <v>0</v>
      </c>
      <c r="BU24" s="56" t="n">
        <f aca="false">BU23+1</f>
        <v>19</v>
      </c>
      <c r="BV24" s="84" t="n">
        <f aca="false">MAX(BV23-BX24,0)</f>
        <v>0</v>
      </c>
      <c r="BW24" s="82" t="n">
        <f aca="false">IF(BQ24=0,BV23*$C$43,0)</f>
        <v>0</v>
      </c>
      <c r="BX24" s="84" t="n">
        <f aca="false">IF(N24+P24+T24-Z24-AE24-AJ24-AO24-AT24-BD24-BI24-BN24-BS24&gt;0,MIN(BV23,N24+P24+T24-Z24-AE24-AJ24-AO24-AT24-BD24-BI24-BN24-BS24),0)</f>
        <v>0</v>
      </c>
      <c r="BY24" s="82" t="n">
        <f aca="false">BW24+BX24</f>
        <v>0</v>
      </c>
      <c r="BZ24" s="0" t="n">
        <f aca="false">BZ23+1</f>
        <v>19</v>
      </c>
      <c r="CA24" s="84" t="n">
        <f aca="false">MAX(CA23-CC24,0)</f>
        <v>0</v>
      </c>
      <c r="CB24" s="82" t="n">
        <f aca="false">IF(BV24=0,CA23*$C$46,0)</f>
        <v>0</v>
      </c>
      <c r="CC24" s="84" t="n">
        <f aca="false">IF(N24+P24+T24-Z24-AE24-AJ24-AO24-AT24-BD24-BI24-BN24-BS24-BX24&gt;0,MIN(CA23,N24+P24+T24-Z24-AE24-AJ24-AO24-AT24-BD24-BI24-BN24-BS24-BX24),0)</f>
        <v>0</v>
      </c>
      <c r="CD24" s="82" t="n">
        <f aca="false">CB24+CC24</f>
        <v>0</v>
      </c>
      <c r="CE24" s="56" t="n">
        <f aca="false">CE23+1</f>
        <v>19</v>
      </c>
      <c r="CF24" s="84" t="n">
        <f aca="false">MAX(CF23-CH24,0)</f>
        <v>0</v>
      </c>
      <c r="CG24" s="82" t="n">
        <f aca="false">IF(CA24=0,CF23*$C$49,0)</f>
        <v>0</v>
      </c>
      <c r="CH24" s="84" t="n">
        <f aca="false">IF(N24+P24+T24-Z24-AE24-AJ24-AO24-AT24-BD24-BI24-BN24-BS24-BX24-CC24&gt;0,MIN(CF23,N24+P24+T24-Z24-AE24-AJ24-AO24-AT24-BD24-BI24-BN24-BS24-BX24-CC24),0)</f>
        <v>0</v>
      </c>
      <c r="CI24" s="82" t="n">
        <f aca="false">CG24+CH24</f>
        <v>0</v>
      </c>
      <c r="CJ24" s="56" t="n">
        <f aca="false">CJ23+1</f>
        <v>19</v>
      </c>
      <c r="CK24" s="84" t="n">
        <f aca="false">MAX(CK23-CM24,0)</f>
        <v>0</v>
      </c>
      <c r="CL24" s="82" t="n">
        <f aca="false">IF(CF24=0,CK23*$C$52,0)</f>
        <v>0</v>
      </c>
      <c r="CM24" s="84" t="n">
        <f aca="false">IF(N24+P24+T24-Z24-AE24-AJ24-AO24-AT24-BD24-BI24-BN24-BS24-BX24-CC24-CH24&gt;0,MIN(CK23,N24+P24+T24-Z24-AE24-AJ24-AO24-AT24-BD24-BI24-BN24-BS24-BX24-CC24-CH24),0)</f>
        <v>0</v>
      </c>
      <c r="CN24" s="82" t="n">
        <f aca="false">CL24+CM24</f>
        <v>0</v>
      </c>
      <c r="CO24" s="0" t="n">
        <f aca="false">CO23+1</f>
        <v>19</v>
      </c>
      <c r="CP24" s="84" t="n">
        <f aca="false">MAX(CP23-CR24,0)</f>
        <v>0</v>
      </c>
      <c r="CQ24" s="82" t="n">
        <f aca="false">IF(CK24=0,CP23*$C$55,0)</f>
        <v>0</v>
      </c>
      <c r="CR24" s="84" t="n">
        <f aca="false">IF(N24+P24+T24-Z24-AE24-AJ24-AO24-AT24-BD24-BI24-BN24-BS24-BX24-CC24-CH24-CM24&gt;0,MIN(CP23,N24+P24+T24-Z24-AE24-AJ24-AO24-AT24-BD24-BI24-BN24-BS24-BX24-CC24-CH24-CM24),0)</f>
        <v>0</v>
      </c>
      <c r="CS24" s="82" t="n">
        <f aca="false">CQ24+CR24</f>
        <v>0</v>
      </c>
      <c r="CT24" s="0" t="n">
        <f aca="false">CT23+1</f>
        <v>19</v>
      </c>
      <c r="CU24" s="84" t="n">
        <f aca="false">MAX(CU23-CW24,0)</f>
        <v>0</v>
      </c>
      <c r="CV24" s="82" t="n">
        <f aca="false">IF(CP24=0,CU23*$C$58,0)</f>
        <v>0</v>
      </c>
      <c r="CW24" s="84" t="n">
        <f aca="false">IF(N24+P24+T24-Z24-AE24-AJ24-AO24-AT24-BD24-BI24-BN24-BS24-BX24-CC24-CH24-CM24-CR24&gt;0,MIN(CU23,N24+P24+T24-Z24-AE24-AJ24-AO24-AT24-BD24-BI24-BN24-BS24-BX24-CC24-CH24-CM24-CR24),0)</f>
        <v>0</v>
      </c>
      <c r="CX24" s="82" t="n">
        <f aca="false">CV24+CW24</f>
        <v>0</v>
      </c>
      <c r="CY24" s="56" t="n">
        <f aca="false">CY23+1</f>
        <v>19</v>
      </c>
      <c r="CZ24" s="84" t="n">
        <f aca="false">MAX(CZ23-DB24,0)</f>
        <v>0</v>
      </c>
      <c r="DA24" s="82" t="n">
        <f aca="false">IF(CU24=0,CZ23*$C$61,0)</f>
        <v>0</v>
      </c>
      <c r="DB24" s="84" t="n">
        <f aca="false">IF(N24+P24+T24-Z24-AE24-AJ24-AO24-AT24-BD24-BI24-BN24-BS24-BX24-CC24-CH24-CM24-CR24-CW24&gt;0,MIN(CZ23,N24+P24+T24-Z24-AE24-AJ24-AO24-AT24-BD24-BI24-BN24-BS24-BX24-CC24-CH24-CM24-CR24-CW24),0)</f>
        <v>0</v>
      </c>
      <c r="DC24" s="82" t="n">
        <f aca="false">DA24+DB24</f>
        <v>0</v>
      </c>
      <c r="DD24" s="82" t="n">
        <f aca="false">X24+AC24+AH24+AM24+AR24+BB24+BG24+BL24+BQ24+BV24+CA24+CF24+CK24+CP24+CU24+CZ24</f>
        <v>0</v>
      </c>
      <c r="DE24" s="82" t="n">
        <f aca="false">Y24+AD24+AI24+AN24+AS24+AX24+BC24+BH24+BM24+BR24+BW24+CB24+CG24+CQ24+CV24+DA24</f>
        <v>-8066784.5953872</v>
      </c>
      <c r="DF24" s="82" t="n">
        <f aca="false">Z24+AE24+AJ24+AO24+AT24+AY24+BD24+BI24+BN24+BS24+BX24+CC24+CH24+CR24+CW24+DB24</f>
        <v>0</v>
      </c>
      <c r="DG24" s="82" t="n">
        <f aca="false">DE24+DF24</f>
        <v>-8066784.5953872</v>
      </c>
      <c r="DH24" s="84" t="n">
        <f aca="false">U24-DG24+(AW24*$C$28)</f>
        <v>109725685.030519</v>
      </c>
      <c r="DI24" s="82" t="n">
        <f aca="false">U24-DG24</f>
        <v>118948141.800876</v>
      </c>
      <c r="DJ24" s="56" t="n">
        <f aca="false">DJ23+1</f>
        <v>19</v>
      </c>
    </row>
    <row r="25" customFormat="false" ht="15.75" hidden="false" customHeight="false" outlineLevel="0" collapsed="false">
      <c r="A25" s="89" t="s">
        <v>78</v>
      </c>
      <c r="B25" s="56"/>
      <c r="C25" s="90" t="n">
        <v>0.07148</v>
      </c>
      <c r="G25" s="78" t="n">
        <f aca="false">G24+1</f>
        <v>20</v>
      </c>
      <c r="H25" s="79" t="n">
        <f aca="false">1/(1+$C$4)*H26</f>
        <v>0.467851000842056</v>
      </c>
      <c r="I25" s="79" t="n">
        <f aca="false">1/$C$4*(1-H25)</f>
        <v>6.74289152506265</v>
      </c>
      <c r="J25" s="86" t="n">
        <f aca="false">0.06*$C$6</f>
        <v>0.0036</v>
      </c>
      <c r="K25" s="86" t="n">
        <f aca="false">$C$10</f>
        <v>0.0053</v>
      </c>
      <c r="L25" s="81" t="n">
        <f aca="false">-PV($C$4,$C$3-$G25,$C$5)*(1-$J$5-$K$5)*(1-$J$6-$K$6)*(1-$J$7-$K$7)*(1-$J$8-$K$8)*(1-$J25-$K25)^($G25-3)</f>
        <v>-1912354283.49251</v>
      </c>
      <c r="M25" s="81" t="n">
        <f aca="false">-PMT($C$4,$C$3,$C$2)*(1-$J$5-$K$5)*(1-$J$6-$K$6)*(1-$J$7-$K$7)*(1-$J$8-$K$8)*(1-J24-K24)^($G25-4)</f>
        <v>109129515.239439</v>
      </c>
      <c r="N25" s="81" t="n">
        <f aca="false">-PV($C$4,$C$3-$G25,$C$5)*(1-$J$5-$K$5)*(1-$J$6-$K$6)*(1-$J$7-$K$7)*(1-$J$8-$K$8)*(1-$J24-$K24)^($G25-4)*$J$10</f>
        <v>-6946297.46803859</v>
      </c>
      <c r="O25" s="81" t="n">
        <f aca="false">-(L24-N25)*$C$10</f>
        <v>8905559.46478237</v>
      </c>
      <c r="P25" s="81" t="n">
        <f aca="false">-(PMT($C$4,$C$3,$C$2)-PV($C$4,$C$3-$G24,$C$5)*$C$4)*(1-$J$5-$K$5)*(1-$J$6-$K$6)*(1-$J$7-$K$7)*(1-$J$8-$K$8)*(1-$J24-$K24)^($G25-4)</f>
        <v>242286538.348942</v>
      </c>
      <c r="Q25" s="81" t="n">
        <f aca="false">(-PV($C$4,$C$3-$G24,$C$5)*$C$4)*(1-$J$5-$K$5)*(1-$J$6-$K$6)*(1-$J$7-$K$7)*(1-$J$8-$K$8)*(1-$J24-$K24)^($G25-4)</f>
        <v>-133157023.109503</v>
      </c>
      <c r="R25" s="81" t="n">
        <f aca="false">(PV($C$4,$C$3-G24,$C$5)*$C$9)*(1-$J$5-$K$5)*(1-$J$6-$K$6)*(1-$J$7-$K$7)*(1-$J$8-$K$8)*(1-$J$9-$K$9)^($G25-4)</f>
        <v>2328054.49171936</v>
      </c>
      <c r="S25" s="81" t="n">
        <f aca="false">MAXA(0,$L25-$C$8)</f>
        <v>0</v>
      </c>
      <c r="T25" s="81" t="n">
        <f aca="false">(L23-N24)*$C$11</f>
        <v>-3380270.19815259</v>
      </c>
      <c r="U25" s="81" t="n">
        <f aca="false">SUM(N25:R25)+T25</f>
        <v>110036561.529749</v>
      </c>
      <c r="W25" s="56" t="n">
        <f aca="false">W24+1</f>
        <v>20</v>
      </c>
      <c r="X25" s="84" t="n">
        <f aca="false">MAX(X24-Z25,0)</f>
        <v>0</v>
      </c>
      <c r="Y25" s="82" t="n">
        <f aca="false">X24*$C$13</f>
        <v>0</v>
      </c>
      <c r="Z25" s="84" t="n">
        <f aca="false">MIN(IF(X24&gt;0,N25+P25+T25,0),X24)</f>
        <v>0</v>
      </c>
      <c r="AA25" s="84" t="n">
        <f aca="false">Y25+Z25</f>
        <v>0</v>
      </c>
      <c r="AB25" s="56" t="n">
        <f aca="false">AB24+1</f>
        <v>20</v>
      </c>
      <c r="AC25" s="84" t="n">
        <f aca="false">MAX(AC24-AE25,0)</f>
        <v>0</v>
      </c>
      <c r="AD25" s="82" t="n">
        <f aca="false">AC24*$C$16</f>
        <v>0</v>
      </c>
      <c r="AE25" s="84" t="n">
        <f aca="false">IF(N25+P25+T25-Z25&gt;0,MIN(AC24,N25+P25+T25-Z25),0)</f>
        <v>0</v>
      </c>
      <c r="AF25" s="82" t="n">
        <f aca="false">AD25+AE25</f>
        <v>0</v>
      </c>
      <c r="AG25" s="56" t="n">
        <f aca="false">AG24+1</f>
        <v>20</v>
      </c>
      <c r="AH25" s="84" t="n">
        <f aca="false">MAX(AH24-AJ25,0)</f>
        <v>0</v>
      </c>
      <c r="AI25" s="82" t="n">
        <f aca="false">AH24*$C$19</f>
        <v>0</v>
      </c>
      <c r="AJ25" s="84" t="n">
        <f aca="false">IF(N25+P25+T25-Z25-AE25&gt;0,MIN(AH24,N25+P25-Z25-AE25),0)</f>
        <v>0</v>
      </c>
      <c r="AK25" s="82" t="n">
        <f aca="false">AI25+AJ25</f>
        <v>0</v>
      </c>
      <c r="AL25" s="56" t="n">
        <f aca="false">AL24+1</f>
        <v>20</v>
      </c>
      <c r="AM25" s="84" t="n">
        <f aca="false">MAX(AM24-AO25,0)</f>
        <v>0</v>
      </c>
      <c r="AN25" s="82" t="n">
        <f aca="false">AM24*$C$22</f>
        <v>0</v>
      </c>
      <c r="AO25" s="84" t="n">
        <f aca="false">IF(N25+P25+T25-Z25-AE25-AJ25&gt;0,MIN(AM24,N25+P25+T25-Z25-AE25-AJ25),0)</f>
        <v>0</v>
      </c>
      <c r="AP25" s="82" t="n">
        <f aca="false">AN25+AO25</f>
        <v>0</v>
      </c>
      <c r="AQ25" s="56" t="n">
        <f aca="false">AQ24+1</f>
        <v>20</v>
      </c>
      <c r="AR25" s="84" t="n">
        <f aca="false">MAX(AR24-AT25,0)</f>
        <v>0</v>
      </c>
      <c r="AS25" s="82" t="n">
        <f aca="false">AR24*$C$25</f>
        <v>0</v>
      </c>
      <c r="AT25" s="84" t="n">
        <f aca="false">IF(N25+P25+T25-Z25-AE25-AJ25-AO25&gt;0,MIN(AR24,N25+P25+T25-Z25-AE25-AJ25-AO25),0)</f>
        <v>0</v>
      </c>
      <c r="AU25" s="82" t="n">
        <f aca="false">AS25+AT25</f>
        <v>0</v>
      </c>
      <c r="AV25" s="56" t="n">
        <f aca="false">AV24+1</f>
        <v>20</v>
      </c>
      <c r="AW25" s="83" t="n">
        <f aca="false">L25</f>
        <v>-1912354283.49251</v>
      </c>
      <c r="AX25" s="82" t="n">
        <f aca="false">AW24*$C$28</f>
        <v>-9222456.7703566</v>
      </c>
      <c r="AY25" s="82" t="n">
        <v>0</v>
      </c>
      <c r="AZ25" s="82" t="n">
        <f aca="false">AX25+AY25</f>
        <v>-9222456.7703566</v>
      </c>
      <c r="BA25" s="56" t="n">
        <f aca="false">BA24+1</f>
        <v>20</v>
      </c>
      <c r="BB25" s="84" t="n">
        <f aca="false">MAX(BB24-BD25,0)</f>
        <v>0</v>
      </c>
      <c r="BC25" s="82" t="n">
        <f aca="false">IF(AR25=0,BB24*$C$31,0)</f>
        <v>0</v>
      </c>
      <c r="BD25" s="84" t="n">
        <f aca="false">IF(N25+P25+T25-Z25-AE25-AJ25-AO25-AT25&gt;0,MIN(BB24,N25+P25+T25-Z25-AE25-AJ25-AO25-AT25),0)</f>
        <v>0</v>
      </c>
      <c r="BE25" s="82" t="n">
        <f aca="false">BC25+BD25</f>
        <v>0</v>
      </c>
      <c r="BF25" s="56" t="n">
        <f aca="false">BF24+1</f>
        <v>20</v>
      </c>
      <c r="BG25" s="84" t="n">
        <f aca="false">MAX(BG24-BI25,0)</f>
        <v>0</v>
      </c>
      <c r="BH25" s="82" t="n">
        <f aca="false">IF(BB25&gt;0,0,BG24*$C$34)</f>
        <v>0</v>
      </c>
      <c r="BI25" s="84" t="n">
        <f aca="false">IF(N25+P25+T25-Z25-AE25-AJ25-AO25-AT25-BD25&gt;0,MIN(BG24,N25+P25+T25-Z25-AE25-AJ25-AO25-AT25-BD25),0)</f>
        <v>0</v>
      </c>
      <c r="BJ25" s="82" t="n">
        <f aca="false">BH25+BI25</f>
        <v>0</v>
      </c>
      <c r="BK25" s="56" t="n">
        <f aca="false">BK24+1</f>
        <v>20</v>
      </c>
      <c r="BL25" s="84" t="n">
        <f aca="false">MAX(BL24-BN25,0)</f>
        <v>0</v>
      </c>
      <c r="BM25" s="82" t="n">
        <f aca="false">IF(BG25=0,BL24*$C$37,0)</f>
        <v>0</v>
      </c>
      <c r="BN25" s="84" t="n">
        <f aca="false">IF(N25+P25+T25-Z25-AE25-AJ25-AO25-AT25-BD25-BI25&gt;0,MIN(BL24,N25+P25+T25-Z25-AE25-AJ25-AO25-AT25-BD25-BI25),0)</f>
        <v>0</v>
      </c>
      <c r="BO25" s="82" t="n">
        <f aca="false">BM25+BN25</f>
        <v>0</v>
      </c>
      <c r="BP25" s="56" t="n">
        <f aca="false">BP24+1</f>
        <v>20</v>
      </c>
      <c r="BQ25" s="84" t="n">
        <f aca="false">MAX(BQ24-BS25,0)</f>
        <v>0</v>
      </c>
      <c r="BR25" s="82" t="n">
        <f aca="false">IF(BL25=0,BQ24*$C$40,0)</f>
        <v>0</v>
      </c>
      <c r="BS25" s="84" t="n">
        <f aca="false">IF(N25+P25+T25-Z25-AE25-AJ25-AO25-AT25-BD25-BI25-BN25&gt;0,MIN(BQ24,N25+P25+T25-Z25-AE25-AJ25-AO25-AT25-BD25-BI25-BN25),0)</f>
        <v>0</v>
      </c>
      <c r="BT25" s="82" t="n">
        <f aca="false">BR25+BS25</f>
        <v>0</v>
      </c>
      <c r="BU25" s="56" t="n">
        <f aca="false">BU24+1</f>
        <v>20</v>
      </c>
      <c r="BV25" s="84" t="n">
        <f aca="false">MAX(BV24-BX25,0)</f>
        <v>0</v>
      </c>
      <c r="BW25" s="82" t="n">
        <f aca="false">IF(BQ25=0,BV24*$C$43,0)</f>
        <v>0</v>
      </c>
      <c r="BX25" s="84" t="n">
        <f aca="false">IF(N25+P25+T25-Z25-AE25-AJ25-AO25-AT25-BD25-BI25-BN25-BS25&gt;0,MIN(BV24,N25+P25+T25-Z25-AE25-AJ25-AO25-AT25-BD25-BI25-BN25-BS25),0)</f>
        <v>0</v>
      </c>
      <c r="BY25" s="82" t="n">
        <f aca="false">BW25+BX25</f>
        <v>0</v>
      </c>
      <c r="BZ25" s="0" t="n">
        <f aca="false">BZ24+1</f>
        <v>20</v>
      </c>
      <c r="CA25" s="84" t="n">
        <f aca="false">MAX(CA24-CC25,0)</f>
        <v>0</v>
      </c>
      <c r="CB25" s="82" t="n">
        <f aca="false">IF(BV25=0,CA24*$C$46,0)</f>
        <v>0</v>
      </c>
      <c r="CC25" s="84" t="n">
        <f aca="false">IF(N25+P25+T25-Z25-AE25-AJ25-AO25-AT25-BD25-BI25-BN25-BS25-BX25&gt;0,MIN(CA24,N25+P25+T25-Z25-AE25-AJ25-AO25-AT25-BD25-BI25-BN25-BS25-BX25),0)</f>
        <v>0</v>
      </c>
      <c r="CD25" s="82" t="n">
        <f aca="false">CB25+CC25</f>
        <v>0</v>
      </c>
      <c r="CE25" s="56" t="n">
        <f aca="false">CE24+1</f>
        <v>20</v>
      </c>
      <c r="CF25" s="84" t="n">
        <f aca="false">MAX(CF24-CH25,0)</f>
        <v>0</v>
      </c>
      <c r="CG25" s="82" t="n">
        <f aca="false">IF(CA25=0,CF24*$C$49,0)</f>
        <v>0</v>
      </c>
      <c r="CH25" s="84" t="n">
        <f aca="false">IF(N25+P25+T25-Z25-AE25-AJ25-AO25-AT25-BD25-BI25-BN25-BS25-BX25-CC25&gt;0,MIN(CF24,N25+P25+T25-Z25-AE25-AJ25-AO25-AT25-BD25-BI25-BN25-BS25-BX25-CC25),0)</f>
        <v>0</v>
      </c>
      <c r="CI25" s="82" t="n">
        <f aca="false">CG25+CH25</f>
        <v>0</v>
      </c>
      <c r="CJ25" s="56" t="n">
        <f aca="false">CJ24+1</f>
        <v>20</v>
      </c>
      <c r="CK25" s="84" t="n">
        <f aca="false">MAX(CK24-CM25,0)</f>
        <v>0</v>
      </c>
      <c r="CL25" s="82" t="n">
        <f aca="false">IF(CF25=0,CK24*$C$52,0)</f>
        <v>0</v>
      </c>
      <c r="CM25" s="84" t="n">
        <f aca="false">IF(N25+P25+T25-Z25-AE25-AJ25-AO25-AT25-BD25-BI25-BN25-BS25-BX25-CC25-CH25&gt;0,MIN(CK24,N25+P25+T25-Z25-AE25-AJ25-AO25-AT25-BD25-BI25-BN25-BS25-BX25-CC25-CH25),0)</f>
        <v>0</v>
      </c>
      <c r="CN25" s="82" t="n">
        <f aca="false">CL25+CM25</f>
        <v>0</v>
      </c>
      <c r="CO25" s="0" t="n">
        <f aca="false">CO24+1</f>
        <v>20</v>
      </c>
      <c r="CP25" s="84" t="n">
        <f aca="false">MAX(CP24-CR25,0)</f>
        <v>0</v>
      </c>
      <c r="CQ25" s="82" t="n">
        <f aca="false">IF(CK25=0,CP24*$C$55,0)</f>
        <v>0</v>
      </c>
      <c r="CR25" s="84" t="n">
        <f aca="false">IF(N25+P25+T25-Z25-AE25-AJ25-AO25-AT25-BD25-BI25-BN25-BS25-BX25-CC25-CH25-CM25&gt;0,MIN(CP24,N25+P25+T25-Z25-AE25-AJ25-AO25-AT25-BD25-BI25-BN25-BS25-BX25-CC25-CH25-CM25),0)</f>
        <v>0</v>
      </c>
      <c r="CS25" s="82" t="n">
        <f aca="false">CQ25+CR25</f>
        <v>0</v>
      </c>
      <c r="CT25" s="0" t="n">
        <f aca="false">CT24+1</f>
        <v>20</v>
      </c>
      <c r="CU25" s="84" t="n">
        <f aca="false">MAX(CU24-CW25,0)</f>
        <v>0</v>
      </c>
      <c r="CV25" s="82" t="n">
        <f aca="false">IF(CP25=0,CU24*$C$58,0)</f>
        <v>0</v>
      </c>
      <c r="CW25" s="84" t="n">
        <f aca="false">IF(N25+P25+T25-Z25-AE25-AJ25-AO25-AT25-BD25-BI25-BN25-BS25-BX25-CC25-CH25-CM25-CR25&gt;0,MIN(CU24,N25+P25+T25-Z25-AE25-AJ25-AO25-AT25-BD25-BI25-BN25-BS25-BX25-CC25-CH25-CM25-CR25),0)</f>
        <v>0</v>
      </c>
      <c r="CX25" s="82" t="n">
        <f aca="false">CV25+CW25</f>
        <v>0</v>
      </c>
      <c r="CY25" s="56" t="n">
        <f aca="false">CY24+1</f>
        <v>20</v>
      </c>
      <c r="CZ25" s="84" t="n">
        <f aca="false">MAX(CZ24-DB25,0)</f>
        <v>0</v>
      </c>
      <c r="DA25" s="82" t="n">
        <f aca="false">IF(CU25=0,CZ24*$C$61,0)</f>
        <v>0</v>
      </c>
      <c r="DB25" s="84" t="n">
        <f aca="false">IF(N25+P25+T25-Z25-AE25-AJ25-AO25-AT25-BD25-BI25-BN25-BS25-BX25-CC25-CH25-CM25-CR25-CW25&gt;0,MIN(CZ24,N25+P25+T25-Z25-AE25-AJ25-AO25-AT25-BD25-BI25-BN25-BS25-BX25-CC25-CH25-CM25-CR25-CW25),0)</f>
        <v>0</v>
      </c>
      <c r="DC25" s="82" t="n">
        <f aca="false">DA25+DB25</f>
        <v>0</v>
      </c>
      <c r="DD25" s="82" t="n">
        <f aca="false">X25+AC25+AH25+AM25+AR25+BB25+BG25+BL25+BQ25+BV25+CA25+CF25+CK25+CP25+CU25+CZ25</f>
        <v>0</v>
      </c>
      <c r="DE25" s="82" t="n">
        <f aca="false">Y25+AD25+AI25+AN25+AS25+AX25+BC25+BH25+BM25+BR25+BW25+CB25+CG25+CQ25+CV25+DA25</f>
        <v>-9222456.7703566</v>
      </c>
      <c r="DF25" s="82" t="n">
        <f aca="false">Z25+AE25+AJ25+AO25+AT25+AY25+BD25+BI25+BN25+BS25+BX25+CC25+CH25+CR25+CW25+DB25</f>
        <v>0</v>
      </c>
      <c r="DG25" s="82" t="n">
        <f aca="false">DE25+DF25</f>
        <v>-9222456.7703566</v>
      </c>
      <c r="DH25" s="84" t="n">
        <f aca="false">U25-DG25+(AW25*$C$28)</f>
        <v>108806089.786536</v>
      </c>
      <c r="DI25" s="82" t="n">
        <f aca="false">U25-DG25</f>
        <v>119259018.300106</v>
      </c>
      <c r="DJ25" s="56" t="n">
        <f aca="false">DJ24+1</f>
        <v>20</v>
      </c>
    </row>
    <row r="26" customFormat="false" ht="15.75" hidden="false" customHeight="false" outlineLevel="0" collapsed="false">
      <c r="A26" s="56"/>
      <c r="B26" s="56"/>
      <c r="C26" s="56"/>
      <c r="G26" s="78" t="n">
        <f aca="false">G25+1</f>
        <v>21</v>
      </c>
      <c r="H26" s="79" t="n">
        <f aca="false">1/(1+$C$4)*H27</f>
        <v>0.504773801828511</v>
      </c>
      <c r="I26" s="79" t="n">
        <f aca="false">1/$C$4*(1-H26)</f>
        <v>6.27504052422059</v>
      </c>
      <c r="J26" s="86" t="n">
        <f aca="false">0.06*$C$6</f>
        <v>0.0036</v>
      </c>
      <c r="K26" s="86" t="n">
        <f aca="false">$C$10</f>
        <v>0.0053</v>
      </c>
      <c r="L26" s="81" t="n">
        <f aca="false">-PV($C$4,$C$3-$G26,$C$5)*(1-$J$5-$K$5)*(1-$J$6-$K$6)*(1-$J$7-$K$7)*(1-$J$8-$K$8)*(1-$J26-$K26)^($G26-3)</f>
        <v>-2152109769.73926</v>
      </c>
      <c r="M26" s="81" t="n">
        <f aca="false">-PMT($C$4,$C$3,$C$2)*(1-$J$5-$K$5)*(1-$J$6-$K$6)*(1-$J$7-$K$7)*(1-$J$8-$K$8)*(1-J25-K25)^($G26-4)</f>
        <v>108158262.553808</v>
      </c>
      <c r="N26" s="81" t="n">
        <f aca="false">-PV($C$4,$C$3-$G26,$C$5)*(1-$J$5-$K$5)*(1-$J$6-$K$6)*(1-$J$7-$K$7)*(1-$J$8-$K$8)*(1-$J25-$K25)^($G26-4)*$J$10</f>
        <v>-7817167.96595838</v>
      </c>
      <c r="O26" s="81" t="n">
        <f aca="false">-(L25-N26)*$C$10</f>
        <v>10094046.7122907</v>
      </c>
      <c r="P26" s="81" t="n">
        <f aca="false">-(PMT($C$4,$C$3,$C$2)-PV($C$4,$C$3-$G25,$C$5)*$C$4)*(1-$J$5-$K$5)*(1-$J$6-$K$6)*(1-$J$7-$K$7)*(1-$J$8-$K$8)*(1-$J25-$K25)^($G26-4)</f>
        <v>259081262.607037</v>
      </c>
      <c r="Q26" s="81" t="n">
        <f aca="false">(-PV($C$4,$C$3-$G25,$C$5)*$C$4)*(1-$J$5-$K$5)*(1-$J$6-$K$6)*(1-$J$7-$K$7)*(1-$J$8-$K$8)*(1-$J25-$K25)^($G26-4)</f>
        <v>-150923000.053229</v>
      </c>
      <c r="R26" s="81" t="n">
        <f aca="false">(PV($C$4,$C$3-G25,$C$5)*$C$9)*(1-$J$5-$K$5)*(1-$J$6-$K$6)*(1-$J$7-$K$7)*(1-$J$8-$K$8)*(1-$J$9-$K$9)^($G26-4)</f>
        <v>2638666.44036297</v>
      </c>
      <c r="S26" s="81" t="n">
        <f aca="false">MAXA(0,$L26-$C$8)</f>
        <v>0</v>
      </c>
      <c r="T26" s="81" t="n">
        <f aca="false">(L24-N25)*$C$11</f>
        <v>-3864676.74886782</v>
      </c>
      <c r="U26" s="81" t="n">
        <f aca="false">SUM(N26:R26)+T26</f>
        <v>109209130.991635</v>
      </c>
      <c r="W26" s="56" t="n">
        <f aca="false">W25+1</f>
        <v>21</v>
      </c>
      <c r="X26" s="84" t="n">
        <f aca="false">MAX(X25-Z26,0)</f>
        <v>0</v>
      </c>
      <c r="Y26" s="82" t="n">
        <f aca="false">X25*$C$13</f>
        <v>0</v>
      </c>
      <c r="Z26" s="84" t="n">
        <f aca="false">MIN(IF(X25&gt;0,N26+P26+T26,0),X25)</f>
        <v>0</v>
      </c>
      <c r="AA26" s="84" t="n">
        <f aca="false">Y26+Z26</f>
        <v>0</v>
      </c>
      <c r="AB26" s="56" t="n">
        <f aca="false">AB25+1</f>
        <v>21</v>
      </c>
      <c r="AC26" s="84" t="n">
        <f aca="false">MAX(AC25-AE26,0)</f>
        <v>0</v>
      </c>
      <c r="AD26" s="82" t="n">
        <f aca="false">AC25*$C$16</f>
        <v>0</v>
      </c>
      <c r="AE26" s="84" t="n">
        <f aca="false">IF(N26+P26+T26-Z26&gt;0,MIN(AC25,N26+P26+T26-Z26),0)</f>
        <v>0</v>
      </c>
      <c r="AF26" s="82" t="n">
        <f aca="false">AD26+AE26</f>
        <v>0</v>
      </c>
      <c r="AG26" s="56" t="n">
        <f aca="false">AG25+1</f>
        <v>21</v>
      </c>
      <c r="AH26" s="84" t="n">
        <f aca="false">MAX(AH25-AJ26,0)</f>
        <v>0</v>
      </c>
      <c r="AI26" s="82" t="n">
        <f aca="false">AH25*$C$19</f>
        <v>0</v>
      </c>
      <c r="AJ26" s="84" t="n">
        <f aca="false">IF(N26+P26+T26-Z26-AE26&gt;0,MIN(AH25,N26+P26-Z26-AE26),0)</f>
        <v>0</v>
      </c>
      <c r="AK26" s="82" t="n">
        <f aca="false">AI26+AJ26</f>
        <v>0</v>
      </c>
      <c r="AL26" s="56" t="n">
        <f aca="false">AL25+1</f>
        <v>21</v>
      </c>
      <c r="AM26" s="84" t="n">
        <f aca="false">MAX(AM25-AO26,0)</f>
        <v>0</v>
      </c>
      <c r="AN26" s="82" t="n">
        <f aca="false">AM25*$C$22</f>
        <v>0</v>
      </c>
      <c r="AO26" s="84" t="n">
        <f aca="false">IF(N26+P26+T26-Z26-AE26-AJ26&gt;0,MIN(AM25,N26+P26+T26-Z26-AE26-AJ26),0)</f>
        <v>0</v>
      </c>
      <c r="AP26" s="82" t="n">
        <f aca="false">AN26+AO26</f>
        <v>0</v>
      </c>
      <c r="AQ26" s="56" t="n">
        <f aca="false">AQ25+1</f>
        <v>21</v>
      </c>
      <c r="AR26" s="84" t="n">
        <f aca="false">MAX(AR25-AT26,0)</f>
        <v>0</v>
      </c>
      <c r="AS26" s="82" t="n">
        <f aca="false">AR25*$C$25</f>
        <v>0</v>
      </c>
      <c r="AT26" s="84" t="n">
        <f aca="false">IF(N26+P26+T26-Z26-AE26-AJ26-AO26&gt;0,MIN(AR25,N26+P26+T26-Z26-AE26-AJ26-AO26),0)</f>
        <v>0</v>
      </c>
      <c r="AU26" s="82" t="n">
        <f aca="false">AS26+AT26</f>
        <v>0</v>
      </c>
      <c r="AV26" s="56" t="n">
        <f aca="false">AV25+1</f>
        <v>21</v>
      </c>
      <c r="AW26" s="83" t="n">
        <f aca="false">L26</f>
        <v>-2152109769.73926</v>
      </c>
      <c r="AX26" s="82" t="n">
        <f aca="false">AW25*$C$28</f>
        <v>-10452928.5135701</v>
      </c>
      <c r="AY26" s="82" t="n">
        <v>0</v>
      </c>
      <c r="AZ26" s="82" t="n">
        <f aca="false">AX26+AY26</f>
        <v>-10452928.5135701</v>
      </c>
      <c r="BA26" s="56" t="n">
        <f aca="false">BA25+1</f>
        <v>21</v>
      </c>
      <c r="BB26" s="84" t="n">
        <f aca="false">MAX(BB25-BD26,0)</f>
        <v>0</v>
      </c>
      <c r="BC26" s="82" t="n">
        <f aca="false">IF(AR26=0,BB25*$C$31,0)</f>
        <v>0</v>
      </c>
      <c r="BD26" s="84" t="n">
        <f aca="false">IF(N26+P26+T26-Z26-AE26-AJ26-AO26-AT26&gt;0,MIN(BB25,N26+P26+T26-Z26-AE26-AJ26-AO26-AT26),0)</f>
        <v>0</v>
      </c>
      <c r="BE26" s="82" t="n">
        <f aca="false">BC26+BD26</f>
        <v>0</v>
      </c>
      <c r="BF26" s="56" t="n">
        <f aca="false">BF25+1</f>
        <v>21</v>
      </c>
      <c r="BG26" s="84" t="n">
        <f aca="false">MAX(BG25-BI26,0)</f>
        <v>0</v>
      </c>
      <c r="BH26" s="82" t="n">
        <f aca="false">IF(BB26&gt;0,0,BG25*$C$34)</f>
        <v>0</v>
      </c>
      <c r="BI26" s="84" t="n">
        <f aca="false">IF(N26+P26+T26-Z26-AE26-AJ26-AO26-AT26-BD26&gt;0,MIN(BG25,N26+P26+T26-Z26-AE26-AJ26-AO26-AT26-BD26),0)</f>
        <v>0</v>
      </c>
      <c r="BJ26" s="82" t="n">
        <f aca="false">BH26+BI26</f>
        <v>0</v>
      </c>
      <c r="BK26" s="56" t="n">
        <f aca="false">BK25+1</f>
        <v>21</v>
      </c>
      <c r="BL26" s="84" t="n">
        <f aca="false">MAX(BL25-BN26,0)</f>
        <v>0</v>
      </c>
      <c r="BM26" s="82" t="n">
        <f aca="false">IF(BG26=0,BL25*$C$37,0)</f>
        <v>0</v>
      </c>
      <c r="BN26" s="84" t="n">
        <f aca="false">IF(N26+P26+T26-Z26-AE26-AJ26-AO26-AT26-BD26-BI26&gt;0,MIN(BL25,N26+P26+T26-Z26-AE26-AJ26-AO26-AT26-BD26-BI26),0)</f>
        <v>0</v>
      </c>
      <c r="BO26" s="82" t="n">
        <f aca="false">BM26+BN26</f>
        <v>0</v>
      </c>
      <c r="BP26" s="56" t="n">
        <f aca="false">BP25+1</f>
        <v>21</v>
      </c>
      <c r="BQ26" s="84" t="n">
        <f aca="false">MAX(BQ25-BS26,0)</f>
        <v>0</v>
      </c>
      <c r="BR26" s="82" t="n">
        <f aca="false">IF(BL26=0,BQ25*$C$40,0)</f>
        <v>0</v>
      </c>
      <c r="BS26" s="84" t="n">
        <f aca="false">IF(N26+P26+T26-Z26-AE26-AJ26-AO26-AT26-BD26-BI26-BN26&gt;0,MIN(BQ25,N26+P26+T26-Z26-AE26-AJ26-AO26-AT26-BD26-BI26-BN26),0)</f>
        <v>0</v>
      </c>
      <c r="BT26" s="82" t="n">
        <f aca="false">BR26+BS26</f>
        <v>0</v>
      </c>
      <c r="BU26" s="56" t="n">
        <f aca="false">BU25+1</f>
        <v>21</v>
      </c>
      <c r="BV26" s="84" t="n">
        <f aca="false">MAX(BV25-BX26,0)</f>
        <v>0</v>
      </c>
      <c r="BW26" s="82" t="n">
        <f aca="false">IF(BQ26=0,BV25*$C$43,0)</f>
        <v>0</v>
      </c>
      <c r="BX26" s="84" t="n">
        <f aca="false">IF(N26+P26+T26-Z26-AE26-AJ26-AO26-AT26-BD26-BI26-BN26-BS26&gt;0,MIN(BV25,N26+P26+T26-Z26-AE26-AJ26-AO26-AT26-BD26-BI26-BN26-BS26),0)</f>
        <v>0</v>
      </c>
      <c r="BY26" s="82" t="n">
        <f aca="false">BW26+BX26</f>
        <v>0</v>
      </c>
      <c r="BZ26" s="0" t="n">
        <f aca="false">BZ25+1</f>
        <v>21</v>
      </c>
      <c r="CA26" s="84" t="n">
        <f aca="false">MAX(CA25-CC26,0)</f>
        <v>0</v>
      </c>
      <c r="CB26" s="82" t="n">
        <f aca="false">IF(BV26=0,CA25*$C$46,0)</f>
        <v>0</v>
      </c>
      <c r="CC26" s="84" t="n">
        <f aca="false">IF(N26+P26+T26-Z26-AE26-AJ26-AO26-AT26-BD26-BI26-BN26-BS26-BX26&gt;0,MIN(CA25,N26+P26+T26-Z26-AE26-AJ26-AO26-AT26-BD26-BI26-BN26-BS26-BX26),0)</f>
        <v>0</v>
      </c>
      <c r="CD26" s="82" t="n">
        <f aca="false">CB26+CC26</f>
        <v>0</v>
      </c>
      <c r="CE26" s="56" t="n">
        <f aca="false">CE25+1</f>
        <v>21</v>
      </c>
      <c r="CF26" s="84" t="n">
        <f aca="false">MAX(CF25-CH26,0)</f>
        <v>0</v>
      </c>
      <c r="CG26" s="82" t="n">
        <f aca="false">IF(CA26=0,CF25*$C$49,0)</f>
        <v>0</v>
      </c>
      <c r="CH26" s="84" t="n">
        <f aca="false">IF(N26+P26+T26-Z26-AE26-AJ26-AO26-AT26-BD26-BI26-BN26-BS26-BX26-CC26&gt;0,MIN(CF25,N26+P26+T26-Z26-AE26-AJ26-AO26-AT26-BD26-BI26-BN26-BS26-BX26-CC26),0)</f>
        <v>0</v>
      </c>
      <c r="CI26" s="82" t="n">
        <f aca="false">CG26+CH26</f>
        <v>0</v>
      </c>
      <c r="CJ26" s="56" t="n">
        <f aca="false">CJ25+1</f>
        <v>21</v>
      </c>
      <c r="CK26" s="84" t="n">
        <f aca="false">MAX(CK25-CM26,0)</f>
        <v>0</v>
      </c>
      <c r="CL26" s="82" t="n">
        <f aca="false">IF(CF26=0,CK25*$C$52,0)</f>
        <v>0</v>
      </c>
      <c r="CM26" s="84" t="n">
        <f aca="false">IF(N26+P26+T26-Z26-AE26-AJ26-AO26-AT26-BD26-BI26-BN26-BS26-BX26-CC26-CH26&gt;0,MIN(CK25,N26+P26+T26-Z26-AE26-AJ26-AO26-AT26-BD26-BI26-BN26-BS26-BX26-CC26-CH26),0)</f>
        <v>0</v>
      </c>
      <c r="CN26" s="82" t="n">
        <f aca="false">CL26+CM26</f>
        <v>0</v>
      </c>
      <c r="CO26" s="0" t="n">
        <f aca="false">CO25+1</f>
        <v>21</v>
      </c>
      <c r="CP26" s="84" t="n">
        <f aca="false">MAX(CP25-CR26,0)</f>
        <v>0</v>
      </c>
      <c r="CQ26" s="82" t="n">
        <f aca="false">IF(CK26=0,CP25*$C$55,0)</f>
        <v>0</v>
      </c>
      <c r="CR26" s="84" t="n">
        <f aca="false">IF(N26+P26+T26-Z26-AE26-AJ26-AO26-AT26-BD26-BI26-BN26-BS26-BX26-CC26-CH26-CM26&gt;0,MIN(CP25,N26+P26+T26-Z26-AE26-AJ26-AO26-AT26-BD26-BI26-BN26-BS26-BX26-CC26-CH26-CM26),0)</f>
        <v>0</v>
      </c>
      <c r="CS26" s="82" t="n">
        <f aca="false">CQ26+CR26</f>
        <v>0</v>
      </c>
      <c r="CT26" s="0" t="n">
        <f aca="false">CT25+1</f>
        <v>21</v>
      </c>
      <c r="CU26" s="84" t="n">
        <f aca="false">MAX(CU25-CW26,0)</f>
        <v>0</v>
      </c>
      <c r="CV26" s="82" t="n">
        <f aca="false">IF(CP26=0,CU25*$C$58,0)</f>
        <v>0</v>
      </c>
      <c r="CW26" s="84" t="n">
        <f aca="false">IF(N26+P26+T26-Z26-AE26-AJ26-AO26-AT26-BD26-BI26-BN26-BS26-BX26-CC26-CH26-CM26-CR26&gt;0,MIN(CU25,N26+P26+T26-Z26-AE26-AJ26-AO26-AT26-BD26-BI26-BN26-BS26-BX26-CC26-CH26-CM26-CR26),0)</f>
        <v>0</v>
      </c>
      <c r="CX26" s="82" t="n">
        <f aca="false">CV26+CW26</f>
        <v>0</v>
      </c>
      <c r="CY26" s="56" t="n">
        <f aca="false">CY25+1</f>
        <v>21</v>
      </c>
      <c r="CZ26" s="84" t="n">
        <f aca="false">MAX(CZ25-DB26,0)</f>
        <v>0</v>
      </c>
      <c r="DA26" s="82" t="n">
        <f aca="false">IF(CU26=0,CZ25*$C$61,0)</f>
        <v>0</v>
      </c>
      <c r="DB26" s="84" t="n">
        <f aca="false">IF(N26+P26+T26-Z26-AE26-AJ26-AO26-AT26-BD26-BI26-BN26-BS26-BX26-CC26-CH26-CM26-CR26-CW26&gt;0,MIN(CZ25,N26+P26+T26-Z26-AE26-AJ26-AO26-AT26-BD26-BI26-BN26-BS26-BX26-CC26-CH26-CM26-CR26-CW26),0)</f>
        <v>0</v>
      </c>
      <c r="DC26" s="82" t="n">
        <f aca="false">DA26+DB26</f>
        <v>0</v>
      </c>
      <c r="DD26" s="82" t="n">
        <f aca="false">X26+AC26+AH26+AM26+AR26+BB26+BG26+BL26+BQ26+BV26+CA26+CF26+CK26+CP26+CU26+CZ26</f>
        <v>0</v>
      </c>
      <c r="DE26" s="82" t="n">
        <f aca="false">Y26+AD26+AI26+AN26+AS26+AX26+BC26+BH26+BM26+BR26+BW26+CB26+CG26+CQ26+CV26+DA26</f>
        <v>-10452928.5135701</v>
      </c>
      <c r="DF26" s="82" t="n">
        <f aca="false">Z26+AE26+AJ26+AO26+AT26+AY26+BD26+BI26+BN26+BS26+BX26+CC26+CH26+CR26+CW26+DB26</f>
        <v>0</v>
      </c>
      <c r="DG26" s="82" t="n">
        <f aca="false">DE26+DF26</f>
        <v>-10452928.5135701</v>
      </c>
      <c r="DH26" s="84" t="n">
        <f aca="false">U26-DG26+(AW26*$C$28)</f>
        <v>107898627.503811</v>
      </c>
      <c r="DI26" s="82" t="n">
        <f aca="false">U26-DG26</f>
        <v>119662059.505205</v>
      </c>
      <c r="DJ26" s="56" t="n">
        <f aca="false">DJ25+1</f>
        <v>21</v>
      </c>
    </row>
    <row r="27" customFormat="false" ht="15.75" hidden="false" customHeight="false" outlineLevel="0" collapsed="false">
      <c r="A27" s="89" t="s">
        <v>79</v>
      </c>
      <c r="B27" s="56"/>
      <c r="C27" s="91" t="n">
        <v>771179585</v>
      </c>
      <c r="G27" s="78" t="n">
        <f aca="false">G26+1</f>
        <v>22</v>
      </c>
      <c r="H27" s="79" t="n">
        <f aca="false">1/(1+$C$4)*H28</f>
        <v>0.544610550268817</v>
      </c>
      <c r="I27" s="79" t="n">
        <f aca="false">1/$C$4*(1-H27)</f>
        <v>5.77026672239208</v>
      </c>
      <c r="J27" s="86" t="n">
        <f aca="false">0.06*$C$6</f>
        <v>0.0036</v>
      </c>
      <c r="K27" s="86" t="n">
        <f aca="false">$C$10</f>
        <v>0.0053</v>
      </c>
      <c r="L27" s="81" t="n">
        <f aca="false">-PV($C$4,$C$3-$G27,$C$5)*(1-$J$5-$K$5)*(1-$J$6-$K$6)*(1-$J$7-$K$7)*(1-$J$8-$K$8)*(1-$J27-$K27)^($G27-3)</f>
        <v>-2407530492.43579</v>
      </c>
      <c r="M27" s="81" t="n">
        <f aca="false">-PMT($C$4,$C$3,$C$2)*(1-$J$5-$K$5)*(1-$J$6-$K$6)*(1-$J$7-$K$7)*(1-$J$8-$K$8)*(1-J26-K26)^($G27-4)</f>
        <v>107195654.017079</v>
      </c>
      <c r="N27" s="81" t="n">
        <f aca="false">-PV($C$4,$C$3-$G27,$C$5)*(1-$J$5-$K$5)*(1-$J$6-$K$6)*(1-$J$7-$K$7)*(1-$J$8-$K$8)*(1-$J26-$K26)^($G27-4)*$J$10</f>
        <v>-8744939.73642299</v>
      </c>
      <c r="O27" s="81" t="n">
        <f aca="false">-(L26-N27)*$C$10</f>
        <v>11359833.5990151</v>
      </c>
      <c r="P27" s="81" t="n">
        <f aca="false">-(PMT($C$4,$C$3,$C$2)-PV($C$4,$C$3-$G26,$C$5)*$C$4)*(1-$J$5-$K$5)*(1-$J$6-$K$6)*(1-$J$7-$K$7)*(1-$J$8-$K$8)*(1-$J26-$K26)^($G27-4)</f>
        <v>277040157.044902</v>
      </c>
      <c r="Q27" s="81" t="n">
        <f aca="false">(-PV($C$4,$C$3-$G26,$C$5)*$C$4)*(1-$J$5-$K$5)*(1-$J$6-$K$6)*(1-$J$7-$K$7)*(1-$J$8-$K$8)*(1-$J26-$K26)^($G27-4)</f>
        <v>-169844503.027823</v>
      </c>
      <c r="R27" s="81" t="n">
        <f aca="false">(PV($C$4,$C$3-G26,$C$5)*$C$9)*(1-$J$5-$K$5)*(1-$J$6-$K$6)*(1-$J$7-$K$7)*(1-$J$8-$K$8)*(1-$J$9-$K$9)^($G27-4)</f>
        <v>2969481.06028624</v>
      </c>
      <c r="S27" s="81" t="n">
        <f aca="false">MAXA(0,$L27-$C$8)</f>
        <v>0</v>
      </c>
      <c r="T27" s="81" t="n">
        <f aca="false">(L25-N26)*$C$11</f>
        <v>-4380435.36571107</v>
      </c>
      <c r="U27" s="81" t="n">
        <f aca="false">SUM(N27:R27)+T27</f>
        <v>108399593.574246</v>
      </c>
      <c r="W27" s="56" t="n">
        <f aca="false">W26+1</f>
        <v>22</v>
      </c>
      <c r="X27" s="84" t="n">
        <f aca="false">MAX(X26-Z27,0)</f>
        <v>0</v>
      </c>
      <c r="Y27" s="82" t="n">
        <f aca="false">X26*$C$13</f>
        <v>0</v>
      </c>
      <c r="Z27" s="84" t="n">
        <f aca="false">MIN(IF(X26&gt;0,N27+P27+T27,0),X26)</f>
        <v>0</v>
      </c>
      <c r="AA27" s="84" t="n">
        <f aca="false">Y27+Z27</f>
        <v>0</v>
      </c>
      <c r="AB27" s="56" t="n">
        <f aca="false">AB26+1</f>
        <v>22</v>
      </c>
      <c r="AC27" s="84" t="n">
        <f aca="false">MAX(AC26-AE27,0)</f>
        <v>0</v>
      </c>
      <c r="AD27" s="82" t="n">
        <f aca="false">AC26*$C$16</f>
        <v>0</v>
      </c>
      <c r="AE27" s="84" t="n">
        <f aca="false">IF(N27+P27+T27-Z27&gt;0,MIN(AC26,N27+P27+T27-Z27),0)</f>
        <v>0</v>
      </c>
      <c r="AF27" s="82" t="n">
        <f aca="false">AD27+AE27</f>
        <v>0</v>
      </c>
      <c r="AG27" s="56" t="n">
        <f aca="false">AG26+1</f>
        <v>22</v>
      </c>
      <c r="AH27" s="84" t="n">
        <f aca="false">MAX(AH26-AJ27,0)</f>
        <v>0</v>
      </c>
      <c r="AI27" s="82" t="n">
        <f aca="false">AH26*$C$19</f>
        <v>0</v>
      </c>
      <c r="AJ27" s="84" t="n">
        <f aca="false">IF(N27+P27+T27-Z27-AE27&gt;0,MIN(AH26,N27+P27-Z27-AE27),0)</f>
        <v>0</v>
      </c>
      <c r="AK27" s="82" t="n">
        <f aca="false">AI27+AJ27</f>
        <v>0</v>
      </c>
      <c r="AL27" s="56" t="n">
        <f aca="false">AL26+1</f>
        <v>22</v>
      </c>
      <c r="AM27" s="84" t="n">
        <f aca="false">MAX(AM26-AO27,0)</f>
        <v>0</v>
      </c>
      <c r="AN27" s="82" t="n">
        <f aca="false">AM26*$C$22</f>
        <v>0</v>
      </c>
      <c r="AO27" s="84" t="n">
        <f aca="false">IF(N27+P27+T27-Z27-AE27-AJ27&gt;0,MIN(AM26,N27+P27+T27-Z27-AE27-AJ27),0)</f>
        <v>0</v>
      </c>
      <c r="AP27" s="82" t="n">
        <f aca="false">AN27+AO27</f>
        <v>0</v>
      </c>
      <c r="AQ27" s="56" t="n">
        <f aca="false">AQ26+1</f>
        <v>22</v>
      </c>
      <c r="AR27" s="84" t="n">
        <f aca="false">MAX(AR26-AT27,0)</f>
        <v>0</v>
      </c>
      <c r="AS27" s="82" t="n">
        <f aca="false">AR26*$C$25</f>
        <v>0</v>
      </c>
      <c r="AT27" s="84" t="n">
        <f aca="false">IF(N27+P27+T27-Z27-AE27-AJ27-AO27&gt;0,MIN(AR26,N27+P27+T27-Z27-AE27-AJ27-AO27),0)</f>
        <v>0</v>
      </c>
      <c r="AU27" s="82" t="n">
        <f aca="false">AS27+AT27</f>
        <v>0</v>
      </c>
      <c r="AV27" s="56" t="n">
        <f aca="false">AV26+1</f>
        <v>22</v>
      </c>
      <c r="AW27" s="83" t="n">
        <f aca="false">L27</f>
        <v>-2407530492.43579</v>
      </c>
      <c r="AX27" s="82" t="n">
        <f aca="false">AW26*$C$28</f>
        <v>-11763432.0013948</v>
      </c>
      <c r="AY27" s="82" t="n">
        <v>0</v>
      </c>
      <c r="AZ27" s="82" t="n">
        <f aca="false">AX27+AY27</f>
        <v>-11763432.0013948</v>
      </c>
      <c r="BA27" s="56" t="n">
        <f aca="false">BA26+1</f>
        <v>22</v>
      </c>
      <c r="BB27" s="84" t="n">
        <f aca="false">MAX(BB26-BD27,0)</f>
        <v>0</v>
      </c>
      <c r="BC27" s="82" t="n">
        <f aca="false">IF(AR27=0,BB26*$C$31,0)</f>
        <v>0</v>
      </c>
      <c r="BD27" s="84" t="n">
        <f aca="false">IF(N27+P27+T27-Z27-AE27-AJ27-AO27-AT27&gt;0,MIN(BB26,N27+P27+T27-Z27-AE27-AJ27-AO27-AT27),0)</f>
        <v>0</v>
      </c>
      <c r="BE27" s="82" t="n">
        <f aca="false">BC27+BD27</f>
        <v>0</v>
      </c>
      <c r="BF27" s="56" t="n">
        <f aca="false">BF26+1</f>
        <v>22</v>
      </c>
      <c r="BG27" s="84" t="n">
        <f aca="false">MAX(BG26-BI27,0)</f>
        <v>0</v>
      </c>
      <c r="BH27" s="82" t="n">
        <f aca="false">IF(BB27&gt;0,0,BG26*$C$34)</f>
        <v>0</v>
      </c>
      <c r="BI27" s="84" t="n">
        <f aca="false">IF(N27+P27+T27-Z27-AE27-AJ27-AO27-AT27-BD27&gt;0,MIN(BG26,N27+P27+T27-Z27-AE27-AJ27-AO27-AT27-BD27),0)</f>
        <v>0</v>
      </c>
      <c r="BJ27" s="82" t="n">
        <f aca="false">BH27+BI27</f>
        <v>0</v>
      </c>
      <c r="BK27" s="56" t="n">
        <f aca="false">BK26+1</f>
        <v>22</v>
      </c>
      <c r="BL27" s="84" t="n">
        <f aca="false">MAX(BL26-BN27,0)</f>
        <v>0</v>
      </c>
      <c r="BM27" s="82" t="n">
        <f aca="false">IF(BG27=0,BL26*$C$37,0)</f>
        <v>0</v>
      </c>
      <c r="BN27" s="84" t="n">
        <f aca="false">IF(N27+P27+T27-Z27-AE27-AJ27-AO27-AT27-BD27-BI27&gt;0,MIN(BL26,N27+P27+T27-Z27-AE27-AJ27-AO27-AT27-BD27-BI27),0)</f>
        <v>0</v>
      </c>
      <c r="BO27" s="82" t="n">
        <f aca="false">BM27+BN27</f>
        <v>0</v>
      </c>
      <c r="BP27" s="56" t="n">
        <f aca="false">BP26+1</f>
        <v>22</v>
      </c>
      <c r="BQ27" s="84" t="n">
        <f aca="false">MAX(BQ26-BS27,0)</f>
        <v>0</v>
      </c>
      <c r="BR27" s="82" t="n">
        <f aca="false">IF(BL27=0,BQ26*$C$40,0)</f>
        <v>0</v>
      </c>
      <c r="BS27" s="84" t="n">
        <f aca="false">IF(N27+P27+T27-Z27-AE27-AJ27-AO27-AT27-BD27-BI27-BN27&gt;0,MIN(BQ26,N27+P27+T27-Z27-AE27-AJ27-AO27-AT27-BD27-BI27-BN27),0)</f>
        <v>0</v>
      </c>
      <c r="BT27" s="82" t="n">
        <f aca="false">BR27+BS27</f>
        <v>0</v>
      </c>
      <c r="BU27" s="56" t="n">
        <f aca="false">BU26+1</f>
        <v>22</v>
      </c>
      <c r="BV27" s="84" t="n">
        <f aca="false">MAX(BV26-BX27,0)</f>
        <v>0</v>
      </c>
      <c r="BW27" s="82" t="n">
        <f aca="false">IF(BQ27=0,BV26*$C$43,0)</f>
        <v>0</v>
      </c>
      <c r="BX27" s="84" t="n">
        <f aca="false">IF(N27+P27+T27-Z27-AE27-AJ27-AO27-AT27-BD27-BI27-BN27-BS27&gt;0,MIN(BV26,N27+P27+T27-Z27-AE27-AJ27-AO27-AT27-BD27-BI27-BN27-BS27),0)</f>
        <v>0</v>
      </c>
      <c r="BY27" s="82" t="n">
        <f aca="false">BW27+BX27</f>
        <v>0</v>
      </c>
      <c r="BZ27" s="0" t="n">
        <f aca="false">BZ26+1</f>
        <v>22</v>
      </c>
      <c r="CA27" s="84" t="n">
        <f aca="false">MAX(CA26-CC27,0)</f>
        <v>0</v>
      </c>
      <c r="CB27" s="82" t="n">
        <f aca="false">IF(BV27=0,CA26*$C$46,0)</f>
        <v>0</v>
      </c>
      <c r="CC27" s="84" t="n">
        <f aca="false">IF(N27+P27+T27-Z27-AE27-AJ27-AO27-AT27-BD27-BI27-BN27-BS27-BX27&gt;0,MIN(CA26,N27+P27+T27-Z27-AE27-AJ27-AO27-AT27-BD27-BI27-BN27-BS27-BX27),0)</f>
        <v>0</v>
      </c>
      <c r="CD27" s="82" t="n">
        <f aca="false">CB27+CC27</f>
        <v>0</v>
      </c>
      <c r="CE27" s="56" t="n">
        <f aca="false">CE26+1</f>
        <v>22</v>
      </c>
      <c r="CF27" s="84" t="n">
        <f aca="false">MAX(CF26-CH27,0)</f>
        <v>0</v>
      </c>
      <c r="CG27" s="82" t="n">
        <f aca="false">IF(CA27=0,CF26*$C$49,0)</f>
        <v>0</v>
      </c>
      <c r="CH27" s="84" t="n">
        <f aca="false">IF(N27+P27+T27-Z27-AE27-AJ27-AO27-AT27-BD27-BI27-BN27-BS27-BX27-CC27&gt;0,MIN(CF26,N27+P27+T27-Z27-AE27-AJ27-AO27-AT27-BD27-BI27-BN27-BS27-BX27-CC27),0)</f>
        <v>0</v>
      </c>
      <c r="CI27" s="82" t="n">
        <f aca="false">CG27+CH27</f>
        <v>0</v>
      </c>
      <c r="CJ27" s="56" t="n">
        <f aca="false">CJ26+1</f>
        <v>22</v>
      </c>
      <c r="CK27" s="84" t="n">
        <f aca="false">MAX(CK26-CM27,0)</f>
        <v>0</v>
      </c>
      <c r="CL27" s="82" t="n">
        <f aca="false">IF(CF27=0,CK26*$C$52,0)</f>
        <v>0</v>
      </c>
      <c r="CM27" s="84" t="n">
        <f aca="false">IF(N27+P27+T27-Z27-AE27-AJ27-AO27-AT27-BD27-BI27-BN27-BS27-BX27-CC27-CH27&gt;0,MIN(CK26,N27+P27+T27-Z27-AE27-AJ27-AO27-AT27-BD27-BI27-BN27-BS27-BX27-CC27-CH27),0)</f>
        <v>0</v>
      </c>
      <c r="CN27" s="82" t="n">
        <f aca="false">CL27+CM27</f>
        <v>0</v>
      </c>
      <c r="CO27" s="0" t="n">
        <f aca="false">CO26+1</f>
        <v>22</v>
      </c>
      <c r="CP27" s="84" t="n">
        <f aca="false">MAX(CP26-CR27,0)</f>
        <v>0</v>
      </c>
      <c r="CQ27" s="82" t="n">
        <f aca="false">IF(CK27=0,CP26*$C$55,0)</f>
        <v>0</v>
      </c>
      <c r="CR27" s="84" t="n">
        <f aca="false">IF(N27+P27+T27-Z27-AE27-AJ27-AO27-AT27-BD27-BI27-BN27-BS27-BX27-CC27-CH27-CM27&gt;0,MIN(CP26,N27+P27+T27-Z27-AE27-AJ27-AO27-AT27-BD27-BI27-BN27-BS27-BX27-CC27-CH27-CM27),0)</f>
        <v>0</v>
      </c>
      <c r="CS27" s="82" t="n">
        <f aca="false">CQ27+CR27</f>
        <v>0</v>
      </c>
      <c r="CT27" s="0" t="n">
        <f aca="false">CT26+1</f>
        <v>22</v>
      </c>
      <c r="CU27" s="84" t="n">
        <f aca="false">MAX(CU26-CW27,0)</f>
        <v>0</v>
      </c>
      <c r="CV27" s="82" t="n">
        <f aca="false">IF(CP27=0,CU26*$C$58,0)</f>
        <v>0</v>
      </c>
      <c r="CW27" s="84" t="n">
        <f aca="false">IF(N27+P27+T27-Z27-AE27-AJ27-AO27-AT27-BD27-BI27-BN27-BS27-BX27-CC27-CH27-CM27-CR27&gt;0,MIN(CU26,N27+P27+T27-Z27-AE27-AJ27-AO27-AT27-BD27-BI27-BN27-BS27-BX27-CC27-CH27-CM27-CR27),0)</f>
        <v>0</v>
      </c>
      <c r="CX27" s="82" t="n">
        <f aca="false">CV27+CW27</f>
        <v>0</v>
      </c>
      <c r="CY27" s="56" t="n">
        <f aca="false">CY26+1</f>
        <v>22</v>
      </c>
      <c r="CZ27" s="84" t="n">
        <f aca="false">MAX(CZ26-DB27,0)</f>
        <v>0</v>
      </c>
      <c r="DA27" s="82" t="n">
        <f aca="false">IF(CU27=0,CZ26*$C$61,0)</f>
        <v>0</v>
      </c>
      <c r="DB27" s="84" t="n">
        <f aca="false">IF(N27+P27+T27-Z27-AE27-AJ27-AO27-AT27-BD27-BI27-BN27-BS27-BX27-CC27-CH27-CM27-CR27-CW27&gt;0,MIN(CZ26,N27+P27+T27-Z27-AE27-AJ27-AO27-AT27-BD27-BI27-BN27-BS27-BX27-CC27-CH27-CM27-CR27-CW27),0)</f>
        <v>0</v>
      </c>
      <c r="DC27" s="82" t="n">
        <f aca="false">DA27+DB27</f>
        <v>0</v>
      </c>
      <c r="DD27" s="82" t="n">
        <f aca="false">X27+AC27+AH27+AM27+AR27+BB27+BG27+BL27+BQ27+BV27+CA27+CF27+CK27+CP27+CU27+CZ27</f>
        <v>0</v>
      </c>
      <c r="DE27" s="82" t="n">
        <f aca="false">Y27+AD27+AI27+AN27+AS27+AX27+BC27+BH27+BM27+BR27+BW27+CB27+CG27+CQ27+CV27+DA27</f>
        <v>-11763432.0013948</v>
      </c>
      <c r="DF27" s="82" t="n">
        <f aca="false">Z27+AE27+AJ27+AO27+AT27+AY27+BD27+BI27+BN27+BS27+BX27+CC27+CH27+CR27+CW27+DB27</f>
        <v>0</v>
      </c>
      <c r="DG27" s="82" t="n">
        <f aca="false">DE27+DF27</f>
        <v>-11763432.0013948</v>
      </c>
      <c r="DH27" s="84" t="n">
        <f aca="false">U27-DG27+(AW27*$C$28)</f>
        <v>107003463.903987</v>
      </c>
      <c r="DI27" s="82" t="n">
        <f aca="false">U27-DG27</f>
        <v>120163025.575641</v>
      </c>
      <c r="DJ27" s="56" t="n">
        <f aca="false">DJ26+1</f>
        <v>22</v>
      </c>
    </row>
    <row r="28" customFormat="false" ht="15.75" hidden="false" customHeight="false" outlineLevel="0" collapsed="false">
      <c r="A28" s="89" t="s">
        <v>80</v>
      </c>
      <c r="B28" s="56"/>
      <c r="C28" s="90" t="n">
        <v>0.005466</v>
      </c>
      <c r="G28" s="78" t="n">
        <f aca="false">G27+1</f>
        <v>23</v>
      </c>
      <c r="H28" s="79" t="n">
        <f aca="false">1/(1+$C$4)*H29</f>
        <v>0.587591214896032</v>
      </c>
      <c r="I28" s="79" t="n">
        <f aca="false">1/$C$4*(1-H28)</f>
        <v>5.22565617212326</v>
      </c>
      <c r="J28" s="86" t="n">
        <f aca="false">0.06*$C$6</f>
        <v>0.0036</v>
      </c>
      <c r="K28" s="86" t="n">
        <f aca="false">$C$10</f>
        <v>0.0053</v>
      </c>
      <c r="L28" s="81" t="n">
        <f aca="false">-PV($C$4,$C$3-$G28,$C$5)*(1-$J$5-$K$5)*(1-$J$6-$K$6)*(1-$J$7-$K$7)*(1-$J$8-$K$8)*(1-$J28-$K28)^($G28-3)</f>
        <v>-2679710819.33195</v>
      </c>
      <c r="M28" s="81" t="n">
        <f aca="false">-PMT($C$4,$C$3,$C$2)*(1-$J$5-$K$5)*(1-$J$6-$K$6)*(1-$J$7-$K$7)*(1-$J$8-$K$8)*(1-J27-K27)^($G28-4)</f>
        <v>106241612.696327</v>
      </c>
      <c r="N28" s="81" t="n">
        <f aca="false">-PV($C$4,$C$3-$G28,$C$5)*(1-$J$5-$K$5)*(1-$J$6-$K$6)*(1-$J$7-$K$7)*(1-$J$8-$K$8)*(1-$J27-$K27)^($G28-4)*$J$10</f>
        <v>-9733587.88174252</v>
      </c>
      <c r="O28" s="81" t="n">
        <f aca="false">-(L27-N28)*$C$10</f>
        <v>12708323.5941364</v>
      </c>
      <c r="P28" s="81" t="n">
        <f aca="false">-(PMT($C$4,$C$3,$C$2)-PV($C$4,$C$3-$G27,$C$5)*$C$4)*(1-$J$5-$K$5)*(1-$J$6-$K$6)*(1-$J$7-$K$7)*(1-$J$8-$K$8)*(1-$J27-$K27)^($G28-4)</f>
        <v>296243919.159359</v>
      </c>
      <c r="Q28" s="81" t="n">
        <f aca="false">(-PV($C$4,$C$3-$G27,$C$5)*$C$4)*(1-$J$5-$K$5)*(1-$J$6-$K$6)*(1-$J$7-$K$7)*(1-$J$8-$K$8)*(1-$J27-$K27)^($G28-4)</f>
        <v>-190002306.463032</v>
      </c>
      <c r="R28" s="81" t="n">
        <f aca="false">(PV($C$4,$C$3-G27,$C$5)*$C$9)*(1-$J$5-$K$5)*(1-$J$6-$K$6)*(1-$J$7-$K$7)*(1-$J$8-$K$8)*(1-$J$9-$K$9)^($G28-4)</f>
        <v>3321910.5734629</v>
      </c>
      <c r="S28" s="81" t="n">
        <f aca="false">MAXA(0,$L28-$C$8)</f>
        <v>0</v>
      </c>
      <c r="T28" s="81" t="n">
        <f aca="false">(L26-N27)*$C$11</f>
        <v>-4929739.10900653</v>
      </c>
      <c r="U28" s="81" t="n">
        <f aca="false">SUM(N28:R28)+T28</f>
        <v>107608519.873177</v>
      </c>
      <c r="W28" s="56" t="n">
        <f aca="false">W27+1</f>
        <v>23</v>
      </c>
      <c r="X28" s="84" t="n">
        <f aca="false">MAX(X27-Z28,0)</f>
        <v>0</v>
      </c>
      <c r="Y28" s="82" t="n">
        <f aca="false">X27*$C$13</f>
        <v>0</v>
      </c>
      <c r="Z28" s="84" t="n">
        <f aca="false">MIN(IF(X27&gt;0,N28+P28+T28,0),X27)</f>
        <v>0</v>
      </c>
      <c r="AA28" s="84" t="n">
        <f aca="false">Y28+Z28</f>
        <v>0</v>
      </c>
      <c r="AB28" s="56" t="n">
        <f aca="false">AB27+1</f>
        <v>23</v>
      </c>
      <c r="AC28" s="84" t="n">
        <f aca="false">MAX(AC27-AE28,0)</f>
        <v>0</v>
      </c>
      <c r="AD28" s="82" t="n">
        <f aca="false">AC27*$C$16</f>
        <v>0</v>
      </c>
      <c r="AE28" s="84" t="n">
        <f aca="false">IF(N28+P28+T28-Z28&gt;0,MIN(AC27,N28+P28+T28-Z28),0)</f>
        <v>0</v>
      </c>
      <c r="AF28" s="82" t="n">
        <f aca="false">AD28+AE28</f>
        <v>0</v>
      </c>
      <c r="AG28" s="56" t="n">
        <f aca="false">AG27+1</f>
        <v>23</v>
      </c>
      <c r="AH28" s="84" t="n">
        <f aca="false">MAX(AH27-AJ28,0)</f>
        <v>0</v>
      </c>
      <c r="AI28" s="82" t="n">
        <f aca="false">AH27*$C$19</f>
        <v>0</v>
      </c>
      <c r="AJ28" s="84" t="n">
        <f aca="false">IF(N28+P28+T28-Z28-AE28&gt;0,MIN(AH27,N28+P28-Z28-AE28),0)</f>
        <v>0</v>
      </c>
      <c r="AK28" s="82" t="n">
        <f aca="false">AI28+AJ28</f>
        <v>0</v>
      </c>
      <c r="AL28" s="56" t="n">
        <f aca="false">AL27+1</f>
        <v>23</v>
      </c>
      <c r="AM28" s="84" t="n">
        <f aca="false">MAX(AM27-AO28,0)</f>
        <v>0</v>
      </c>
      <c r="AN28" s="82" t="n">
        <f aca="false">AM27*$C$22</f>
        <v>0</v>
      </c>
      <c r="AO28" s="84" t="n">
        <f aca="false">IF(N28+P28+T28-Z28-AE28-AJ28&gt;0,MIN(AM27,N28+P28+T28-Z28-AE28-AJ28),0)</f>
        <v>0</v>
      </c>
      <c r="AP28" s="82" t="n">
        <f aca="false">AN28+AO28</f>
        <v>0</v>
      </c>
      <c r="AQ28" s="56" t="n">
        <f aca="false">AQ27+1</f>
        <v>23</v>
      </c>
      <c r="AR28" s="84" t="n">
        <f aca="false">MAX(AR27-AT28,0)</f>
        <v>0</v>
      </c>
      <c r="AS28" s="82" t="n">
        <f aca="false">AR27*$C$25</f>
        <v>0</v>
      </c>
      <c r="AT28" s="84" t="n">
        <f aca="false">IF(N28+P28+T28-Z28-AE28-AJ28-AO28&gt;0,MIN(AR27,N28+P28+T28-Z28-AE28-AJ28-AO28),0)</f>
        <v>0</v>
      </c>
      <c r="AU28" s="82" t="n">
        <f aca="false">AS28+AT28</f>
        <v>0</v>
      </c>
      <c r="AV28" s="56" t="n">
        <f aca="false">AV27+1</f>
        <v>23</v>
      </c>
      <c r="AW28" s="83" t="n">
        <f aca="false">L28</f>
        <v>-2679710819.33195</v>
      </c>
      <c r="AX28" s="82" t="n">
        <f aca="false">AW27*$C$28</f>
        <v>-13159561.671654</v>
      </c>
      <c r="AY28" s="82" t="n">
        <v>0</v>
      </c>
      <c r="AZ28" s="82" t="n">
        <f aca="false">AX28+AY28</f>
        <v>-13159561.671654</v>
      </c>
      <c r="BA28" s="56" t="n">
        <f aca="false">BA27+1</f>
        <v>23</v>
      </c>
      <c r="BB28" s="84" t="n">
        <f aca="false">MAX(BB27-BD28,0)</f>
        <v>0</v>
      </c>
      <c r="BC28" s="82" t="n">
        <f aca="false">IF(AR28=0,BB27*$C$31,0)</f>
        <v>0</v>
      </c>
      <c r="BD28" s="84" t="n">
        <f aca="false">IF(N28+P28+T28-Z28-AE28-AJ28-AO28-AT28&gt;0,MIN(BB27,N28+P28+T28-Z28-AE28-AJ28-AO28-AT28),0)</f>
        <v>0</v>
      </c>
      <c r="BE28" s="82" t="n">
        <f aca="false">BC28+BD28</f>
        <v>0</v>
      </c>
      <c r="BF28" s="56" t="n">
        <f aca="false">BF27+1</f>
        <v>23</v>
      </c>
      <c r="BG28" s="84" t="n">
        <f aca="false">MAX(BG27-BI28,0)</f>
        <v>0</v>
      </c>
      <c r="BH28" s="82" t="n">
        <f aca="false">IF(BB28&gt;0,0,BG27*$C$34)</f>
        <v>0</v>
      </c>
      <c r="BI28" s="84" t="n">
        <f aca="false">IF(N28+P28+T28-Z28-AE28-AJ28-AO28-AT28-BD28&gt;0,MIN(BG27,N28+P28+T28-Z28-AE28-AJ28-AO28-AT28-BD28),0)</f>
        <v>0</v>
      </c>
      <c r="BJ28" s="82" t="n">
        <f aca="false">BH28+BI28</f>
        <v>0</v>
      </c>
      <c r="BK28" s="56" t="n">
        <f aca="false">BK27+1</f>
        <v>23</v>
      </c>
      <c r="BL28" s="84" t="n">
        <f aca="false">MAX(BL27-BN28,0)</f>
        <v>0</v>
      </c>
      <c r="BM28" s="82" t="n">
        <f aca="false">IF(BG28=0,BL27*$C$37,0)</f>
        <v>0</v>
      </c>
      <c r="BN28" s="84" t="n">
        <f aca="false">IF(N28+P28+T28-Z28-AE28-AJ28-AO28-AT28-BD28-BI28&gt;0,MIN(BL27,N28+P28+T28-Z28-AE28-AJ28-AO28-AT28-BD28-BI28),0)</f>
        <v>0</v>
      </c>
      <c r="BO28" s="82" t="n">
        <f aca="false">BM28+BN28</f>
        <v>0</v>
      </c>
      <c r="BP28" s="56" t="n">
        <f aca="false">BP27+1</f>
        <v>23</v>
      </c>
      <c r="BQ28" s="84" t="n">
        <f aca="false">MAX(BQ27-BS28,0)</f>
        <v>0</v>
      </c>
      <c r="BR28" s="82" t="n">
        <f aca="false">IF(BL28=0,BQ27*$C$40,0)</f>
        <v>0</v>
      </c>
      <c r="BS28" s="84" t="n">
        <f aca="false">IF(N28+P28+T28-Z28-AE28-AJ28-AO28-AT28-BD28-BI28-BN28&gt;0,MIN(BQ27,N28+P28+T28-Z28-AE28-AJ28-AO28-AT28-BD28-BI28-BN28),0)</f>
        <v>0</v>
      </c>
      <c r="BT28" s="82" t="n">
        <f aca="false">BR28+BS28</f>
        <v>0</v>
      </c>
      <c r="BU28" s="56" t="n">
        <f aca="false">BU27+1</f>
        <v>23</v>
      </c>
      <c r="BV28" s="84" t="n">
        <f aca="false">MAX(BV27-BX28,0)</f>
        <v>0</v>
      </c>
      <c r="BW28" s="82" t="n">
        <f aca="false">IF(BQ28=0,BV27*$C$43,0)</f>
        <v>0</v>
      </c>
      <c r="BX28" s="84" t="n">
        <f aca="false">IF(N28+P28+T28-Z28-AE28-AJ28-AO28-AT28-BD28-BI28-BN28-BS28&gt;0,MIN(BV27,N28+P28+T28-Z28-AE28-AJ28-AO28-AT28-BD28-BI28-BN28-BS28),0)</f>
        <v>0</v>
      </c>
      <c r="BY28" s="82" t="n">
        <f aca="false">BW28+BX28</f>
        <v>0</v>
      </c>
      <c r="BZ28" s="0" t="n">
        <f aca="false">BZ27+1</f>
        <v>23</v>
      </c>
      <c r="CA28" s="84" t="n">
        <f aca="false">MAX(CA27-CC28,0)</f>
        <v>0</v>
      </c>
      <c r="CB28" s="82" t="n">
        <f aca="false">IF(BV28=0,CA27*$C$46,0)</f>
        <v>0</v>
      </c>
      <c r="CC28" s="84" t="n">
        <f aca="false">IF(N28+P28+T28-Z28-AE28-AJ28-AO28-AT28-BD28-BI28-BN28-BS28-BX28&gt;0,MIN(CA27,N28+P28+T28-Z28-AE28-AJ28-AO28-AT28-BD28-BI28-BN28-BS28-BX28),0)</f>
        <v>0</v>
      </c>
      <c r="CD28" s="82" t="n">
        <f aca="false">CB28+CC28</f>
        <v>0</v>
      </c>
      <c r="CE28" s="56" t="n">
        <f aca="false">CE27+1</f>
        <v>23</v>
      </c>
      <c r="CF28" s="84" t="n">
        <f aca="false">MAX(CF27-CH28,0)</f>
        <v>0</v>
      </c>
      <c r="CG28" s="82" t="n">
        <f aca="false">IF(CA28=0,CF27*$C$49,0)</f>
        <v>0</v>
      </c>
      <c r="CH28" s="84" t="n">
        <f aca="false">IF(N28+P28+T28-Z28-AE28-AJ28-AO28-AT28-BD28-BI28-BN28-BS28-BX28-CC28&gt;0,MIN(CF27,N28+P28+T28-Z28-AE28-AJ28-AO28-AT28-BD28-BI28-BN28-BS28-BX28-CC28),0)</f>
        <v>0</v>
      </c>
      <c r="CI28" s="82" t="n">
        <f aca="false">CG28+CH28</f>
        <v>0</v>
      </c>
      <c r="CJ28" s="56" t="n">
        <f aca="false">CJ27+1</f>
        <v>23</v>
      </c>
      <c r="CK28" s="84" t="n">
        <f aca="false">MAX(CK27-CM28,0)</f>
        <v>0</v>
      </c>
      <c r="CL28" s="82" t="n">
        <f aca="false">IF(CF28=0,CK27*$C$52,0)</f>
        <v>0</v>
      </c>
      <c r="CM28" s="84" t="n">
        <f aca="false">IF(N28+P28+T28-Z28-AE28-AJ28-AO28-AT28-BD28-BI28-BN28-BS28-BX28-CC28-CH28&gt;0,MIN(CK27,N28+P28+T28-Z28-AE28-AJ28-AO28-AT28-BD28-BI28-BN28-BS28-BX28-CC28-CH28),0)</f>
        <v>0</v>
      </c>
      <c r="CN28" s="82" t="n">
        <f aca="false">CL28+CM28</f>
        <v>0</v>
      </c>
      <c r="CO28" s="0" t="n">
        <f aca="false">CO27+1</f>
        <v>23</v>
      </c>
      <c r="CP28" s="84" t="n">
        <f aca="false">MAX(CP27-CR28,0)</f>
        <v>0</v>
      </c>
      <c r="CQ28" s="82" t="n">
        <f aca="false">IF(CK28=0,CP27*$C$55,0)</f>
        <v>0</v>
      </c>
      <c r="CR28" s="84" t="n">
        <f aca="false">IF(N28+P28+T28-Z28-AE28-AJ28-AO28-AT28-BD28-BI28-BN28-BS28-BX28-CC28-CH28-CM28&gt;0,MIN(CP27,N28+P28+T28-Z28-AE28-AJ28-AO28-AT28-BD28-BI28-BN28-BS28-BX28-CC28-CH28-CM28),0)</f>
        <v>0</v>
      </c>
      <c r="CS28" s="82" t="n">
        <f aca="false">CQ28+CR28</f>
        <v>0</v>
      </c>
      <c r="CT28" s="0" t="n">
        <f aca="false">CT27+1</f>
        <v>23</v>
      </c>
      <c r="CU28" s="84" t="n">
        <f aca="false">MAX(CU27-CW28,0)</f>
        <v>0</v>
      </c>
      <c r="CV28" s="82" t="n">
        <f aca="false">IF(CP28=0,CU27*$C$58,0)</f>
        <v>0</v>
      </c>
      <c r="CW28" s="84" t="n">
        <f aca="false">IF(N28+P28+T28-Z28-AE28-AJ28-AO28-AT28-BD28-BI28-BN28-BS28-BX28-CC28-CH28-CM28-CR28&gt;0,MIN(CU27,N28+P28+T28-Z28-AE28-AJ28-AO28-AT28-BD28-BI28-BN28-BS28-BX28-CC28-CH28-CM28-CR28),0)</f>
        <v>0</v>
      </c>
      <c r="CX28" s="82" t="n">
        <f aca="false">CV28+CW28</f>
        <v>0</v>
      </c>
      <c r="CY28" s="56" t="n">
        <f aca="false">CY27+1</f>
        <v>23</v>
      </c>
      <c r="CZ28" s="84" t="n">
        <f aca="false">MAX(CZ27-DB28,0)</f>
        <v>0</v>
      </c>
      <c r="DA28" s="82" t="n">
        <f aca="false">IF(CU28=0,CZ27*$C$61,0)</f>
        <v>0</v>
      </c>
      <c r="DB28" s="84" t="n">
        <f aca="false">IF(N28+P28+T28-Z28-AE28-AJ28-AO28-AT28-BD28-BI28-BN28-BS28-BX28-CC28-CH28-CM28-CR28-CW28&gt;0,MIN(CZ27,N28+P28+T28-Z28-AE28-AJ28-AO28-AT28-BD28-BI28-BN28-BS28-BX28-CC28-CH28-CM28-CR28-CW28),0)</f>
        <v>0</v>
      </c>
      <c r="DC28" s="82" t="n">
        <f aca="false">DA28+DB28</f>
        <v>0</v>
      </c>
      <c r="DD28" s="82" t="n">
        <f aca="false">X28+AC28+AH28+AM28+AR28+BB28+BG28+BL28+BQ28+BV28+CA28+CF28+CK28+CP28+CU28+CZ28</f>
        <v>0</v>
      </c>
      <c r="DE28" s="82" t="n">
        <f aca="false">Y28+AD28+AI28+AN28+AS28+AX28+BC28+BH28+BM28+BR28+BW28+CB28+CG28+CQ28+CV28+DA28</f>
        <v>-13159561.671654</v>
      </c>
      <c r="DF28" s="82" t="n">
        <f aca="false">Z28+AE28+AJ28+AO28+AT28+AY28+BD28+BI28+BN28+BS28+BX28+CC28+CH28+CR28+CW28+DB28</f>
        <v>0</v>
      </c>
      <c r="DG28" s="82" t="n">
        <f aca="false">DE28+DF28</f>
        <v>-13159561.671654</v>
      </c>
      <c r="DH28" s="84" t="n">
        <f aca="false">U28-DG28+(AW28*$C$28)</f>
        <v>106120782.206363</v>
      </c>
      <c r="DI28" s="82" t="n">
        <f aca="false">U28-DG28</f>
        <v>120768081.544831</v>
      </c>
      <c r="DJ28" s="56" t="n">
        <f aca="false">DJ27+1</f>
        <v>23</v>
      </c>
    </row>
    <row r="29" customFormat="false" ht="15.75" hidden="false" customHeight="false" outlineLevel="0" collapsed="false">
      <c r="A29" s="56"/>
      <c r="B29" s="56"/>
      <c r="C29" s="56"/>
      <c r="G29" s="78" t="n">
        <f aca="false">G28+1</f>
        <v>24</v>
      </c>
      <c r="H29" s="79" t="n">
        <f aca="false">1/(1+$C$4)*H30</f>
        <v>0.633963913575627</v>
      </c>
      <c r="I29" s="79" t="n">
        <f aca="false">1/$C$4*(1-H29)</f>
        <v>4.63806495722723</v>
      </c>
      <c r="J29" s="86" t="n">
        <f aca="false">0.06*$C$6</f>
        <v>0.0036</v>
      </c>
      <c r="K29" s="86" t="n">
        <f aca="false">$C$10</f>
        <v>0.0053</v>
      </c>
      <c r="L29" s="81" t="n">
        <f aca="false">-PV($C$4,$C$3-$G29,$C$5)*(1-$J$5-$K$5)*(1-$J$6-$K$6)*(1-$J$7-$K$7)*(1-$J$8-$K$8)*(1-$J29-$K29)^($G29-3)</f>
        <v>-2969820901.56708</v>
      </c>
      <c r="M29" s="81" t="n">
        <f aca="false">-PMT($C$4,$C$3,$C$2)*(1-$J$5-$K$5)*(1-$J$6-$K$6)*(1-$J$7-$K$7)*(1-$J$8-$K$8)*(1-J28-K28)^($G29-4)</f>
        <v>105296062.34333</v>
      </c>
      <c r="N29" s="81" t="n">
        <f aca="false">-PV($C$4,$C$3-$G29,$C$5)*(1-$J$5-$K$5)*(1-$J$6-$K$6)*(1-$J$7-$K$7)*(1-$J$8-$K$8)*(1-$J28-$K28)^($G29-4)*$J$10</f>
        <v>-10787362.774333</v>
      </c>
      <c r="O29" s="81" t="n">
        <f aca="false">-(L28-N29)*$C$10</f>
        <v>14145294.3197554</v>
      </c>
      <c r="P29" s="81" t="n">
        <f aca="false">-(PMT($C$4,$C$3,$C$2)-PV($C$4,$C$3-$G28,$C$5)*$C$4)*(1-$J$5-$K$5)*(1-$J$6-$K$6)*(1-$J$7-$K$7)*(1-$J$8-$K$8)*(1-$J28-$K28)^($G29-4)</f>
        <v>316778840.205007</v>
      </c>
      <c r="Q29" s="81" t="n">
        <f aca="false">(-PV($C$4,$C$3-$G28,$C$5)*$C$4)*(1-$J$5-$K$5)*(1-$J$6-$K$6)*(1-$J$7-$K$7)*(1-$J$8-$K$8)*(1-$J28-$K28)^($G29-4)</f>
        <v>-211482777.861677</v>
      </c>
      <c r="R29" s="81" t="n">
        <f aca="false">(PV($C$4,$C$3-G28,$C$5)*$C$9)*(1-$J$5-$K$5)*(1-$J$6-$K$6)*(1-$J$7-$K$7)*(1-$J$8-$K$8)*(1-$J$9-$K$9)^($G29-4)</f>
        <v>3697464.98851422</v>
      </c>
      <c r="S29" s="81" t="n">
        <f aca="false">MAXA(0,$L29-$C$8)</f>
        <v>0</v>
      </c>
      <c r="T29" s="81" t="n">
        <f aca="false">(L27-N28)*$C$11</f>
        <v>-5514932.8804743</v>
      </c>
      <c r="U29" s="81" t="n">
        <f aca="false">SUM(N29:R29)+T29</f>
        <v>106836525.996792</v>
      </c>
      <c r="W29" s="56" t="n">
        <f aca="false">W28+1</f>
        <v>24</v>
      </c>
      <c r="X29" s="84" t="n">
        <f aca="false">MAX(X28-Z29,0)</f>
        <v>0</v>
      </c>
      <c r="Y29" s="82" t="n">
        <f aca="false">X28*$C$13</f>
        <v>0</v>
      </c>
      <c r="Z29" s="84" t="n">
        <f aca="false">MIN(IF(X28&gt;0,N29+P29+T29,0),X28)</f>
        <v>0</v>
      </c>
      <c r="AA29" s="84" t="n">
        <f aca="false">Y29+Z29</f>
        <v>0</v>
      </c>
      <c r="AB29" s="56" t="n">
        <f aca="false">AB28+1</f>
        <v>24</v>
      </c>
      <c r="AC29" s="84" t="n">
        <f aca="false">MAX(AC28-AE29,0)</f>
        <v>0</v>
      </c>
      <c r="AD29" s="82" t="n">
        <f aca="false">AC28*$C$16</f>
        <v>0</v>
      </c>
      <c r="AE29" s="84" t="n">
        <f aca="false">IF(N29+P29+T29-Z29&gt;0,MIN(AC28,N29+P29+T29-Z29),0)</f>
        <v>0</v>
      </c>
      <c r="AF29" s="82" t="n">
        <f aca="false">AD29+AE29</f>
        <v>0</v>
      </c>
      <c r="AG29" s="56" t="n">
        <f aca="false">AG28+1</f>
        <v>24</v>
      </c>
      <c r="AH29" s="84" t="n">
        <f aca="false">MAX(AH28-AJ29,0)</f>
        <v>0</v>
      </c>
      <c r="AI29" s="82" t="n">
        <f aca="false">AH28*$C$19</f>
        <v>0</v>
      </c>
      <c r="AJ29" s="84" t="n">
        <f aca="false">IF(N29+P29+T29-Z29-AE29&gt;0,MIN(AH28,N29+P29-Z29-AE29),0)</f>
        <v>0</v>
      </c>
      <c r="AK29" s="82" t="n">
        <f aca="false">AI29+AJ29</f>
        <v>0</v>
      </c>
      <c r="AL29" s="56" t="n">
        <f aca="false">AL28+1</f>
        <v>24</v>
      </c>
      <c r="AM29" s="84" t="n">
        <f aca="false">MAX(AM28-AO29,0)</f>
        <v>0</v>
      </c>
      <c r="AN29" s="82" t="n">
        <f aca="false">AM28*$C$22</f>
        <v>0</v>
      </c>
      <c r="AO29" s="84" t="n">
        <f aca="false">IF(N29+P29+T29-Z29-AE29-AJ29&gt;0,MIN(AM28,N29+P29+T29-Z29-AE29-AJ29),0)</f>
        <v>0</v>
      </c>
      <c r="AP29" s="82" t="n">
        <f aca="false">AN29+AO29</f>
        <v>0</v>
      </c>
      <c r="AQ29" s="56" t="n">
        <f aca="false">AQ28+1</f>
        <v>24</v>
      </c>
      <c r="AR29" s="84" t="n">
        <f aca="false">MAX(AR28-AT29,0)</f>
        <v>0</v>
      </c>
      <c r="AS29" s="82" t="n">
        <f aca="false">AR28*$C$25</f>
        <v>0</v>
      </c>
      <c r="AT29" s="84" t="n">
        <f aca="false">IF(N29+P29+T29-Z29-AE29-AJ29-AO29&gt;0,MIN(AR28,N29+P29+T29-Z29-AE29-AJ29-AO29),0)</f>
        <v>0</v>
      </c>
      <c r="AU29" s="82" t="n">
        <f aca="false">AS29+AT29</f>
        <v>0</v>
      </c>
      <c r="AV29" s="56" t="n">
        <f aca="false">AV28+1</f>
        <v>24</v>
      </c>
      <c r="AW29" s="83" t="n">
        <f aca="false">L29</f>
        <v>-2969820901.56708</v>
      </c>
      <c r="AX29" s="82" t="n">
        <f aca="false">AW28*$C$28</f>
        <v>-14647299.3384684</v>
      </c>
      <c r="AY29" s="82" t="n">
        <v>0</v>
      </c>
      <c r="AZ29" s="82" t="n">
        <f aca="false">AX29+AY29</f>
        <v>-14647299.3384684</v>
      </c>
      <c r="BA29" s="56" t="n">
        <f aca="false">BA28+1</f>
        <v>24</v>
      </c>
      <c r="BB29" s="84" t="n">
        <f aca="false">MAX(BB28-BD29,0)</f>
        <v>0</v>
      </c>
      <c r="BC29" s="82" t="n">
        <f aca="false">IF(AR29=0,BB28*$C$31,0)</f>
        <v>0</v>
      </c>
      <c r="BD29" s="84" t="n">
        <f aca="false">IF(N29+P29+T29-Z29-AE29-AJ29-AO29-AT29&gt;0,MIN(BB28,N29+P29+T29-Z29-AE29-AJ29-AO29-AT29),0)</f>
        <v>0</v>
      </c>
      <c r="BE29" s="82" t="n">
        <f aca="false">BC29+BD29</f>
        <v>0</v>
      </c>
      <c r="BF29" s="56" t="n">
        <f aca="false">BF28+1</f>
        <v>24</v>
      </c>
      <c r="BG29" s="84" t="n">
        <f aca="false">MAX(BG28-BI29,0)</f>
        <v>0</v>
      </c>
      <c r="BH29" s="82" t="n">
        <f aca="false">IF(BB29&gt;0,0,BG28*$C$34)</f>
        <v>0</v>
      </c>
      <c r="BI29" s="84" t="n">
        <f aca="false">IF(N29+P29+T29-Z29-AE29-AJ29-AO29-AT29-BD29&gt;0,MIN(BG28,N29+P29+T29-Z29-AE29-AJ29-AO29-AT29-BD29),0)</f>
        <v>0</v>
      </c>
      <c r="BJ29" s="82" t="n">
        <f aca="false">BH29+BI29</f>
        <v>0</v>
      </c>
      <c r="BK29" s="56" t="n">
        <f aca="false">BK28+1</f>
        <v>24</v>
      </c>
      <c r="BL29" s="84" t="n">
        <f aca="false">MAX(BL28-BN29,0)</f>
        <v>0</v>
      </c>
      <c r="BM29" s="82" t="n">
        <f aca="false">IF(BG29=0,BL28*$C$37,0)</f>
        <v>0</v>
      </c>
      <c r="BN29" s="84" t="n">
        <f aca="false">IF(N29+P29+T29-Z29-AE29-AJ29-AO29-AT29-BD29-BI29&gt;0,MIN(BL28,N29+P29+T29-Z29-AE29-AJ29-AO29-AT29-BD29-BI29),0)</f>
        <v>0</v>
      </c>
      <c r="BO29" s="82" t="n">
        <f aca="false">BM29+BN29</f>
        <v>0</v>
      </c>
      <c r="BP29" s="56" t="n">
        <f aca="false">BP28+1</f>
        <v>24</v>
      </c>
      <c r="BQ29" s="84" t="n">
        <f aca="false">MAX(BQ28-BS29,0)</f>
        <v>0</v>
      </c>
      <c r="BR29" s="82" t="n">
        <f aca="false">IF(BL29=0,BQ28*$C$40,0)</f>
        <v>0</v>
      </c>
      <c r="BS29" s="84" t="n">
        <f aca="false">IF(N29+P29+T29-Z29-AE29-AJ29-AO29-AT29-BD29-BI29-BN29&gt;0,MIN(BQ28,N29+P29+T29-Z29-AE29-AJ29-AO29-AT29-BD29-BI29-BN29),0)</f>
        <v>0</v>
      </c>
      <c r="BT29" s="82" t="n">
        <f aca="false">BR29+BS29</f>
        <v>0</v>
      </c>
      <c r="BU29" s="56" t="n">
        <f aca="false">BU28+1</f>
        <v>24</v>
      </c>
      <c r="BV29" s="84" t="n">
        <f aca="false">MAX(BV28-BX29,0)</f>
        <v>0</v>
      </c>
      <c r="BW29" s="82" t="n">
        <f aca="false">IF(BQ29=0,BV28*$C$43,0)</f>
        <v>0</v>
      </c>
      <c r="BX29" s="84" t="n">
        <f aca="false">IF(N29+P29+T29-Z29-AE29-AJ29-AO29-AT29-BD29-BI29-BN29-BS29&gt;0,MIN(BV28,N29+P29+T29-Z29-AE29-AJ29-AO29-AT29-BD29-BI29-BN29-BS29),0)</f>
        <v>0</v>
      </c>
      <c r="BY29" s="82" t="n">
        <f aca="false">BW29+BX29</f>
        <v>0</v>
      </c>
      <c r="BZ29" s="0" t="n">
        <f aca="false">BZ28+1</f>
        <v>24</v>
      </c>
      <c r="CA29" s="84" t="n">
        <f aca="false">MAX(CA28-CC29,0)</f>
        <v>0</v>
      </c>
      <c r="CB29" s="82" t="n">
        <f aca="false">IF(BV29=0,CA28*$C$46,0)</f>
        <v>0</v>
      </c>
      <c r="CC29" s="84" t="n">
        <f aca="false">IF(N29+P29+T29-Z29-AE29-AJ29-AO29-AT29-BD29-BI29-BN29-BS29-BX29&gt;0,MIN(CA28,N29+P29+T29-Z29-AE29-AJ29-AO29-AT29-BD29-BI29-BN29-BS29-BX29),0)</f>
        <v>0</v>
      </c>
      <c r="CD29" s="82" t="n">
        <f aca="false">CB29+CC29</f>
        <v>0</v>
      </c>
      <c r="CE29" s="56" t="n">
        <f aca="false">CE28+1</f>
        <v>24</v>
      </c>
      <c r="CF29" s="84" t="n">
        <f aca="false">MAX(CF28-CH29,0)</f>
        <v>0</v>
      </c>
      <c r="CG29" s="82" t="n">
        <f aca="false">IF(CA29=0,CF28*$C$49,0)</f>
        <v>0</v>
      </c>
      <c r="CH29" s="84" t="n">
        <f aca="false">IF(N29+P29+T29-Z29-AE29-AJ29-AO29-AT29-BD29-BI29-BN29-BS29-BX29-CC29&gt;0,MIN(CF28,N29+P29+T29-Z29-AE29-AJ29-AO29-AT29-BD29-BI29-BN29-BS29-BX29-CC29),0)</f>
        <v>0</v>
      </c>
      <c r="CI29" s="82" t="n">
        <f aca="false">CG29+CH29</f>
        <v>0</v>
      </c>
      <c r="CJ29" s="56" t="n">
        <f aca="false">CJ28+1</f>
        <v>24</v>
      </c>
      <c r="CK29" s="84" t="n">
        <f aca="false">MAX(CK28-CM29,0)</f>
        <v>0</v>
      </c>
      <c r="CL29" s="82" t="n">
        <f aca="false">IF(CF29=0,CK28*$C$52,0)</f>
        <v>0</v>
      </c>
      <c r="CM29" s="84" t="n">
        <f aca="false">IF(N29+P29+T29-Z29-AE29-AJ29-AO29-AT29-BD29-BI29-BN29-BS29-BX29-CC29-CH29&gt;0,MIN(CK28,N29+P29+T29-Z29-AE29-AJ29-AO29-AT29-BD29-BI29-BN29-BS29-BX29-CC29-CH29),0)</f>
        <v>0</v>
      </c>
      <c r="CN29" s="82" t="n">
        <f aca="false">CL29+CM29</f>
        <v>0</v>
      </c>
      <c r="CO29" s="0" t="n">
        <f aca="false">CO28+1</f>
        <v>24</v>
      </c>
      <c r="CP29" s="84" t="n">
        <f aca="false">MAX(CP28-CR29,0)</f>
        <v>0</v>
      </c>
      <c r="CQ29" s="82" t="n">
        <f aca="false">IF(CK29=0,CP28*$C$55,0)</f>
        <v>0</v>
      </c>
      <c r="CR29" s="84" t="n">
        <f aca="false">IF(N29+P29+T29-Z29-AE29-AJ29-AO29-AT29-BD29-BI29-BN29-BS29-BX29-CC29-CH29-CM29&gt;0,MIN(CP28,N29+P29+T29-Z29-AE29-AJ29-AO29-AT29-BD29-BI29-BN29-BS29-BX29-CC29-CH29-CM29),0)</f>
        <v>0</v>
      </c>
      <c r="CS29" s="82" t="n">
        <f aca="false">CQ29+CR29</f>
        <v>0</v>
      </c>
      <c r="CT29" s="0" t="n">
        <f aca="false">CT28+1</f>
        <v>24</v>
      </c>
      <c r="CU29" s="84" t="n">
        <f aca="false">MAX(CU28-CW29,0)</f>
        <v>0</v>
      </c>
      <c r="CV29" s="82" t="n">
        <f aca="false">IF(CP29=0,CU28*$C$58,0)</f>
        <v>0</v>
      </c>
      <c r="CW29" s="84" t="n">
        <f aca="false">IF(N29+P29+T29-Z29-AE29-AJ29-AO29-AT29-BD29-BI29-BN29-BS29-BX29-CC29-CH29-CM29-CR29&gt;0,MIN(CU28,N29+P29+T29-Z29-AE29-AJ29-AO29-AT29-BD29-BI29-BN29-BS29-BX29-CC29-CH29-CM29-CR29),0)</f>
        <v>0</v>
      </c>
      <c r="CX29" s="82" t="n">
        <f aca="false">CV29+CW29</f>
        <v>0</v>
      </c>
      <c r="CY29" s="56" t="n">
        <f aca="false">CY28+1</f>
        <v>24</v>
      </c>
      <c r="CZ29" s="84" t="n">
        <f aca="false">MAX(CZ28-DB29,0)</f>
        <v>0</v>
      </c>
      <c r="DA29" s="82" t="n">
        <f aca="false">IF(CU29=0,CZ28*$C$61,0)</f>
        <v>0</v>
      </c>
      <c r="DB29" s="84" t="n">
        <f aca="false">IF(N29+P29+T29-Z29-AE29-AJ29-AO29-AT29-BD29-BI29-BN29-BS29-BX29-CC29-CH29-CM29-CR29-CW29&gt;0,MIN(CZ28,N29+P29+T29-Z29-AE29-AJ29-AO29-AT29-BD29-BI29-BN29-BS29-BX29-CC29-CH29-CM29-CR29-CW29),0)</f>
        <v>0</v>
      </c>
      <c r="DC29" s="82" t="n">
        <f aca="false">DA29+DB29</f>
        <v>0</v>
      </c>
      <c r="DD29" s="82" t="n">
        <f aca="false">X29+AC29+AH29+AM29+AR29+BB29+BG29+BL29+BQ29+BV29+CA29+CF29+CK29+CP29+CU29+CZ29</f>
        <v>0</v>
      </c>
      <c r="DE29" s="82" t="n">
        <f aca="false">Y29+AD29+AI29+AN29+AS29+AX29+BC29+BH29+BM29+BR29+BW29+CB29+CG29+CQ29+CV29+DA29</f>
        <v>-14647299.3384684</v>
      </c>
      <c r="DF29" s="82" t="n">
        <f aca="false">Z29+AE29+AJ29+AO29+AT29+AY29+BD29+BI29+BN29+BS29+BX29+CC29+CH29+CR29+CW29+DB29</f>
        <v>0</v>
      </c>
      <c r="DG29" s="82" t="n">
        <f aca="false">DE29+DF29</f>
        <v>-14647299.3384684</v>
      </c>
      <c r="DH29" s="84" t="n">
        <f aca="false">U29-DG29+(AW29*$C$28)</f>
        <v>105250784.287295</v>
      </c>
      <c r="DI29" s="82" t="n">
        <f aca="false">U29-DG29</f>
        <v>121483825.33526</v>
      </c>
      <c r="DJ29" s="56" t="n">
        <f aca="false">DJ28+1</f>
        <v>24</v>
      </c>
    </row>
    <row r="30" customFormat="false" ht="15.75" hidden="false" customHeight="false" outlineLevel="0" collapsed="false">
      <c r="A30" s="89" t="s">
        <v>81</v>
      </c>
      <c r="B30" s="56"/>
      <c r="C30" s="91" t="n">
        <v>40999766</v>
      </c>
      <c r="G30" s="78" t="n">
        <f aca="false">G29+1</f>
        <v>25</v>
      </c>
      <c r="H30" s="79" t="n">
        <f aca="false">1/(1+$C$4)*H31</f>
        <v>0.683996345635016</v>
      </c>
      <c r="I30" s="79" t="n">
        <f aca="false">1/$C$4*(1-H30)</f>
        <v>4.0041010436516</v>
      </c>
      <c r="J30" s="86" t="n">
        <f aca="false">0.06*$C$6</f>
        <v>0.0036</v>
      </c>
      <c r="K30" s="86" t="n">
        <f aca="false">$C$10</f>
        <v>0.0053</v>
      </c>
      <c r="L30" s="81" t="n">
        <f aca="false">-PV($C$4,$C$3-$G30,$C$5)*(1-$J$5-$K$5)*(1-$J$6-$K$6)*(1-$J$7-$K$7)*(1-$J$8-$K$8)*(1-$J30-$K30)^($G30-3)</f>
        <v>-3279111927.46611</v>
      </c>
      <c r="M30" s="81" t="n">
        <f aca="false">-PMT($C$4,$C$3,$C$2)*(1-$J$5-$K$5)*(1-$J$6-$K$6)*(1-$J$7-$K$7)*(1-$J$8-$K$8)*(1-J29-K29)^($G30-4)</f>
        <v>104358927.388474</v>
      </c>
      <c r="N30" s="81" t="n">
        <f aca="false">-PV($C$4,$C$3-$G30,$C$5)*(1-$J$5-$K$5)*(1-$J$6-$K$6)*(1-$J$7-$K$7)*(1-$J$8-$K$8)*(1-$J29-$K29)^($G30-4)*$J$10</f>
        <v>-11910809.140226</v>
      </c>
      <c r="O30" s="81" t="n">
        <f aca="false">-(L29-N30)*$C$10</f>
        <v>15676923.4898623</v>
      </c>
      <c r="P30" s="81" t="n">
        <f aca="false">-(PMT($C$4,$C$3,$C$2)-PV($C$4,$C$3-$G29,$C$5)*$C$4)*(1-$J$5-$K$5)*(1-$J$6-$K$6)*(1-$J$7-$K$7)*(1-$J$8-$K$8)*(1-$J29-$K29)^($G30-4)</f>
        <v>338737192.940148</v>
      </c>
      <c r="Q30" s="81" t="n">
        <f aca="false">(-PV($C$4,$C$3-$G29,$C$5)*$C$4)*(1-$J$5-$K$5)*(1-$J$6-$K$6)*(1-$J$7-$K$7)*(1-$J$8-$K$8)*(1-$J29-$K29)^($G30-4)</f>
        <v>-234378265.551674</v>
      </c>
      <c r="R30" s="81" t="n">
        <f aca="false">(PV($C$4,$C$3-G29,$C$5)*$C$9)*(1-$J$5-$K$5)*(1-$J$6-$K$6)*(1-$J$7-$K$7)*(1-$J$8-$K$8)*(1-$J$9-$K$9)^($G30-4)</f>
        <v>4097758.87998225</v>
      </c>
      <c r="S30" s="81" t="n">
        <f aca="false">MAXA(0,$L30-$C$8)</f>
        <v>0</v>
      </c>
      <c r="T30" s="81" t="n">
        <f aca="false">(L28-N29)*$C$11</f>
        <v>-6138523.95008251</v>
      </c>
      <c r="U30" s="81" t="n">
        <f aca="false">SUM(N30:R30)+T30</f>
        <v>106084276.66801</v>
      </c>
      <c r="W30" s="56" t="n">
        <f aca="false">W29+1</f>
        <v>25</v>
      </c>
      <c r="X30" s="84" t="n">
        <f aca="false">MAX(X29-Z30,0)</f>
        <v>0</v>
      </c>
      <c r="Y30" s="82" t="n">
        <f aca="false">X29*$C$13</f>
        <v>0</v>
      </c>
      <c r="Z30" s="84" t="n">
        <f aca="false">MIN(IF(X29&gt;0,N30+P30+T30,0),X29)</f>
        <v>0</v>
      </c>
      <c r="AA30" s="84" t="n">
        <f aca="false">Y30+Z30</f>
        <v>0</v>
      </c>
      <c r="AB30" s="56" t="n">
        <f aca="false">AB29+1</f>
        <v>25</v>
      </c>
      <c r="AC30" s="84" t="n">
        <f aca="false">MAX(AC29-AE30,0)</f>
        <v>0</v>
      </c>
      <c r="AD30" s="82" t="n">
        <f aca="false">AC29*$C$16</f>
        <v>0</v>
      </c>
      <c r="AE30" s="84" t="n">
        <f aca="false">IF(N30+P30+T30-Z30&gt;0,MIN(AC29,N30+P30+T30-Z30),0)</f>
        <v>0</v>
      </c>
      <c r="AF30" s="82" t="n">
        <f aca="false">AD30+AE30</f>
        <v>0</v>
      </c>
      <c r="AG30" s="56" t="n">
        <f aca="false">AG29+1</f>
        <v>25</v>
      </c>
      <c r="AH30" s="84" t="n">
        <f aca="false">MAX(AH29-AJ30,0)</f>
        <v>0</v>
      </c>
      <c r="AI30" s="82" t="n">
        <f aca="false">AH29*$C$19</f>
        <v>0</v>
      </c>
      <c r="AJ30" s="84" t="n">
        <f aca="false">IF(N30+P30+T30-Z30-AE30&gt;0,MIN(AH29,N30+P30-Z30-AE30),0)</f>
        <v>0</v>
      </c>
      <c r="AK30" s="82" t="n">
        <f aca="false">AI30+AJ30</f>
        <v>0</v>
      </c>
      <c r="AL30" s="56" t="n">
        <f aca="false">AL29+1</f>
        <v>25</v>
      </c>
      <c r="AM30" s="84" t="n">
        <f aca="false">MAX(AM29-AO30,0)</f>
        <v>0</v>
      </c>
      <c r="AN30" s="82" t="n">
        <f aca="false">AM29*$C$22</f>
        <v>0</v>
      </c>
      <c r="AO30" s="84" t="n">
        <f aca="false">IF(N30+P30+T30-Z30-AE30-AJ30&gt;0,MIN(AM29,N30+P30+T30-Z30-AE30-AJ30),0)</f>
        <v>0</v>
      </c>
      <c r="AP30" s="82" t="n">
        <f aca="false">AN30+AO30</f>
        <v>0</v>
      </c>
      <c r="AQ30" s="56" t="n">
        <f aca="false">AQ29+1</f>
        <v>25</v>
      </c>
      <c r="AR30" s="84" t="n">
        <f aca="false">MAX(AR29-AT30,0)</f>
        <v>0</v>
      </c>
      <c r="AS30" s="82" t="n">
        <f aca="false">AR29*$C$25</f>
        <v>0</v>
      </c>
      <c r="AT30" s="84" t="n">
        <f aca="false">IF(N30+P30+T30-Z30-AE30-AJ30-AO30&gt;0,MIN(AR29,N30+P30+T30-Z30-AE30-AJ30-AO30),0)</f>
        <v>0</v>
      </c>
      <c r="AU30" s="82" t="n">
        <f aca="false">AS30+AT30</f>
        <v>0</v>
      </c>
      <c r="AV30" s="56" t="n">
        <f aca="false">AV29+1</f>
        <v>25</v>
      </c>
      <c r="AW30" s="83" t="n">
        <f aca="false">L30</f>
        <v>-3279111927.46611</v>
      </c>
      <c r="AX30" s="82" t="n">
        <f aca="false">AW29*$C$28</f>
        <v>-16233041.0479656</v>
      </c>
      <c r="AY30" s="82" t="n">
        <v>0</v>
      </c>
      <c r="AZ30" s="82" t="n">
        <f aca="false">AX30+AY30</f>
        <v>-16233041.0479656</v>
      </c>
      <c r="BA30" s="56" t="n">
        <f aca="false">BA29+1</f>
        <v>25</v>
      </c>
      <c r="BB30" s="84" t="n">
        <f aca="false">MAX(BB29-BD30,0)</f>
        <v>0</v>
      </c>
      <c r="BC30" s="82" t="n">
        <f aca="false">IF(AR30=0,BB29*$C$31,0)</f>
        <v>0</v>
      </c>
      <c r="BD30" s="84" t="n">
        <f aca="false">IF(N30+P30+T30-Z30-AE30-AJ30-AO30-AT30&gt;0,MIN(BB29,N30+P30+T30-Z30-AE30-AJ30-AO30-AT30),0)</f>
        <v>0</v>
      </c>
      <c r="BE30" s="82" t="n">
        <f aca="false">BC30+BD30</f>
        <v>0</v>
      </c>
      <c r="BF30" s="56" t="n">
        <f aca="false">BF29+1</f>
        <v>25</v>
      </c>
      <c r="BG30" s="84" t="n">
        <f aca="false">MAX(BG29-BI30,0)</f>
        <v>0</v>
      </c>
      <c r="BH30" s="82" t="n">
        <f aca="false">IF(BB30&gt;0,0,BG29*$C$34)</f>
        <v>0</v>
      </c>
      <c r="BI30" s="84" t="n">
        <f aca="false">IF(N30+P30+T30-Z30-AE30-AJ30-AO30-AT30-BD30&gt;0,MIN(BG29,N30+P30+T30-Z30-AE30-AJ30-AO30-AT30-BD30),0)</f>
        <v>0</v>
      </c>
      <c r="BJ30" s="82" t="n">
        <f aca="false">BH30+BI30</f>
        <v>0</v>
      </c>
      <c r="BK30" s="56" t="n">
        <f aca="false">BK29+1</f>
        <v>25</v>
      </c>
      <c r="BL30" s="84" t="n">
        <f aca="false">MAX(BL29-BN30,0)</f>
        <v>0</v>
      </c>
      <c r="BM30" s="82" t="n">
        <f aca="false">IF(BG30=0,BL29*$C$37,0)</f>
        <v>0</v>
      </c>
      <c r="BN30" s="84" t="n">
        <f aca="false">IF(N30+P30+T30-Z30-AE30-AJ30-AO30-AT30-BD30-BI30&gt;0,MIN(BL29,N30+P30+T30-Z30-AE30-AJ30-AO30-AT30-BD30-BI30),0)</f>
        <v>0</v>
      </c>
      <c r="BO30" s="82" t="n">
        <f aca="false">BM30+BN30</f>
        <v>0</v>
      </c>
      <c r="BP30" s="56" t="n">
        <f aca="false">BP29+1</f>
        <v>25</v>
      </c>
      <c r="BQ30" s="84" t="n">
        <f aca="false">MAX(BQ29-BS30,0)</f>
        <v>0</v>
      </c>
      <c r="BR30" s="82" t="n">
        <f aca="false">IF(BL30=0,BQ29*$C$40,0)</f>
        <v>0</v>
      </c>
      <c r="BS30" s="84" t="n">
        <f aca="false">IF(N30+P30+T30-Z30-AE30-AJ30-AO30-AT30-BD30-BI30-BN30&gt;0,MIN(BQ29,N30+P30+T30-Z30-AE30-AJ30-AO30-AT30-BD30-BI30-BN30),0)</f>
        <v>0</v>
      </c>
      <c r="BT30" s="82" t="n">
        <f aca="false">BR30+BS30</f>
        <v>0</v>
      </c>
      <c r="BU30" s="56" t="n">
        <f aca="false">BU29+1</f>
        <v>25</v>
      </c>
      <c r="BV30" s="84" t="n">
        <f aca="false">MAX(BV29-BX30,0)</f>
        <v>0</v>
      </c>
      <c r="BW30" s="82" t="n">
        <f aca="false">IF(BQ30=0,BV29*$C$43,0)</f>
        <v>0</v>
      </c>
      <c r="BX30" s="84" t="n">
        <f aca="false">IF(N30+P30+T30-Z30-AE30-AJ30-AO30-AT30-BD30-BI30-BN30-BS30&gt;0,MIN(BV29,N30+P30+T30-Z30-AE30-AJ30-AO30-AT30-BD30-BI30-BN30-BS30),0)</f>
        <v>0</v>
      </c>
      <c r="BY30" s="82" t="n">
        <f aca="false">BW30+BX30</f>
        <v>0</v>
      </c>
      <c r="BZ30" s="0" t="n">
        <f aca="false">BZ29+1</f>
        <v>25</v>
      </c>
      <c r="CA30" s="84" t="n">
        <f aca="false">MAX(CA29-CC30,0)</f>
        <v>0</v>
      </c>
      <c r="CB30" s="82" t="n">
        <f aca="false">IF(BV30=0,CA29*$C$46,0)</f>
        <v>0</v>
      </c>
      <c r="CC30" s="84" t="n">
        <f aca="false">IF(N30+P30+T30-Z30-AE30-AJ30-AO30-AT30-BD30-BI30-BN30-BS30-BX30&gt;0,MIN(CA29,N30+P30+T30-Z30-AE30-AJ30-AO30-AT30-BD30-BI30-BN30-BS30-BX30),0)</f>
        <v>0</v>
      </c>
      <c r="CD30" s="82" t="n">
        <f aca="false">CB30+CC30</f>
        <v>0</v>
      </c>
      <c r="CE30" s="56" t="n">
        <f aca="false">CE29+1</f>
        <v>25</v>
      </c>
      <c r="CF30" s="84" t="n">
        <f aca="false">MAX(CF29-CH30,0)</f>
        <v>0</v>
      </c>
      <c r="CG30" s="82" t="n">
        <f aca="false">IF(CA30=0,CF29*$C$49,0)</f>
        <v>0</v>
      </c>
      <c r="CH30" s="84" t="n">
        <f aca="false">IF(N30+P30+T30-Z30-AE30-AJ30-AO30-AT30-BD30-BI30-BN30-BS30-BX30-CC30&gt;0,MIN(CF29,N30+P30+T30-Z30-AE30-AJ30-AO30-AT30-BD30-BI30-BN30-BS30-BX30-CC30),0)</f>
        <v>0</v>
      </c>
      <c r="CI30" s="82" t="n">
        <f aca="false">CG30+CH30</f>
        <v>0</v>
      </c>
      <c r="CJ30" s="56" t="n">
        <f aca="false">CJ29+1</f>
        <v>25</v>
      </c>
      <c r="CK30" s="84" t="n">
        <f aca="false">MAX(CK29-CM30,0)</f>
        <v>0</v>
      </c>
      <c r="CL30" s="82" t="n">
        <f aca="false">IF(CF30=0,CK29*$C$52,0)</f>
        <v>0</v>
      </c>
      <c r="CM30" s="84" t="n">
        <f aca="false">IF(N30+P30+T30-Z30-AE30-AJ30-AO30-AT30-BD30-BI30-BN30-BS30-BX30-CC30-CH30&gt;0,MIN(CK29,N30+P30+T30-Z30-AE30-AJ30-AO30-AT30-BD30-BI30-BN30-BS30-BX30-CC30-CH30),0)</f>
        <v>0</v>
      </c>
      <c r="CN30" s="82" t="n">
        <f aca="false">CL30+CM30</f>
        <v>0</v>
      </c>
      <c r="CO30" s="0" t="n">
        <f aca="false">CO29+1</f>
        <v>25</v>
      </c>
      <c r="CP30" s="84" t="n">
        <f aca="false">MAX(CP29-CR30,0)</f>
        <v>0</v>
      </c>
      <c r="CQ30" s="82" t="n">
        <f aca="false">IF(CK30=0,CP29*$C$55,0)</f>
        <v>0</v>
      </c>
      <c r="CR30" s="84" t="n">
        <f aca="false">IF(N30+P30+T30-Z30-AE30-AJ30-AO30-AT30-BD30-BI30-BN30-BS30-BX30-CC30-CH30-CM30&gt;0,MIN(CP29,N30+P30+T30-Z30-AE30-AJ30-AO30-AT30-BD30-BI30-BN30-BS30-BX30-CC30-CH30-CM30),0)</f>
        <v>0</v>
      </c>
      <c r="CS30" s="82" t="n">
        <f aca="false">CQ30+CR30</f>
        <v>0</v>
      </c>
      <c r="CT30" s="0" t="n">
        <f aca="false">CT29+1</f>
        <v>25</v>
      </c>
      <c r="CU30" s="84" t="n">
        <f aca="false">MAX(CU29-CW30,0)</f>
        <v>0</v>
      </c>
      <c r="CV30" s="82" t="n">
        <f aca="false">IF(CP30=0,CU29*$C$58,0)</f>
        <v>0</v>
      </c>
      <c r="CW30" s="84" t="n">
        <f aca="false">IF(N30+P30+T30-Z30-AE30-AJ30-AO30-AT30-BD30-BI30-BN30-BS30-BX30-CC30-CH30-CM30-CR30&gt;0,MIN(CU29,N30+P30+T30-Z30-AE30-AJ30-AO30-AT30-BD30-BI30-BN30-BS30-BX30-CC30-CH30-CM30-CR30),0)</f>
        <v>0</v>
      </c>
      <c r="CX30" s="82" t="n">
        <f aca="false">CV30+CW30</f>
        <v>0</v>
      </c>
      <c r="CY30" s="56" t="n">
        <f aca="false">CY29+1</f>
        <v>25</v>
      </c>
      <c r="CZ30" s="84" t="n">
        <f aca="false">MAX(CZ29-DB30,0)</f>
        <v>0</v>
      </c>
      <c r="DA30" s="82" t="n">
        <f aca="false">IF(CU30=0,CZ29*$C$61,0)</f>
        <v>0</v>
      </c>
      <c r="DB30" s="84" t="n">
        <f aca="false">IF(N30+P30+T30-Z30-AE30-AJ30-AO30-AT30-BD30-BI30-BN30-BS30-BX30-CC30-CH30-CM30-CR30-CW30&gt;0,MIN(CZ29,N30+P30+T30-Z30-AE30-AJ30-AO30-AT30-BD30-BI30-BN30-BS30-BX30-CC30-CH30-CM30-CR30-CW30),0)</f>
        <v>0</v>
      </c>
      <c r="DC30" s="82" t="n">
        <f aca="false">DA30+DB30</f>
        <v>0</v>
      </c>
      <c r="DD30" s="82" t="n">
        <f aca="false">X30+AC30+AH30+AM30+AR30+BB30+BG30+BL30+BQ30+BV30+CA30+CF30+CK30+CP30+CU30+CZ30</f>
        <v>0</v>
      </c>
      <c r="DE30" s="82" t="n">
        <f aca="false">Y30+AD30+AI30+AN30+AS30+AX30+BC30+BH30+BM30+BR30+BW30+CB30+CG30+CQ30+CV30+DA30</f>
        <v>-16233041.0479656</v>
      </c>
      <c r="DF30" s="82" t="n">
        <f aca="false">Z30+AE30+AJ30+AO30+AT30+AY30+BD30+BI30+BN30+BS30+BX30+CC30+CH30+CR30+CW30+DB30</f>
        <v>0</v>
      </c>
      <c r="DG30" s="82" t="n">
        <f aca="false">DE30+DF30</f>
        <v>-16233041.0479656</v>
      </c>
      <c r="DH30" s="84" t="n">
        <f aca="false">U30-DG30+(AW30*$C$28)</f>
        <v>104393691.920446</v>
      </c>
      <c r="DI30" s="82" t="n">
        <f aca="false">U30-DG30</f>
        <v>122317317.715976</v>
      </c>
      <c r="DJ30" s="56" t="n">
        <f aca="false">DJ29+1</f>
        <v>25</v>
      </c>
    </row>
    <row r="31" customFormat="false" ht="15.75" hidden="false" customHeight="false" outlineLevel="0" collapsed="false">
      <c r="A31" s="89" t="s">
        <v>82</v>
      </c>
      <c r="B31" s="56"/>
      <c r="C31" s="90" t="n">
        <v>0.07512</v>
      </c>
      <c r="G31" s="78" t="n">
        <f aca="false">G30+1</f>
        <v>26</v>
      </c>
      <c r="H31" s="79" t="n">
        <f aca="false">1/(1+$C$4)*H32</f>
        <v>0.737977337232531</v>
      </c>
      <c r="I31" s="79" t="n">
        <f aca="false">1/$C$4*(1-H31)</f>
        <v>3.32010469801658</v>
      </c>
      <c r="J31" s="86" t="n">
        <f aca="false">0.06*$C$6</f>
        <v>0.0036</v>
      </c>
      <c r="K31" s="86" t="n">
        <f aca="false">$C$10</f>
        <v>0.0053</v>
      </c>
      <c r="L31" s="81" t="n">
        <f aca="false">-PV($C$4,$C$3-$G31,$C$5)*(1-$J$5-$K$5)*(1-$J$6-$K$6)*(1-$J$7-$K$7)*(1-$J$8-$K$8)*(1-$J31-$K31)^($G31-3)</f>
        <v>-3608921740.51038</v>
      </c>
      <c r="M31" s="81" t="n">
        <f aca="false">-PMT($C$4,$C$3,$C$2)*(1-$J$5-$K$5)*(1-$J$6-$K$6)*(1-$J$7-$K$7)*(1-$J$8-$K$8)*(1-J30-K30)^($G31-4)</f>
        <v>103430132.934717</v>
      </c>
      <c r="N31" s="81" t="n">
        <f aca="false">-PV($C$4,$C$3-$G31,$C$5)*(1-$J$5-$K$5)*(1-$J$6-$K$6)*(1-$J$7-$K$7)*(1-$J$8-$K$8)*(1-$J30-$K30)^($G31-4)*$J$10</f>
        <v>-13108786.4653792</v>
      </c>
      <c r="O31" s="81" t="n">
        <f aca="false">-(L30-N31)*$C$10</f>
        <v>17309816.6473039</v>
      </c>
      <c r="P31" s="81" t="n">
        <f aca="false">-(PMT($C$4,$C$3,$C$2)-PV($C$4,$C$3-$G30,$C$5)*$C$4)*(1-$J$5-$K$5)*(1-$J$6-$K$6)*(1-$J$7-$K$7)*(1-$J$8-$K$8)*(1-$J30-$K30)^($G31-4)</f>
        <v>362217646.250342</v>
      </c>
      <c r="Q31" s="81" t="n">
        <f aca="false">(-PV($C$4,$C$3-$G30,$C$5)*$C$4)*(1-$J$5-$K$5)*(1-$J$6-$K$6)*(1-$J$7-$K$7)*(1-$J$8-$K$8)*(1-$J30-$K30)^($G31-4)</f>
        <v>-258787513.315625</v>
      </c>
      <c r="R31" s="81" t="n">
        <f aca="false">(PV($C$4,$C$3-G30,$C$5)*$C$9)*(1-$J$5-$K$5)*(1-$J$6-$K$6)*(1-$J$7-$K$7)*(1-$J$8-$K$8)*(1-$J$9-$K$9)^($G31-4)</f>
        <v>4524518.63751774</v>
      </c>
      <c r="S31" s="81" t="n">
        <f aca="false">MAXA(0,$L31-$C$8)</f>
        <v>0</v>
      </c>
      <c r="T31" s="81" t="n">
        <f aca="false">(L29-N30)*$C$11</f>
        <v>-6803193.21258176</v>
      </c>
      <c r="U31" s="81" t="n">
        <f aca="false">SUM(N31:R31)+T31</f>
        <v>105352488.541577</v>
      </c>
      <c r="W31" s="56" t="n">
        <f aca="false">W30+1</f>
        <v>26</v>
      </c>
      <c r="X31" s="84" t="n">
        <f aca="false">MAX(X30-Z31,0)</f>
        <v>0</v>
      </c>
      <c r="Y31" s="82" t="n">
        <f aca="false">X30*$C$13</f>
        <v>0</v>
      </c>
      <c r="Z31" s="84" t="n">
        <f aca="false">MIN(IF(X30&gt;0,N31+P31+T31,0),X30)</f>
        <v>0</v>
      </c>
      <c r="AA31" s="84" t="n">
        <f aca="false">Y31+Z31</f>
        <v>0</v>
      </c>
      <c r="AB31" s="56" t="n">
        <f aca="false">AB30+1</f>
        <v>26</v>
      </c>
      <c r="AC31" s="84" t="n">
        <f aca="false">MAX(AC30-AE31,0)</f>
        <v>0</v>
      </c>
      <c r="AD31" s="82" t="n">
        <f aca="false">AC30*$C$16</f>
        <v>0</v>
      </c>
      <c r="AE31" s="84" t="n">
        <f aca="false">IF(N31+P31+T31-Z31&gt;0,MIN(AC30,N31+P31+T31-Z31),0)</f>
        <v>0</v>
      </c>
      <c r="AF31" s="82" t="n">
        <f aca="false">AD31+AE31</f>
        <v>0</v>
      </c>
      <c r="AG31" s="56" t="n">
        <f aca="false">AG30+1</f>
        <v>26</v>
      </c>
      <c r="AH31" s="84" t="n">
        <f aca="false">MAX(AH30-AJ31,0)</f>
        <v>0</v>
      </c>
      <c r="AI31" s="82" t="n">
        <f aca="false">AH30*$C$19</f>
        <v>0</v>
      </c>
      <c r="AJ31" s="84" t="n">
        <f aca="false">IF(N31+P31+T31-Z31-AE31&gt;0,MIN(AH30,N31+P31-Z31-AE31),0)</f>
        <v>0</v>
      </c>
      <c r="AK31" s="82" t="n">
        <f aca="false">AI31+AJ31</f>
        <v>0</v>
      </c>
      <c r="AL31" s="56" t="n">
        <f aca="false">AL30+1</f>
        <v>26</v>
      </c>
      <c r="AM31" s="84" t="n">
        <f aca="false">MAX(AM30-AO31,0)</f>
        <v>0</v>
      </c>
      <c r="AN31" s="82" t="n">
        <f aca="false">AM30*$C$22</f>
        <v>0</v>
      </c>
      <c r="AO31" s="84" t="n">
        <f aca="false">IF(N31+P31+T31-Z31-AE31-AJ31&gt;0,MIN(AM30,N31+P31+T31-Z31-AE31-AJ31),0)</f>
        <v>0</v>
      </c>
      <c r="AP31" s="82" t="n">
        <f aca="false">AN31+AO31</f>
        <v>0</v>
      </c>
      <c r="AQ31" s="56" t="n">
        <f aca="false">AQ30+1</f>
        <v>26</v>
      </c>
      <c r="AR31" s="84" t="n">
        <f aca="false">MAX(AR30-AT31,0)</f>
        <v>0</v>
      </c>
      <c r="AS31" s="82" t="n">
        <f aca="false">AR30*$C$25</f>
        <v>0</v>
      </c>
      <c r="AT31" s="84" t="n">
        <f aca="false">IF(N31+P31+T31-Z31-AE31-AJ31-AO31&gt;0,MIN(AR30,N31+P31+T31-Z31-AE31-AJ31-AO31),0)</f>
        <v>0</v>
      </c>
      <c r="AU31" s="82" t="n">
        <f aca="false">AS31+AT31</f>
        <v>0</v>
      </c>
      <c r="AV31" s="56" t="n">
        <f aca="false">AV30+1</f>
        <v>26</v>
      </c>
      <c r="AW31" s="83" t="n">
        <f aca="false">L31</f>
        <v>-3608921740.51038</v>
      </c>
      <c r="AX31" s="82" t="n">
        <f aca="false">AW30*$C$28</f>
        <v>-17923625.7955298</v>
      </c>
      <c r="AY31" s="82" t="n">
        <v>0</v>
      </c>
      <c r="AZ31" s="82" t="n">
        <f aca="false">AX31+AY31</f>
        <v>-17923625.7955298</v>
      </c>
      <c r="BA31" s="56" t="n">
        <f aca="false">BA30+1</f>
        <v>26</v>
      </c>
      <c r="BB31" s="84" t="n">
        <f aca="false">MAX(BB30-BD31,0)</f>
        <v>0</v>
      </c>
      <c r="BC31" s="82" t="n">
        <f aca="false">IF(AR31=0,BB30*$C$31,0)</f>
        <v>0</v>
      </c>
      <c r="BD31" s="84" t="n">
        <f aca="false">IF(N31+P31+T31-Z31-AE31-AJ31-AO31-AT31&gt;0,MIN(BB30,N31+P31+T31-Z31-AE31-AJ31-AO31-AT31),0)</f>
        <v>0</v>
      </c>
      <c r="BE31" s="82" t="n">
        <f aca="false">BC31+BD31</f>
        <v>0</v>
      </c>
      <c r="BF31" s="56" t="n">
        <f aca="false">BF30+1</f>
        <v>26</v>
      </c>
      <c r="BG31" s="84" t="n">
        <f aca="false">MAX(BG30-BI31,0)</f>
        <v>0</v>
      </c>
      <c r="BH31" s="82" t="n">
        <f aca="false">IF(BB31&gt;0,0,BG30*$C$34)</f>
        <v>0</v>
      </c>
      <c r="BI31" s="84" t="n">
        <f aca="false">IF(N31+P31+T31-Z31-AE31-AJ31-AO31-AT31-BD31&gt;0,MIN(BG30,N31+P31+T31-Z31-AE31-AJ31-AO31-AT31-BD31),0)</f>
        <v>0</v>
      </c>
      <c r="BJ31" s="82" t="n">
        <f aca="false">BH31+BI31</f>
        <v>0</v>
      </c>
      <c r="BK31" s="56" t="n">
        <f aca="false">BK30+1</f>
        <v>26</v>
      </c>
      <c r="BL31" s="84" t="n">
        <f aca="false">MAX(BL30-BN31,0)</f>
        <v>0</v>
      </c>
      <c r="BM31" s="82" t="n">
        <f aca="false">IF(BG31=0,BL30*$C$37,0)</f>
        <v>0</v>
      </c>
      <c r="BN31" s="84" t="n">
        <f aca="false">IF(N31+P31+T31-Z31-AE31-AJ31-AO31-AT31-BD31-BI31&gt;0,MIN(BL30,N31+P31+T31-Z31-AE31-AJ31-AO31-AT31-BD31-BI31),0)</f>
        <v>0</v>
      </c>
      <c r="BO31" s="82" t="n">
        <f aca="false">BM31+BN31</f>
        <v>0</v>
      </c>
      <c r="BP31" s="56" t="n">
        <f aca="false">BP30+1</f>
        <v>26</v>
      </c>
      <c r="BQ31" s="84" t="n">
        <f aca="false">MAX(BQ30-BS31,0)</f>
        <v>0</v>
      </c>
      <c r="BR31" s="82" t="n">
        <f aca="false">IF(BL31=0,BQ30*$C$40,0)</f>
        <v>0</v>
      </c>
      <c r="BS31" s="84" t="n">
        <f aca="false">IF(N31+P31+T31-Z31-AE31-AJ31-AO31-AT31-BD31-BI31-BN31&gt;0,MIN(BQ30,N31+P31+T31-Z31-AE31-AJ31-AO31-AT31-BD31-BI31-BN31),0)</f>
        <v>0</v>
      </c>
      <c r="BT31" s="82" t="n">
        <f aca="false">BR31+BS31</f>
        <v>0</v>
      </c>
      <c r="BU31" s="56" t="n">
        <f aca="false">BU30+1</f>
        <v>26</v>
      </c>
      <c r="BV31" s="84" t="n">
        <f aca="false">MAX(BV30-BX31,0)</f>
        <v>0</v>
      </c>
      <c r="BW31" s="82" t="n">
        <f aca="false">IF(BQ31=0,BV30*$C$43,0)</f>
        <v>0</v>
      </c>
      <c r="BX31" s="84" t="n">
        <f aca="false">IF(N31+P31+T31-Z31-AE31-AJ31-AO31-AT31-BD31-BI31-BN31-BS31&gt;0,MIN(BV30,N31+P31+T31-Z31-AE31-AJ31-AO31-AT31-BD31-BI31-BN31-BS31),0)</f>
        <v>0</v>
      </c>
      <c r="BY31" s="82" t="n">
        <f aca="false">BW31+BX31</f>
        <v>0</v>
      </c>
      <c r="BZ31" s="0" t="n">
        <f aca="false">BZ30+1</f>
        <v>26</v>
      </c>
      <c r="CA31" s="84" t="n">
        <f aca="false">MAX(CA30-CC31,0)</f>
        <v>0</v>
      </c>
      <c r="CB31" s="82" t="n">
        <f aca="false">IF(BV31=0,CA30*$C$46,0)</f>
        <v>0</v>
      </c>
      <c r="CC31" s="84" t="n">
        <f aca="false">IF(N31+P31+T31-Z31-AE31-AJ31-AO31-AT31-BD31-BI31-BN31-BS31-BX31&gt;0,MIN(CA30,N31+P31+T31-Z31-AE31-AJ31-AO31-AT31-BD31-BI31-BN31-BS31-BX31),0)</f>
        <v>0</v>
      </c>
      <c r="CD31" s="82" t="n">
        <f aca="false">CB31+CC31</f>
        <v>0</v>
      </c>
      <c r="CE31" s="56" t="n">
        <f aca="false">CE30+1</f>
        <v>26</v>
      </c>
      <c r="CF31" s="84" t="n">
        <f aca="false">MAX(CF30-CH31,0)</f>
        <v>0</v>
      </c>
      <c r="CG31" s="82" t="n">
        <f aca="false">IF(CA31=0,CF30*$C$49,0)</f>
        <v>0</v>
      </c>
      <c r="CH31" s="84" t="n">
        <f aca="false">IF(N31+P31+T31-Z31-AE31-AJ31-AO31-AT31-BD31-BI31-BN31-BS31-BX31-CC31&gt;0,MIN(CF30,N31+P31+T31-Z31-AE31-AJ31-AO31-AT31-BD31-BI31-BN31-BS31-BX31-CC31),0)</f>
        <v>0</v>
      </c>
      <c r="CI31" s="82" t="n">
        <f aca="false">CG31+CH31</f>
        <v>0</v>
      </c>
      <c r="CJ31" s="56" t="n">
        <f aca="false">CJ30+1</f>
        <v>26</v>
      </c>
      <c r="CK31" s="84" t="n">
        <f aca="false">MAX(CK30-CM31,0)</f>
        <v>0</v>
      </c>
      <c r="CL31" s="82" t="n">
        <f aca="false">IF(CF31=0,CK30*$C$52,0)</f>
        <v>0</v>
      </c>
      <c r="CM31" s="84" t="n">
        <f aca="false">IF(N31+P31+T31-Z31-AE31-AJ31-AO31-AT31-BD31-BI31-BN31-BS31-BX31-CC31-CH31&gt;0,MIN(CK30,N31+P31+T31-Z31-AE31-AJ31-AO31-AT31-BD31-BI31-BN31-BS31-BX31-CC31-CH31),0)</f>
        <v>0</v>
      </c>
      <c r="CN31" s="82" t="n">
        <f aca="false">CL31+CM31</f>
        <v>0</v>
      </c>
      <c r="CO31" s="0" t="n">
        <f aca="false">CO30+1</f>
        <v>26</v>
      </c>
      <c r="CP31" s="84" t="n">
        <f aca="false">MAX(CP30-CR31,0)</f>
        <v>0</v>
      </c>
      <c r="CQ31" s="82" t="n">
        <f aca="false">IF(CK31=0,CP30*$C$55,0)</f>
        <v>0</v>
      </c>
      <c r="CR31" s="84" t="n">
        <f aca="false">IF(N31+P31+T31-Z31-AE31-AJ31-AO31-AT31-BD31-BI31-BN31-BS31-BX31-CC31-CH31-CM31&gt;0,MIN(CP30,N31+P31+T31-Z31-AE31-AJ31-AO31-AT31-BD31-BI31-BN31-BS31-BX31-CC31-CH31-CM31),0)</f>
        <v>0</v>
      </c>
      <c r="CS31" s="82" t="n">
        <f aca="false">CQ31+CR31</f>
        <v>0</v>
      </c>
      <c r="CT31" s="0" t="n">
        <f aca="false">CT30+1</f>
        <v>26</v>
      </c>
      <c r="CU31" s="84" t="n">
        <f aca="false">MAX(CU30-CW31,0)</f>
        <v>0</v>
      </c>
      <c r="CV31" s="82" t="n">
        <f aca="false">IF(CP31=0,CU30*$C$58,0)</f>
        <v>0</v>
      </c>
      <c r="CW31" s="84" t="n">
        <f aca="false">IF(N31+P31+T31-Z31-AE31-AJ31-AO31-AT31-BD31-BI31-BN31-BS31-BX31-CC31-CH31-CM31-CR31&gt;0,MIN(CU30,N31+P31+T31-Z31-AE31-AJ31-AO31-AT31-BD31-BI31-BN31-BS31-BX31-CC31-CH31-CM31-CR31),0)</f>
        <v>0</v>
      </c>
      <c r="CX31" s="82" t="n">
        <f aca="false">CV31+CW31</f>
        <v>0</v>
      </c>
      <c r="CY31" s="56" t="n">
        <f aca="false">CY30+1</f>
        <v>26</v>
      </c>
      <c r="CZ31" s="84" t="n">
        <f aca="false">MAX(CZ30-DB31,0)</f>
        <v>0</v>
      </c>
      <c r="DA31" s="82" t="n">
        <f aca="false">IF(CU31=0,CZ30*$C$61,0)</f>
        <v>0</v>
      </c>
      <c r="DB31" s="84" t="n">
        <f aca="false">IF(N31+P31+T31-Z31-AE31-AJ31-AO31-AT31-BD31-BI31-BN31-BS31-BX31-CC31-CH31-CM31-CR31-CW31&gt;0,MIN(CZ30,N31+P31+T31-Z31-AE31-AJ31-AO31-AT31-BD31-BI31-BN31-BS31-BX31-CC31-CH31-CM31-CR31-CW31),0)</f>
        <v>0</v>
      </c>
      <c r="DC31" s="82" t="n">
        <f aca="false">DA31+DB31</f>
        <v>0</v>
      </c>
      <c r="DD31" s="82" t="n">
        <f aca="false">X31+AC31+AH31+AM31+AR31+BB31+BG31+BL31+BQ31+BV31+CA31+CF31+CK31+CP31+CU31+CZ31</f>
        <v>0</v>
      </c>
      <c r="DE31" s="82" t="n">
        <f aca="false">Y31+AD31+AI31+AN31+AS31+AX31+BC31+BH31+BM31+BR31+BW31+CB31+CG31+CQ31+CV31+DA31</f>
        <v>-17923625.7955298</v>
      </c>
      <c r="DF31" s="82" t="n">
        <f aca="false">Z31+AE31+AJ31+AO31+AT31+AY31+BD31+BI31+BN31+BS31+BX31+CC31+CH31+CR31+CW31+DB31</f>
        <v>0</v>
      </c>
      <c r="DG31" s="82" t="n">
        <f aca="false">DE31+DF31</f>
        <v>-17923625.7955298</v>
      </c>
      <c r="DH31" s="84" t="n">
        <f aca="false">U31-DG31+(AW31*$C$28)</f>
        <v>103549748.103477</v>
      </c>
      <c r="DI31" s="82" t="n">
        <f aca="false">U31-DG31</f>
        <v>123276114.337107</v>
      </c>
      <c r="DJ31" s="56" t="n">
        <f aca="false">DJ30+1</f>
        <v>26</v>
      </c>
    </row>
    <row r="32" customFormat="false" ht="15.75" hidden="false" customHeight="false" outlineLevel="0" collapsed="false">
      <c r="A32" s="56"/>
      <c r="B32" s="56"/>
      <c r="C32" s="56"/>
      <c r="G32" s="78" t="n">
        <f aca="false">G31+1</f>
        <v>27</v>
      </c>
      <c r="H32" s="79" t="n">
        <f aca="false">1/(1+$C$4)*H33</f>
        <v>0.796218508686923</v>
      </c>
      <c r="I32" s="79" t="n">
        <f aca="false">1/$C$4*(1-H32)</f>
        <v>2.58212736078405</v>
      </c>
      <c r="J32" s="86" t="n">
        <f aca="false">0.06*$C$6</f>
        <v>0.0036</v>
      </c>
      <c r="K32" s="86" t="n">
        <f aca="false">$C$10</f>
        <v>0.0053</v>
      </c>
      <c r="L32" s="81" t="n">
        <f aca="false">-PV($C$4,$C$3-$G32,$C$5)*(1-$J$5-$K$5)*(1-$J$6-$K$6)*(1-$J$7-$K$7)*(1-$J$8-$K$8)*(1-$J32-$K32)^($G32-3)</f>
        <v>-3960680846.72675</v>
      </c>
      <c r="M32" s="81" t="n">
        <f aca="false">-PMT($C$4,$C$3,$C$2)*(1-$J$5-$K$5)*(1-$J$6-$K$6)*(1-$J$7-$K$7)*(1-$J$8-$K$8)*(1-J31-K31)^($G32-4)</f>
        <v>102509604.751598</v>
      </c>
      <c r="N32" s="81" t="n">
        <f aca="false">-PV($C$4,$C$3-$G32,$C$5)*(1-$J$5-$K$5)*(1-$J$6-$K$6)*(1-$J$7-$K$7)*(1-$J$8-$K$8)*(1-$J31-$K31)^($G32-4)*$J$10</f>
        <v>-14386490.816483</v>
      </c>
      <c r="O32" s="81" t="n">
        <f aca="false">-(L31-N32)*$C$10</f>
        <v>19051036.8233776</v>
      </c>
      <c r="P32" s="81" t="n">
        <f aca="false">-(PMT($C$4,$C$3,$C$2)-PV($C$4,$C$3-$G31,$C$5)*$C$4)*(1-$J$5-$K$5)*(1-$J$6-$K$6)*(1-$J$7-$K$7)*(1-$J$8-$K$8)*(1-$J31-$K31)^($G32-4)</f>
        <v>387325708.512677</v>
      </c>
      <c r="Q32" s="81" t="n">
        <f aca="false">(-PV($C$4,$C$3-$G31,$C$5)*$C$4)*(1-$J$5-$K$5)*(1-$J$6-$K$6)*(1-$J$7-$K$7)*(1-$J$8-$K$8)*(1-$J31-$K31)^($G32-4)</f>
        <v>-284816103.761079</v>
      </c>
      <c r="R32" s="81" t="n">
        <f aca="false">(PV($C$4,$C$3-G31,$C$5)*$C$9)*(1-$J$5-$K$5)*(1-$J$6-$K$6)*(1-$J$7-$K$7)*(1-$J$8-$K$8)*(1-$J$9-$K$9)^($G32-4)</f>
        <v>4979590.21755622</v>
      </c>
      <c r="S32" s="81" t="n">
        <f aca="false">MAXA(0,$L32-$C$8)</f>
        <v>0</v>
      </c>
      <c r="T32" s="81" t="n">
        <f aca="false">(L30-N31)*$C$11</f>
        <v>-7511807.22430168</v>
      </c>
      <c r="U32" s="81" t="n">
        <f aca="false">SUM(N32:R32)+T32</f>
        <v>104641933.751747</v>
      </c>
      <c r="W32" s="56" t="n">
        <f aca="false">W31+1</f>
        <v>27</v>
      </c>
      <c r="X32" s="84" t="n">
        <f aca="false">MAX(X31-Z32,0)</f>
        <v>0</v>
      </c>
      <c r="Y32" s="82" t="n">
        <f aca="false">X31*$C$13</f>
        <v>0</v>
      </c>
      <c r="Z32" s="84" t="n">
        <f aca="false">MIN(IF(X31&gt;0,N32+P32+T32,0),X31)</f>
        <v>0</v>
      </c>
      <c r="AA32" s="84" t="n">
        <f aca="false">Y32+Z32</f>
        <v>0</v>
      </c>
      <c r="AB32" s="56" t="n">
        <f aca="false">AB31+1</f>
        <v>27</v>
      </c>
      <c r="AC32" s="84" t="n">
        <f aca="false">MAX(AC31-AE32,0)</f>
        <v>0</v>
      </c>
      <c r="AD32" s="82" t="n">
        <f aca="false">AC31*$C$16</f>
        <v>0</v>
      </c>
      <c r="AE32" s="84" t="n">
        <f aca="false">IF(N32+P32+T32-Z32&gt;0,MIN(AC31,N32+P32+T32-Z32),0)</f>
        <v>0</v>
      </c>
      <c r="AF32" s="82" t="n">
        <f aca="false">AD32+AE32</f>
        <v>0</v>
      </c>
      <c r="AG32" s="56" t="n">
        <f aca="false">AG31+1</f>
        <v>27</v>
      </c>
      <c r="AH32" s="84" t="n">
        <f aca="false">MAX(AH31-AJ32,0)</f>
        <v>0</v>
      </c>
      <c r="AI32" s="82" t="n">
        <f aca="false">AH31*$C$19</f>
        <v>0</v>
      </c>
      <c r="AJ32" s="84" t="n">
        <f aca="false">IF(N32+P32+T32-Z32-AE32&gt;0,MIN(AH31,N32+P32-Z32-AE32),0)</f>
        <v>0</v>
      </c>
      <c r="AK32" s="82" t="n">
        <f aca="false">AI32+AJ32</f>
        <v>0</v>
      </c>
      <c r="AL32" s="56" t="n">
        <f aca="false">AL31+1</f>
        <v>27</v>
      </c>
      <c r="AM32" s="84" t="n">
        <f aca="false">MAX(AM31-AO32,0)</f>
        <v>0</v>
      </c>
      <c r="AN32" s="82" t="n">
        <f aca="false">AM31*$C$22</f>
        <v>0</v>
      </c>
      <c r="AO32" s="84" t="n">
        <f aca="false">IF(N32+P32+T32-Z32-AE32-AJ32&gt;0,MIN(AM31,N32+P32+T32-Z32-AE32-AJ32),0)</f>
        <v>0</v>
      </c>
      <c r="AP32" s="82" t="n">
        <f aca="false">AN32+AO32</f>
        <v>0</v>
      </c>
      <c r="AQ32" s="56" t="n">
        <f aca="false">AQ31+1</f>
        <v>27</v>
      </c>
      <c r="AR32" s="84" t="n">
        <f aca="false">MAX(AR31-AT32,0)</f>
        <v>0</v>
      </c>
      <c r="AS32" s="82" t="n">
        <f aca="false">AR31*$C$25</f>
        <v>0</v>
      </c>
      <c r="AT32" s="84" t="n">
        <f aca="false">IF(N32+P32+T32-Z32-AE32-AJ32-AO32&gt;0,MIN(AR31,N32+P32+T32-Z32-AE32-AJ32-AO32),0)</f>
        <v>0</v>
      </c>
      <c r="AU32" s="82" t="n">
        <f aca="false">AS32+AT32</f>
        <v>0</v>
      </c>
      <c r="AV32" s="56" t="n">
        <f aca="false">AV31+1</f>
        <v>27</v>
      </c>
      <c r="AW32" s="83" t="n">
        <f aca="false">L32</f>
        <v>-3960680846.72675</v>
      </c>
      <c r="AX32" s="82" t="n">
        <f aca="false">AW31*$C$28</f>
        <v>-19726366.2336297</v>
      </c>
      <c r="AY32" s="82" t="n">
        <v>0</v>
      </c>
      <c r="AZ32" s="82" t="n">
        <f aca="false">AX32+AY32</f>
        <v>-19726366.2336297</v>
      </c>
      <c r="BA32" s="56" t="n">
        <f aca="false">BA31+1</f>
        <v>27</v>
      </c>
      <c r="BB32" s="84" t="n">
        <f aca="false">MAX(BB31-BD32,0)</f>
        <v>0</v>
      </c>
      <c r="BC32" s="82" t="n">
        <f aca="false">IF(AR32=0,BB31*$C$31,0)</f>
        <v>0</v>
      </c>
      <c r="BD32" s="84" t="n">
        <f aca="false">IF(N32+P32+T32-Z32-AE32-AJ32-AO32-AT32&gt;0,MIN(BB31,N32+P32+T32-Z32-AE32-AJ32-AO32-AT32),0)</f>
        <v>0</v>
      </c>
      <c r="BE32" s="82" t="n">
        <f aca="false">BC32+BD32</f>
        <v>0</v>
      </c>
      <c r="BF32" s="56" t="n">
        <f aca="false">BF31+1</f>
        <v>27</v>
      </c>
      <c r="BG32" s="84" t="n">
        <f aca="false">MAX(BG31-BI32,0)</f>
        <v>0</v>
      </c>
      <c r="BH32" s="82" t="n">
        <f aca="false">IF(BB32&gt;0,0,BG31*$C$34)</f>
        <v>0</v>
      </c>
      <c r="BI32" s="84" t="n">
        <f aca="false">IF(N32+P32+T32-Z32-AE32-AJ32-AO32-AT32-BD32&gt;0,MIN(BG31,N32+P32+T32-Z32-AE32-AJ32-AO32-AT32-BD32),0)</f>
        <v>0</v>
      </c>
      <c r="BJ32" s="82" t="n">
        <f aca="false">BH32+BI32</f>
        <v>0</v>
      </c>
      <c r="BK32" s="56" t="n">
        <f aca="false">BK31+1</f>
        <v>27</v>
      </c>
      <c r="BL32" s="84" t="n">
        <f aca="false">MAX(BL31-BN32,0)</f>
        <v>0</v>
      </c>
      <c r="BM32" s="82" t="n">
        <f aca="false">IF(BG32=0,BL31*$C$37,0)</f>
        <v>0</v>
      </c>
      <c r="BN32" s="84" t="n">
        <f aca="false">IF(N32+P32+T32-Z32-AE32-AJ32-AO32-AT32-BD32-BI32&gt;0,MIN(BL31,N32+P32+T32-Z32-AE32-AJ32-AO32-AT32-BD32-BI32),0)</f>
        <v>0</v>
      </c>
      <c r="BO32" s="82" t="n">
        <f aca="false">BM32+BN32</f>
        <v>0</v>
      </c>
      <c r="BP32" s="56" t="n">
        <f aca="false">BP31+1</f>
        <v>27</v>
      </c>
      <c r="BQ32" s="84" t="n">
        <f aca="false">MAX(BQ31-BS32,0)</f>
        <v>0</v>
      </c>
      <c r="BR32" s="82" t="n">
        <f aca="false">IF(BL32=0,BQ31*$C$40,0)</f>
        <v>0</v>
      </c>
      <c r="BS32" s="84" t="n">
        <f aca="false">IF(N32+P32+T32-Z32-AE32-AJ32-AO32-AT32-BD32-BI32-BN32&gt;0,MIN(BQ31,N32+P32+T32-Z32-AE32-AJ32-AO32-AT32-BD32-BI32-BN32),0)</f>
        <v>0</v>
      </c>
      <c r="BT32" s="82" t="n">
        <f aca="false">BR32+BS32</f>
        <v>0</v>
      </c>
      <c r="BU32" s="56" t="n">
        <f aca="false">BU31+1</f>
        <v>27</v>
      </c>
      <c r="BV32" s="84" t="n">
        <f aca="false">MAX(BV31-BX32,0)</f>
        <v>0</v>
      </c>
      <c r="BW32" s="82" t="n">
        <f aca="false">IF(BQ32=0,BV31*$C$43,0)</f>
        <v>0</v>
      </c>
      <c r="BX32" s="84" t="n">
        <f aca="false">IF(N32+P32+T32-Z32-AE32-AJ32-AO32-AT32-BD32-BI32-BN32-BS32&gt;0,MIN(BV31,N32+P32+T32-Z32-AE32-AJ32-AO32-AT32-BD32-BI32-BN32-BS32),0)</f>
        <v>0</v>
      </c>
      <c r="BY32" s="82" t="n">
        <f aca="false">BW32+BX32</f>
        <v>0</v>
      </c>
      <c r="BZ32" s="0" t="n">
        <f aca="false">BZ31+1</f>
        <v>27</v>
      </c>
      <c r="CA32" s="84" t="n">
        <f aca="false">MAX(CA31-CC32,0)</f>
        <v>0</v>
      </c>
      <c r="CB32" s="82" t="n">
        <f aca="false">IF(BV32=0,CA31*$C$46,0)</f>
        <v>0</v>
      </c>
      <c r="CC32" s="84" t="n">
        <f aca="false">IF(N32+P32+T32-Z32-AE32-AJ32-AO32-AT32-BD32-BI32-BN32-BS32-BX32&gt;0,MIN(CA31,N32+P32+T32-Z32-AE32-AJ32-AO32-AT32-BD32-BI32-BN32-BS32-BX32),0)</f>
        <v>0</v>
      </c>
      <c r="CD32" s="82" t="n">
        <f aca="false">CB32+CC32</f>
        <v>0</v>
      </c>
      <c r="CE32" s="56" t="n">
        <f aca="false">CE31+1</f>
        <v>27</v>
      </c>
      <c r="CF32" s="84" t="n">
        <f aca="false">MAX(CF31-CH32,0)</f>
        <v>0</v>
      </c>
      <c r="CG32" s="82" t="n">
        <f aca="false">IF(CA32=0,CF31*$C$49,0)</f>
        <v>0</v>
      </c>
      <c r="CH32" s="84" t="n">
        <f aca="false">IF(N32+P32+T32-Z32-AE32-AJ32-AO32-AT32-BD32-BI32-BN32-BS32-BX32-CC32&gt;0,MIN(CF31,N32+P32+T32-Z32-AE32-AJ32-AO32-AT32-BD32-BI32-BN32-BS32-BX32-CC32),0)</f>
        <v>0</v>
      </c>
      <c r="CI32" s="82" t="n">
        <f aca="false">CG32+CH32</f>
        <v>0</v>
      </c>
      <c r="CJ32" s="56" t="n">
        <f aca="false">CJ31+1</f>
        <v>27</v>
      </c>
      <c r="CK32" s="84" t="n">
        <f aca="false">MAX(CK31-CM32,0)</f>
        <v>0</v>
      </c>
      <c r="CL32" s="82" t="n">
        <f aca="false">IF(CF32=0,CK31*$C$52,0)</f>
        <v>0</v>
      </c>
      <c r="CM32" s="84" t="n">
        <f aca="false">IF(N32+P32+T32-Z32-AE32-AJ32-AO32-AT32-BD32-BI32-BN32-BS32-BX32-CC32-CH32&gt;0,MIN(CK31,N32+P32+T32-Z32-AE32-AJ32-AO32-AT32-BD32-BI32-BN32-BS32-BX32-CC32-CH32),0)</f>
        <v>0</v>
      </c>
      <c r="CN32" s="82" t="n">
        <f aca="false">CL32+CM32</f>
        <v>0</v>
      </c>
      <c r="CO32" s="0" t="n">
        <f aca="false">CO31+1</f>
        <v>27</v>
      </c>
      <c r="CP32" s="84" t="n">
        <f aca="false">MAX(CP31-CR32,0)</f>
        <v>0</v>
      </c>
      <c r="CQ32" s="82" t="n">
        <f aca="false">IF(CK32=0,CP31*$C$55,0)</f>
        <v>0</v>
      </c>
      <c r="CR32" s="84" t="n">
        <f aca="false">IF(N32+P32+T32-Z32-AE32-AJ32-AO32-AT32-BD32-BI32-BN32-BS32-BX32-CC32-CH32-CM32&gt;0,MIN(CP31,N32+P32+T32-Z32-AE32-AJ32-AO32-AT32-BD32-BI32-BN32-BS32-BX32-CC32-CH32-CM32),0)</f>
        <v>0</v>
      </c>
      <c r="CS32" s="82" t="n">
        <f aca="false">CQ32+CR32</f>
        <v>0</v>
      </c>
      <c r="CT32" s="0" t="n">
        <f aca="false">CT31+1</f>
        <v>27</v>
      </c>
      <c r="CU32" s="84" t="n">
        <f aca="false">MAX(CU31-CW32,0)</f>
        <v>0</v>
      </c>
      <c r="CV32" s="82" t="n">
        <f aca="false">IF(CP32=0,CU31*$C$58,0)</f>
        <v>0</v>
      </c>
      <c r="CW32" s="84" t="n">
        <f aca="false">IF(N32+P32+T32-Z32-AE32-AJ32-AO32-AT32-BD32-BI32-BN32-BS32-BX32-CC32-CH32-CM32-CR32&gt;0,MIN(CU31,N32+P32+T32-Z32-AE32-AJ32-AO32-AT32-BD32-BI32-BN32-BS32-BX32-CC32-CH32-CM32-CR32),0)</f>
        <v>0</v>
      </c>
      <c r="CX32" s="82" t="n">
        <f aca="false">CV32+CW32</f>
        <v>0</v>
      </c>
      <c r="CY32" s="56" t="n">
        <f aca="false">CY31+1</f>
        <v>27</v>
      </c>
      <c r="CZ32" s="84" t="n">
        <f aca="false">MAX(CZ31-DB32,0)</f>
        <v>0</v>
      </c>
      <c r="DA32" s="82" t="n">
        <f aca="false">IF(CU32=0,CZ31*$C$61,0)</f>
        <v>0</v>
      </c>
      <c r="DB32" s="84" t="n">
        <f aca="false">IF(N32+P32+T32-Z32-AE32-AJ32-AO32-AT32-BD32-BI32-BN32-BS32-BX32-CC32-CH32-CM32-CR32-CW32&gt;0,MIN(CZ31,N32+P32+T32-Z32-AE32-AJ32-AO32-AT32-BD32-BI32-BN32-BS32-BX32-CC32-CH32-CM32-CR32-CW32),0)</f>
        <v>0</v>
      </c>
      <c r="DC32" s="82" t="n">
        <f aca="false">DA32+DB32</f>
        <v>0</v>
      </c>
      <c r="DD32" s="82" t="n">
        <f aca="false">X32+AC32+AH32+AM32+AR32+BB32+BG32+BL32+BQ32+BV32+CA32+CF32+CK32+CP32+CU32+CZ32</f>
        <v>0</v>
      </c>
      <c r="DE32" s="82" t="n">
        <f aca="false">Y32+AD32+AI32+AN32+AS32+AX32+BC32+BH32+BM32+BR32+BW32+CB32+CG32+CQ32+CV32+DA32</f>
        <v>-19726366.2336297</v>
      </c>
      <c r="DF32" s="82" t="n">
        <f aca="false">Z32+AE32+AJ32+AO32+AT32+AY32+BD32+BI32+BN32+BS32+BX32+CC32+CH32+CR32+CW32+DB32</f>
        <v>0</v>
      </c>
      <c r="DG32" s="82" t="n">
        <f aca="false">DE32+DF32</f>
        <v>-19726366.2336297</v>
      </c>
      <c r="DH32" s="84" t="n">
        <f aca="false">U32-DG32+(AW32*$C$28)</f>
        <v>102719218.477168</v>
      </c>
      <c r="DI32" s="82" t="n">
        <f aca="false">U32-DG32</f>
        <v>124368299.985376</v>
      </c>
      <c r="DJ32" s="56" t="n">
        <f aca="false">DJ31+1</f>
        <v>27</v>
      </c>
    </row>
    <row r="33" customFormat="false" ht="15.75" hidden="false" customHeight="false" outlineLevel="0" collapsed="false">
      <c r="A33" s="89" t="s">
        <v>83</v>
      </c>
      <c r="B33" s="56"/>
      <c r="C33" s="91" t="n">
        <v>35142657</v>
      </c>
      <c r="G33" s="78" t="n">
        <f aca="false">G32+1</f>
        <v>28</v>
      </c>
      <c r="H33" s="79" t="n">
        <f aca="false">1/(1+$C$4)*H34</f>
        <v>0.859056073392495</v>
      </c>
      <c r="I33" s="79" t="n">
        <f aca="false">1/$C$4*(1-H33)</f>
        <v>1.78590885209713</v>
      </c>
      <c r="J33" s="86" t="n">
        <f aca="false">0.06*$C$6</f>
        <v>0.0036</v>
      </c>
      <c r="K33" s="86" t="n">
        <f aca="false">$C$10</f>
        <v>0.0053</v>
      </c>
      <c r="L33" s="81" t="n">
        <f aca="false">-PV($C$4,$C$3-$G33,$C$5)*(1-$J$5-$K$5)*(1-$J$6-$K$6)*(1-$J$7-$K$7)*(1-$J$8-$K$8)*(1-$J33-$K33)^($G33-3)</f>
        <v>-4335918838.4888</v>
      </c>
      <c r="M33" s="81" t="n">
        <f aca="false">-PMT($C$4,$C$3,$C$2)*(1-$J$5-$K$5)*(1-$J$6-$K$6)*(1-$J$7-$K$7)*(1-$J$8-$K$8)*(1-J32-K32)^($G33-4)</f>
        <v>101597269.269308</v>
      </c>
      <c r="N33" s="81" t="n">
        <f aca="false">-PV($C$4,$C$3-$G33,$C$5)*(1-$J$5-$K$5)*(1-$J$6-$K$6)*(1-$J$7-$K$7)*(1-$J$8-$K$8)*(1-$J32-$K32)^($G33-4)*$J$10</f>
        <v>-15749478.174311</v>
      </c>
      <c r="O33" s="81" t="n">
        <f aca="false">-(L32-N33)*$C$10</f>
        <v>20908136.2533279</v>
      </c>
      <c r="P33" s="81" t="n">
        <f aca="false">-(PMT($C$4,$C$3,$C$2)-PV($C$4,$C$3-$G32,$C$5)*$C$4)*(1-$J$5-$K$5)*(1-$J$6-$K$6)*(1-$J$7-$K$7)*(1-$J$8-$K$8)*(1-$J32-$K32)^($G33-4)</f>
        <v>414174201.692983</v>
      </c>
      <c r="Q33" s="81" t="n">
        <f aca="false">(-PV($C$4,$C$3-$G32,$C$5)*$C$4)*(1-$J$5-$K$5)*(1-$J$6-$K$6)*(1-$J$7-$K$7)*(1-$J$8-$K$8)*(1-$J32-$K32)^($G33-4)</f>
        <v>-312576932.423675</v>
      </c>
      <c r="R33" s="81" t="n">
        <f aca="false">(PV($C$4,$C$3-G32,$C$5)*$C$9)*(1-$J$5-$K$5)*(1-$J$6-$K$6)*(1-$J$7-$K$7)*(1-$J$8-$K$8)*(1-$J$9-$K$9)^($G33-4)</f>
        <v>5464947.43231357</v>
      </c>
      <c r="S33" s="81" t="n">
        <f aca="false">MAXA(0,$L33-$C$8)</f>
        <v>0</v>
      </c>
      <c r="T33" s="81" t="n">
        <f aca="false">(L31-N32)*$C$11</f>
        <v>-8267431.07429596</v>
      </c>
      <c r="U33" s="81" t="n">
        <f aca="false">SUM(N33:R33)+T33</f>
        <v>103953443.706343</v>
      </c>
      <c r="W33" s="56" t="n">
        <f aca="false">W32+1</f>
        <v>28</v>
      </c>
      <c r="X33" s="84" t="n">
        <f aca="false">MAX(X32-Z33,0)</f>
        <v>0</v>
      </c>
      <c r="Y33" s="82" t="n">
        <f aca="false">X32*$C$13</f>
        <v>0</v>
      </c>
      <c r="Z33" s="84" t="n">
        <f aca="false">MIN(IF(X32&gt;0,N33+P33+T33,0),X32)</f>
        <v>0</v>
      </c>
      <c r="AA33" s="84" t="n">
        <f aca="false">Y33+Z33</f>
        <v>0</v>
      </c>
      <c r="AB33" s="56" t="n">
        <f aca="false">AB32+1</f>
        <v>28</v>
      </c>
      <c r="AC33" s="84" t="n">
        <f aca="false">MAX(AC32-AE33,0)</f>
        <v>0</v>
      </c>
      <c r="AD33" s="82" t="n">
        <f aca="false">AC32*$C$16</f>
        <v>0</v>
      </c>
      <c r="AE33" s="84" t="n">
        <f aca="false">IF(N33+P33+T33-Z33&gt;0,MIN(AC32,N33+P33+T33-Z33),0)</f>
        <v>0</v>
      </c>
      <c r="AF33" s="82" t="n">
        <f aca="false">AD33+AE33</f>
        <v>0</v>
      </c>
      <c r="AG33" s="56" t="n">
        <f aca="false">AG32+1</f>
        <v>28</v>
      </c>
      <c r="AH33" s="84" t="n">
        <f aca="false">MAX(AH32-AJ33,0)</f>
        <v>0</v>
      </c>
      <c r="AI33" s="82" t="n">
        <f aca="false">AH32*$C$19</f>
        <v>0</v>
      </c>
      <c r="AJ33" s="84" t="n">
        <f aca="false">IF(N33+P33+T33-Z33-AE33&gt;0,MIN(AH32,N33+P33-Z33-AE33),0)</f>
        <v>0</v>
      </c>
      <c r="AK33" s="82" t="n">
        <f aca="false">AI33+AJ33</f>
        <v>0</v>
      </c>
      <c r="AL33" s="56" t="n">
        <f aca="false">AL32+1</f>
        <v>28</v>
      </c>
      <c r="AM33" s="84" t="n">
        <f aca="false">MAX(AM32-AO33,0)</f>
        <v>0</v>
      </c>
      <c r="AN33" s="82" t="n">
        <f aca="false">AM32*$C$22</f>
        <v>0</v>
      </c>
      <c r="AO33" s="84" t="n">
        <f aca="false">IF(N33+P33+T33-Z33-AE33-AJ33&gt;0,MIN(AM32,N33+P33+T33-Z33-AE33-AJ33),0)</f>
        <v>0</v>
      </c>
      <c r="AP33" s="82" t="n">
        <f aca="false">AN33+AO33</f>
        <v>0</v>
      </c>
      <c r="AQ33" s="56" t="n">
        <f aca="false">AQ32+1</f>
        <v>28</v>
      </c>
      <c r="AR33" s="84" t="n">
        <f aca="false">MAX(AR32-AT33,0)</f>
        <v>0</v>
      </c>
      <c r="AS33" s="82" t="n">
        <f aca="false">AR32*$C$25</f>
        <v>0</v>
      </c>
      <c r="AT33" s="84" t="n">
        <f aca="false">IF(N33+P33+T33-Z33-AE33-AJ33-AO33&gt;0,MIN(AR32,N33+P33+T33-Z33-AE33-AJ33-AO33),0)</f>
        <v>0</v>
      </c>
      <c r="AU33" s="82" t="n">
        <f aca="false">AS33+AT33</f>
        <v>0</v>
      </c>
      <c r="AV33" s="56" t="n">
        <f aca="false">AV32+1</f>
        <v>28</v>
      </c>
      <c r="AW33" s="83" t="n">
        <f aca="false">L33</f>
        <v>-4335918838.4888</v>
      </c>
      <c r="AX33" s="82" t="n">
        <f aca="false">AW32*$C$28</f>
        <v>-21649081.5082084</v>
      </c>
      <c r="AY33" s="82" t="n">
        <v>0</v>
      </c>
      <c r="AZ33" s="82" t="n">
        <f aca="false">AX33+AY33</f>
        <v>-21649081.5082084</v>
      </c>
      <c r="BA33" s="56" t="n">
        <f aca="false">BA32+1</f>
        <v>28</v>
      </c>
      <c r="BB33" s="84" t="n">
        <f aca="false">MAX(BB32-BD33,0)</f>
        <v>0</v>
      </c>
      <c r="BC33" s="82" t="n">
        <f aca="false">IF(AR33=0,BB32*$C$31,0)</f>
        <v>0</v>
      </c>
      <c r="BD33" s="84" t="n">
        <f aca="false">IF(N33+P33+T33-Z33-AE33-AJ33-AO33-AT33&gt;0,MIN(BB32,N33+P33+T33-Z33-AE33-AJ33-AO33-AT33),0)</f>
        <v>0</v>
      </c>
      <c r="BE33" s="82" t="n">
        <f aca="false">BC33+BD33</f>
        <v>0</v>
      </c>
      <c r="BF33" s="56" t="n">
        <f aca="false">BF32+1</f>
        <v>28</v>
      </c>
      <c r="BG33" s="84" t="n">
        <f aca="false">MAX(BG32-BI33,0)</f>
        <v>0</v>
      </c>
      <c r="BH33" s="82" t="n">
        <f aca="false">IF(BB33&gt;0,0,BG32*$C$34)</f>
        <v>0</v>
      </c>
      <c r="BI33" s="84" t="n">
        <f aca="false">IF(N33+P33+T33-Z33-AE33-AJ33-AO33-AT33-BD33&gt;0,MIN(BG32,N33+P33+T33-Z33-AE33-AJ33-AO33-AT33-BD33),0)</f>
        <v>0</v>
      </c>
      <c r="BJ33" s="82" t="n">
        <f aca="false">BH33+BI33</f>
        <v>0</v>
      </c>
      <c r="BK33" s="56" t="n">
        <f aca="false">BK32+1</f>
        <v>28</v>
      </c>
      <c r="BL33" s="84" t="n">
        <f aca="false">MAX(BL32-BN33,0)</f>
        <v>0</v>
      </c>
      <c r="BM33" s="82" t="n">
        <f aca="false">IF(BG33=0,BL32*$C$37,0)</f>
        <v>0</v>
      </c>
      <c r="BN33" s="84" t="n">
        <f aca="false">IF(N33+P33+T33-Z33-AE33-AJ33-AO33-AT33-BD33-BI33&gt;0,MIN(BL32,N33+P33+T33-Z33-AE33-AJ33-AO33-AT33-BD33-BI33),0)</f>
        <v>0</v>
      </c>
      <c r="BO33" s="82" t="n">
        <f aca="false">BM33+BN33</f>
        <v>0</v>
      </c>
      <c r="BP33" s="56" t="n">
        <f aca="false">BP32+1</f>
        <v>28</v>
      </c>
      <c r="BQ33" s="84" t="n">
        <f aca="false">MAX(BQ32-BS33,0)</f>
        <v>0</v>
      </c>
      <c r="BR33" s="82" t="n">
        <f aca="false">IF(BL33=0,BQ32*$C$40,0)</f>
        <v>0</v>
      </c>
      <c r="BS33" s="84" t="n">
        <f aca="false">IF(N33+P33+T33-Z33-AE33-AJ33-AO33-AT33-BD33-BI33-BN33&gt;0,MIN(BQ32,N33+P33+T33-Z33-AE33-AJ33-AO33-AT33-BD33-BI33-BN33),0)</f>
        <v>0</v>
      </c>
      <c r="BT33" s="82" t="n">
        <f aca="false">BR33+BS33</f>
        <v>0</v>
      </c>
      <c r="BU33" s="56" t="n">
        <f aca="false">BU32+1</f>
        <v>28</v>
      </c>
      <c r="BV33" s="84" t="n">
        <f aca="false">MAX(BV32-BX33,0)</f>
        <v>0</v>
      </c>
      <c r="BW33" s="82" t="n">
        <f aca="false">IF(BQ33=0,BV32*$C$43,0)</f>
        <v>0</v>
      </c>
      <c r="BX33" s="84" t="n">
        <f aca="false">IF(N33+P33+T33-Z33-AE33-AJ33-AO33-AT33-BD33-BI33-BN33-BS33&gt;0,MIN(BV32,N33+P33+T33-Z33-AE33-AJ33-AO33-AT33-BD33-BI33-BN33-BS33),0)</f>
        <v>0</v>
      </c>
      <c r="BY33" s="82" t="n">
        <f aca="false">BW33+BX33</f>
        <v>0</v>
      </c>
      <c r="BZ33" s="0" t="n">
        <f aca="false">BZ32+1</f>
        <v>28</v>
      </c>
      <c r="CA33" s="84" t="n">
        <f aca="false">MAX(CA32-CC33,0)</f>
        <v>0</v>
      </c>
      <c r="CB33" s="82" t="n">
        <f aca="false">IF(BV33=0,CA32*$C$46,0)</f>
        <v>0</v>
      </c>
      <c r="CC33" s="84" t="n">
        <f aca="false">IF(N33+P33+T33-Z33-AE33-AJ33-AO33-AT33-BD33-BI33-BN33-BS33-BX33&gt;0,MIN(CA32,N33+P33+T33-Z33-AE33-AJ33-AO33-AT33-BD33-BI33-BN33-BS33-BX33),0)</f>
        <v>0</v>
      </c>
      <c r="CD33" s="82" t="n">
        <f aca="false">CB33+CC33</f>
        <v>0</v>
      </c>
      <c r="CE33" s="56" t="n">
        <f aca="false">CE32+1</f>
        <v>28</v>
      </c>
      <c r="CF33" s="84" t="n">
        <f aca="false">MAX(CF32-CH33,0)</f>
        <v>0</v>
      </c>
      <c r="CG33" s="82" t="n">
        <f aca="false">IF(CA33=0,CF32*$C$49,0)</f>
        <v>0</v>
      </c>
      <c r="CH33" s="84" t="n">
        <f aca="false">IF(N33+P33+T33-Z33-AE33-AJ33-AO33-AT33-BD33-BI33-BN33-BS33-BX33-CC33&gt;0,MIN(CF32,N33+P33+T33-Z33-AE33-AJ33-AO33-AT33-BD33-BI33-BN33-BS33-BX33-CC33),0)</f>
        <v>0</v>
      </c>
      <c r="CI33" s="82" t="n">
        <f aca="false">CG33+CH33</f>
        <v>0</v>
      </c>
      <c r="CJ33" s="56" t="n">
        <f aca="false">CJ32+1</f>
        <v>28</v>
      </c>
      <c r="CK33" s="84" t="n">
        <f aca="false">MAX(CK32-CM33,0)</f>
        <v>0</v>
      </c>
      <c r="CL33" s="82" t="n">
        <f aca="false">IF(CF33=0,CK32*$C$52,0)</f>
        <v>0</v>
      </c>
      <c r="CM33" s="84" t="n">
        <f aca="false">IF(N33+P33+T33-Z33-AE33-AJ33-AO33-AT33-BD33-BI33-BN33-BS33-BX33-CC33-CH33&gt;0,MIN(CK32,N33+P33+T33-Z33-AE33-AJ33-AO33-AT33-BD33-BI33-BN33-BS33-BX33-CC33-CH33),0)</f>
        <v>0</v>
      </c>
      <c r="CN33" s="82" t="n">
        <f aca="false">CL33+CM33</f>
        <v>0</v>
      </c>
      <c r="CO33" s="0" t="n">
        <f aca="false">CO32+1</f>
        <v>28</v>
      </c>
      <c r="CP33" s="84" t="n">
        <f aca="false">MAX(CP32-CR33,0)</f>
        <v>0</v>
      </c>
      <c r="CQ33" s="82" t="n">
        <f aca="false">IF(CK33=0,CP32*$C$55,0)</f>
        <v>0</v>
      </c>
      <c r="CR33" s="84" t="n">
        <f aca="false">IF(N33+P33+T33-Z33-AE33-AJ33-AO33-AT33-BD33-BI33-BN33-BS33-BX33-CC33-CH33-CM33&gt;0,MIN(CP32,N33+P33+T33-Z33-AE33-AJ33-AO33-AT33-BD33-BI33-BN33-BS33-BX33-CC33-CH33-CM33),0)</f>
        <v>0</v>
      </c>
      <c r="CS33" s="82" t="n">
        <f aca="false">CQ33+CR33</f>
        <v>0</v>
      </c>
      <c r="CT33" s="0" t="n">
        <f aca="false">CT32+1</f>
        <v>28</v>
      </c>
      <c r="CU33" s="84" t="n">
        <f aca="false">MAX(CU32-CW33,0)</f>
        <v>0</v>
      </c>
      <c r="CV33" s="82" t="n">
        <f aca="false">IF(CP33=0,CU32*$C$58,0)</f>
        <v>0</v>
      </c>
      <c r="CW33" s="84" t="n">
        <f aca="false">IF(N33+P33+T33-Z33-AE33-AJ33-AO33-AT33-BD33-BI33-BN33-BS33-BX33-CC33-CH33-CM33-CR33&gt;0,MIN(CU32,N33+P33+T33-Z33-AE33-AJ33-AO33-AT33-BD33-BI33-BN33-BS33-BX33-CC33-CH33-CM33-CR33),0)</f>
        <v>0</v>
      </c>
      <c r="CX33" s="82" t="n">
        <f aca="false">CV33+CW33</f>
        <v>0</v>
      </c>
      <c r="CY33" s="56" t="n">
        <f aca="false">CY32+1</f>
        <v>28</v>
      </c>
      <c r="CZ33" s="84" t="n">
        <f aca="false">MAX(CZ32-DB33,0)</f>
        <v>0</v>
      </c>
      <c r="DA33" s="82" t="n">
        <f aca="false">IF(CU33=0,CZ32*$C$61,0)</f>
        <v>0</v>
      </c>
      <c r="DB33" s="84" t="n">
        <f aca="false">IF(N33+P33+T33-Z33-AE33-AJ33-AO33-AT33-BD33-BI33-BN33-BS33-BX33-CC33-CH33-CM33-CR33-CW33&gt;0,MIN(CZ32,N33+P33+T33-Z33-AE33-AJ33-AO33-AT33-BD33-BI33-BN33-BS33-BX33-CC33-CH33-CM33-CR33-CW33),0)</f>
        <v>0</v>
      </c>
      <c r="DC33" s="82" t="n">
        <f aca="false">DA33+DB33</f>
        <v>0</v>
      </c>
      <c r="DD33" s="82" t="n">
        <f aca="false">X33+AC33+AH33+AM33+AR33+BB33+BG33+BL33+BQ33+BV33+CA33+CF33+CK33+CP33+CU33+CZ33</f>
        <v>0</v>
      </c>
      <c r="DE33" s="82" t="n">
        <f aca="false">Y33+AD33+AI33+AN33+AS33+AX33+BC33+BH33+BM33+BR33+BW33+CB33+CG33+CQ33+CV33+DA33</f>
        <v>-21649081.5082084</v>
      </c>
      <c r="DF33" s="82" t="n">
        <f aca="false">Z33+AE33+AJ33+AO33+AT33+AY33+BD33+BI33+BN33+BS33+BX33+CC33+CH33+CR33+CW33+DB33</f>
        <v>0</v>
      </c>
      <c r="DG33" s="82" t="n">
        <f aca="false">DE33+DF33</f>
        <v>-21649081.5082084</v>
      </c>
      <c r="DH33" s="84" t="n">
        <f aca="false">U33-DG33+(AW33*$C$28)</f>
        <v>101902392.843371</v>
      </c>
      <c r="DI33" s="82" t="n">
        <f aca="false">U33-DG33</f>
        <v>125602525.214551</v>
      </c>
      <c r="DJ33" s="56" t="n">
        <f aca="false">DJ32+1</f>
        <v>28</v>
      </c>
    </row>
    <row r="34" customFormat="false" ht="15.75" hidden="false" customHeight="false" outlineLevel="0" collapsed="false">
      <c r="A34" s="89" t="s">
        <v>84</v>
      </c>
      <c r="B34" s="56"/>
      <c r="C34" s="90" t="n">
        <v>0.07651</v>
      </c>
      <c r="G34" s="78" t="n">
        <f aca="false">G33+1</f>
        <v>29</v>
      </c>
      <c r="H34" s="79" t="n">
        <f aca="false">1/(1+$C$4)*H35</f>
        <v>0.926852778704631</v>
      </c>
      <c r="I34" s="79" t="n">
        <f aca="false">1/$C$4*(1-H34)</f>
        <v>0.926852778704632</v>
      </c>
      <c r="J34" s="86" t="n">
        <f aca="false">0.06*$C$6</f>
        <v>0.0036</v>
      </c>
      <c r="K34" s="86" t="n">
        <f aca="false">$C$10</f>
        <v>0.0053</v>
      </c>
      <c r="L34" s="81" t="n">
        <f aca="false">-PV($C$4,$C$3-$G34,$C$5)*(1-$J$5-$K$5)*(1-$J$6-$K$6)*(1-$J$7-$K$7)*(1-$J$8-$K$8)*(1-$J34-$K34)^($G34-3)</f>
        <v>-4736271263.59467</v>
      </c>
      <c r="M34" s="81" t="n">
        <f aca="false">-PMT($C$4,$C$3,$C$2)*(1-$J$5-$K$5)*(1-$J$6-$K$6)*(1-$J$7-$K$7)*(1-$J$8-$K$8)*(1-J33-K33)^($G34-4)</f>
        <v>100693053.572811</v>
      </c>
      <c r="N34" s="81" t="n">
        <f aca="false">-PV($C$4,$C$3-$G34,$C$5)*(1-$J$5-$K$5)*(1-$J$6-$K$6)*(1-$J$7-$K$7)*(1-$J$8-$K$8)*(1-$J33-$K33)^($G34-4)*$J$10</f>
        <v>-17203689.3844625</v>
      </c>
      <c r="O34" s="81" t="n">
        <f aca="false">-(L33-N34)*$C$10</f>
        <v>22889190.290253</v>
      </c>
      <c r="P34" s="81" t="n">
        <f aca="false">-(PMT($C$4,$C$3,$C$2)-PV($C$4,$C$3-$G33,$C$5)*$C$4)*(1-$J$5-$K$5)*(1-$J$6-$K$6)*(1-$J$7-$K$7)*(1-$J$8-$K$8)*(1-$J33-$K33)^($G34-4)</f>
        <v>442883768.306347</v>
      </c>
      <c r="Q34" s="81" t="n">
        <f aca="false">(-PV($C$4,$C$3-$G33,$C$5)*$C$4)*(1-$J$5-$K$5)*(1-$J$6-$K$6)*(1-$J$7-$K$7)*(1-$J$8-$K$8)*(1-$J33-$K33)^($G34-4)</f>
        <v>-342190714.733536</v>
      </c>
      <c r="R34" s="81" t="n">
        <f aca="false">(PV($C$4,$C$3-G33,$C$5)*$C$9)*(1-$J$5-$K$5)*(1-$J$6-$K$6)*(1-$J$7-$K$7)*(1-$J$8-$K$8)*(1-$J$9-$K$9)^($G34-4)</f>
        <v>5982700.81334684</v>
      </c>
      <c r="S34" s="81" t="n">
        <f aca="false">MAXA(0,$L34-$C$8)</f>
        <v>0</v>
      </c>
      <c r="T34" s="81" t="n">
        <f aca="false">(L32-N33)*$C$11</f>
        <v>-9073342.14767061</v>
      </c>
      <c r="U34" s="81" t="n">
        <f aca="false">SUM(N34:R34)+T34</f>
        <v>103287913.144278</v>
      </c>
      <c r="W34" s="56" t="n">
        <f aca="false">W33+1</f>
        <v>29</v>
      </c>
      <c r="X34" s="84" t="n">
        <f aca="false">MAX(X33-Z34,0)</f>
        <v>0</v>
      </c>
      <c r="Y34" s="82" t="n">
        <f aca="false">X33*$C$13</f>
        <v>0</v>
      </c>
      <c r="Z34" s="84" t="n">
        <f aca="false">MIN(IF(X33&gt;0,N34+P34+T34,0),X33)</f>
        <v>0</v>
      </c>
      <c r="AA34" s="84" t="n">
        <f aca="false">Y34+Z34</f>
        <v>0</v>
      </c>
      <c r="AB34" s="56" t="n">
        <f aca="false">AB33+1</f>
        <v>29</v>
      </c>
      <c r="AC34" s="84" t="n">
        <f aca="false">MAX(AC33-AE34,0)</f>
        <v>0</v>
      </c>
      <c r="AD34" s="82" t="n">
        <f aca="false">AC33*$C$16</f>
        <v>0</v>
      </c>
      <c r="AE34" s="84" t="n">
        <f aca="false">IF(N34+P34+T34-Z34&gt;0,MIN(AC33,N34+P34+T34-Z34),0)</f>
        <v>0</v>
      </c>
      <c r="AF34" s="82" t="n">
        <f aca="false">AD34+AE34</f>
        <v>0</v>
      </c>
      <c r="AG34" s="56" t="n">
        <f aca="false">AG33+1</f>
        <v>29</v>
      </c>
      <c r="AH34" s="84" t="n">
        <f aca="false">MAX(AH33-AJ34,0)</f>
        <v>0</v>
      </c>
      <c r="AI34" s="82" t="n">
        <f aca="false">AH33*$C$19</f>
        <v>0</v>
      </c>
      <c r="AJ34" s="84" t="n">
        <f aca="false">IF(N34+P34+T34-Z34-AE34&gt;0,MIN(AH33,N34+P34-Z34-AE34),0)</f>
        <v>0</v>
      </c>
      <c r="AK34" s="82" t="n">
        <f aca="false">AI34+AJ34</f>
        <v>0</v>
      </c>
      <c r="AL34" s="56" t="n">
        <f aca="false">AL33+1</f>
        <v>29</v>
      </c>
      <c r="AM34" s="84" t="n">
        <f aca="false">MAX(AM33-AO34,0)</f>
        <v>0</v>
      </c>
      <c r="AN34" s="82" t="n">
        <f aca="false">AM33*$C$22</f>
        <v>0</v>
      </c>
      <c r="AO34" s="84" t="n">
        <f aca="false">IF(N34+P34+T34-Z34-AE34-AJ34&gt;0,MIN(AM33,N34+P34+T34-Z34-AE34-AJ34),0)</f>
        <v>0</v>
      </c>
      <c r="AP34" s="82" t="n">
        <f aca="false">AN34+AO34</f>
        <v>0</v>
      </c>
      <c r="AQ34" s="56" t="n">
        <f aca="false">AQ33+1</f>
        <v>29</v>
      </c>
      <c r="AR34" s="84" t="n">
        <f aca="false">MAX(AR33-AT34,0)</f>
        <v>0</v>
      </c>
      <c r="AS34" s="82" t="n">
        <f aca="false">AR33*$C$25</f>
        <v>0</v>
      </c>
      <c r="AT34" s="84" t="n">
        <f aca="false">IF(N34+P34+T34-Z34-AE34-AJ34-AO34&gt;0,MIN(AR33,N34+P34+T34-Z34-AE34-AJ34-AO34),0)</f>
        <v>0</v>
      </c>
      <c r="AU34" s="82" t="n">
        <f aca="false">AS34+AT34</f>
        <v>0</v>
      </c>
      <c r="AV34" s="56" t="n">
        <f aca="false">AV33+1</f>
        <v>29</v>
      </c>
      <c r="AW34" s="83" t="n">
        <f aca="false">L34</f>
        <v>-4736271263.59467</v>
      </c>
      <c r="AX34" s="82" t="n">
        <f aca="false">AW33*$C$28</f>
        <v>-23700132.3711798</v>
      </c>
      <c r="AY34" s="82" t="n">
        <v>0</v>
      </c>
      <c r="AZ34" s="82" t="n">
        <f aca="false">AX34+AY34</f>
        <v>-23700132.3711798</v>
      </c>
      <c r="BA34" s="56" t="n">
        <f aca="false">BA33+1</f>
        <v>29</v>
      </c>
      <c r="BB34" s="84" t="n">
        <f aca="false">MAX(BB33-BD34,0)</f>
        <v>0</v>
      </c>
      <c r="BC34" s="82" t="n">
        <f aca="false">IF(AR34=0,BB33*$C$31,0)</f>
        <v>0</v>
      </c>
      <c r="BD34" s="84" t="n">
        <f aca="false">IF(N34+P34+T34-Z34-AE34-AJ34-AO34-AT34&gt;0,MIN(BB33,N34+P34+T34-Z34-AE34-AJ34-AO34-AT34),0)</f>
        <v>0</v>
      </c>
      <c r="BE34" s="82" t="n">
        <f aca="false">BC34+BD34</f>
        <v>0</v>
      </c>
      <c r="BF34" s="56" t="n">
        <f aca="false">BF33+1</f>
        <v>29</v>
      </c>
      <c r="BG34" s="84" t="n">
        <f aca="false">MAX(BG33-BI34,0)</f>
        <v>0</v>
      </c>
      <c r="BH34" s="82" t="n">
        <f aca="false">IF(BB34&gt;0,0,BG33*$C$34)</f>
        <v>0</v>
      </c>
      <c r="BI34" s="84" t="n">
        <f aca="false">IF(N34+P34+T34-Z34-AE34-AJ34-AO34-AT34-BD34&gt;0,MIN(BG33,N34+P34+T34-Z34-AE34-AJ34-AO34-AT34-BD34),0)</f>
        <v>0</v>
      </c>
      <c r="BJ34" s="82" t="n">
        <f aca="false">BH34+BI34</f>
        <v>0</v>
      </c>
      <c r="BK34" s="56" t="n">
        <f aca="false">BK33+1</f>
        <v>29</v>
      </c>
      <c r="BL34" s="84" t="n">
        <f aca="false">MAX(BL33-BN34,0)</f>
        <v>0</v>
      </c>
      <c r="BM34" s="82" t="n">
        <f aca="false">IF(BG34=0,BL33*$C$37,0)</f>
        <v>0</v>
      </c>
      <c r="BN34" s="84" t="n">
        <f aca="false">IF(N34+P34+T34-Z34-AE34-AJ34-AO34-AT34-BD34-BI34&gt;0,MIN(BL33,N34+P34+T34-Z34-AE34-AJ34-AO34-AT34-BD34-BI34),0)</f>
        <v>0</v>
      </c>
      <c r="BO34" s="82" t="n">
        <f aca="false">BM34+BN34</f>
        <v>0</v>
      </c>
      <c r="BP34" s="56" t="n">
        <f aca="false">BP33+1</f>
        <v>29</v>
      </c>
      <c r="BQ34" s="84" t="n">
        <f aca="false">MAX(BQ33-BS34,0)</f>
        <v>0</v>
      </c>
      <c r="BR34" s="82" t="n">
        <f aca="false">IF(BL34=0,BQ33*$C$40,0)</f>
        <v>0</v>
      </c>
      <c r="BS34" s="84" t="n">
        <f aca="false">IF(N34+P34+T34-Z34-AE34-AJ34-AO34-AT34-BD34-BI34-BN34&gt;0,MIN(BQ33,N34+P34+T34-Z34-AE34-AJ34-AO34-AT34-BD34-BI34-BN34),0)</f>
        <v>0</v>
      </c>
      <c r="BT34" s="82" t="n">
        <f aca="false">BR34+BS34</f>
        <v>0</v>
      </c>
      <c r="BU34" s="56" t="n">
        <f aca="false">BU33+1</f>
        <v>29</v>
      </c>
      <c r="BV34" s="84" t="n">
        <f aca="false">MAX(BV33-BX34,0)</f>
        <v>0</v>
      </c>
      <c r="BW34" s="82" t="n">
        <f aca="false">IF(BQ34=0,BV33*$C$43,0)</f>
        <v>0</v>
      </c>
      <c r="BX34" s="84" t="n">
        <f aca="false">IF(N34+P34+T34-Z34-AE34-AJ34-AO34-AT34-BD34-BI34-BN34-BS34&gt;0,MIN(BV33,N34+P34+T34-Z34-AE34-AJ34-AO34-AT34-BD34-BI34-BN34-BS34),0)</f>
        <v>0</v>
      </c>
      <c r="BY34" s="82" t="n">
        <f aca="false">BW34+BX34</f>
        <v>0</v>
      </c>
      <c r="BZ34" s="0" t="n">
        <f aca="false">BZ33+1</f>
        <v>29</v>
      </c>
      <c r="CA34" s="84" t="n">
        <f aca="false">MAX(CA33-CC34,0)</f>
        <v>0</v>
      </c>
      <c r="CB34" s="82" t="n">
        <f aca="false">IF(BV34=0,CA33*$C$46,0)</f>
        <v>0</v>
      </c>
      <c r="CC34" s="84" t="n">
        <f aca="false">IF(N34+P34+T34-Z34-AE34-AJ34-AO34-AT34-BD34-BI34-BN34-BS34-BX34&gt;0,MIN(CA33,N34+P34+T34-Z34-AE34-AJ34-AO34-AT34-BD34-BI34-BN34-BS34-BX34),0)</f>
        <v>0</v>
      </c>
      <c r="CD34" s="82" t="n">
        <f aca="false">CB34+CC34</f>
        <v>0</v>
      </c>
      <c r="CE34" s="56" t="n">
        <f aca="false">CE33+1</f>
        <v>29</v>
      </c>
      <c r="CF34" s="84" t="n">
        <f aca="false">MAX(CF33-CH34,0)</f>
        <v>0</v>
      </c>
      <c r="CG34" s="82" t="n">
        <f aca="false">IF(CA34=0,CF33*$C$49,0)</f>
        <v>0</v>
      </c>
      <c r="CH34" s="84" t="n">
        <f aca="false">IF(N34+P34+T34-Z34-AE34-AJ34-AO34-AT34-BD34-BI34-BN34-BS34-BX34-CC34&gt;0,MIN(CF33,N34+P34+T34-Z34-AE34-AJ34-AO34-AT34-BD34-BI34-BN34-BS34-BX34-CC34),0)</f>
        <v>0</v>
      </c>
      <c r="CI34" s="82" t="n">
        <f aca="false">CG34+CH34</f>
        <v>0</v>
      </c>
      <c r="CJ34" s="56" t="n">
        <f aca="false">CJ33+1</f>
        <v>29</v>
      </c>
      <c r="CK34" s="84" t="n">
        <f aca="false">MAX(CK33-CM34,0)</f>
        <v>0</v>
      </c>
      <c r="CL34" s="82" t="n">
        <f aca="false">IF(CF34=0,CK33*$C$52,0)</f>
        <v>0</v>
      </c>
      <c r="CM34" s="84" t="n">
        <f aca="false">IF(N34+P34+T34-Z34-AE34-AJ34-AO34-AT34-BD34-BI34-BN34-BS34-BX34-CC34-CH34&gt;0,MIN(CK33,N34+P34+T34-Z34-AE34-AJ34-AO34-AT34-BD34-BI34-BN34-BS34-BX34-CC34-CH34),0)</f>
        <v>0</v>
      </c>
      <c r="CN34" s="82" t="n">
        <f aca="false">CL34+CM34</f>
        <v>0</v>
      </c>
      <c r="CO34" s="0" t="n">
        <f aca="false">CO33+1</f>
        <v>29</v>
      </c>
      <c r="CP34" s="84" t="n">
        <f aca="false">MAX(CP33-CR34,0)</f>
        <v>0</v>
      </c>
      <c r="CQ34" s="82" t="n">
        <f aca="false">IF(CK34=0,CP33*$C$55,0)</f>
        <v>0</v>
      </c>
      <c r="CR34" s="84" t="n">
        <f aca="false">IF(N34+P34+T34-Z34-AE34-AJ34-AO34-AT34-BD34-BI34-BN34-BS34-BX34-CC34-CH34-CM34&gt;0,MIN(CP33,N34+P34+T34-Z34-AE34-AJ34-AO34-AT34-BD34-BI34-BN34-BS34-BX34-CC34-CH34-CM34),0)</f>
        <v>0</v>
      </c>
      <c r="CS34" s="82" t="n">
        <f aca="false">CQ34+CR34</f>
        <v>0</v>
      </c>
      <c r="CT34" s="0" t="n">
        <f aca="false">CT33+1</f>
        <v>29</v>
      </c>
      <c r="CU34" s="84" t="n">
        <f aca="false">MAX(CU33-CW34,0)</f>
        <v>0</v>
      </c>
      <c r="CV34" s="82" t="n">
        <f aca="false">IF(CP34=0,CU33*$C$58,0)</f>
        <v>0</v>
      </c>
      <c r="CW34" s="84" t="n">
        <f aca="false">IF(N34+P34+T34-Z34-AE34-AJ34-AO34-AT34-BD34-BI34-BN34-BS34-BX34-CC34-CH34-CM34-CR34&gt;0,MIN(CU33,N34+P34+T34-Z34-AE34-AJ34-AO34-AT34-BD34-BI34-BN34-BS34-BX34-CC34-CH34-CM34-CR34),0)</f>
        <v>0</v>
      </c>
      <c r="CX34" s="82" t="n">
        <f aca="false">CV34+CW34</f>
        <v>0</v>
      </c>
      <c r="CY34" s="56" t="n">
        <f aca="false">CY33+1</f>
        <v>29</v>
      </c>
      <c r="CZ34" s="84" t="n">
        <f aca="false">MAX(CZ33-DB34,0)</f>
        <v>0</v>
      </c>
      <c r="DA34" s="82" t="n">
        <f aca="false">IF(CU34=0,CZ33*$C$61,0)</f>
        <v>0</v>
      </c>
      <c r="DB34" s="84" t="n">
        <f aca="false">IF(N34+P34+T34-Z34-AE34-AJ34-AO34-AT34-BD34-BI34-BN34-BS34-BX34-CC34-CH34-CM34-CR34-CW34&gt;0,MIN(CZ33,N34+P34+T34-Z34-AE34-AJ34-AO34-AT34-BD34-BI34-BN34-BS34-BX34-CC34-CH34-CM34-CR34-CW34),0)</f>
        <v>0</v>
      </c>
      <c r="DC34" s="82" t="n">
        <f aca="false">DA34+DB34</f>
        <v>0</v>
      </c>
      <c r="DD34" s="82" t="n">
        <f aca="false">X34+AC34+AH34+AM34+AR34+BB34+BG34+BL34+BQ34+BV34+CA34+CF34+CK34+CP34+CU34+CZ34</f>
        <v>0</v>
      </c>
      <c r="DE34" s="82" t="n">
        <f aca="false">Y34+AD34+AI34+AN34+AS34+AX34+BC34+BH34+BM34+BR34+BW34+CB34+CG34+CQ34+CV34+DA34</f>
        <v>-23700132.3711798</v>
      </c>
      <c r="DF34" s="82" t="n">
        <f aca="false">Z34+AE34+AJ34+AO34+AT34+AY34+BD34+BI34+BN34+BS34+BX34+CC34+CH34+CR34+CW34+DB34</f>
        <v>0</v>
      </c>
      <c r="DG34" s="82" t="n">
        <f aca="false">DE34+DF34</f>
        <v>-23700132.3711798</v>
      </c>
      <c r="DH34" s="84" t="n">
        <f aca="false">U34-DG34+(AW34*$C$28)</f>
        <v>101099586.788649</v>
      </c>
      <c r="DI34" s="82" t="n">
        <f aca="false">U34-DG34</f>
        <v>126988045.515458</v>
      </c>
      <c r="DJ34" s="56" t="n">
        <f aca="false">DJ33+1</f>
        <v>29</v>
      </c>
    </row>
    <row r="35" customFormat="false" ht="15.75" hidden="false" customHeight="false" outlineLevel="0" collapsed="false">
      <c r="A35" s="56"/>
      <c r="B35" s="56"/>
      <c r="C35" s="56"/>
      <c r="G35" s="78" t="n">
        <f aca="false">G34+1</f>
        <v>30</v>
      </c>
      <c r="H35" s="79" t="n">
        <v>1</v>
      </c>
      <c r="I35" s="79" t="n">
        <f aca="false">1/$C$4*(1-H35)</f>
        <v>0</v>
      </c>
      <c r="J35" s="86" t="n">
        <f aca="false">0.06*$C$6</f>
        <v>0.0036</v>
      </c>
      <c r="K35" s="86" t="n">
        <f aca="false">$C$10</f>
        <v>0.0053</v>
      </c>
      <c r="L35" s="81" t="n">
        <f aca="false">-PV($C$4,$C$3-$G35,$C$5)*(1-$J$5-$K$5)*(1-$J$6-$K$6)*(1-$J$7-$K$7)*(1-$J$8-$K$8)*(1-$J35-$K35)^($G35-3)</f>
        <v>-5163486970.48726</v>
      </c>
      <c r="M35" s="81" t="n">
        <f aca="false">-PMT($C$4,$C$3,$C$2)*(1-$J$5-$K$5)*(1-$J$6-$K$6)*(1-$J$7-$K$7)*(1-$J$8-$K$8)*(1-J34-K34)^($G35-4)</f>
        <v>99796885.3960135</v>
      </c>
      <c r="N35" s="81" t="n">
        <f aca="false">-PV($C$4,$C$3-$G35,$C$5)*(1-$J$5-$K$5)*(1-$J$6-$K$6)*(1-$J$7-$K$7)*(1-$J$8-$K$8)*(1-$J34-$K34)^($G35-4)*$J$10</f>
        <v>-18755476.8376089</v>
      </c>
      <c r="O35" s="81" t="n">
        <f aca="false">-(L34-N35)*$C$10</f>
        <v>25002833.6698124</v>
      </c>
      <c r="P35" s="81" t="n">
        <f aca="false">-(PMT($C$4,$C$3,$C$2)-PV($C$4,$C$3-$G34,$C$5)*$C$4)*(1-$J$5-$K$5)*(1-$J$6-$K$6)*(1-$J$7-$K$7)*(1-$J$8-$K$8)*(1-$J34-$K34)^($G35-4)</f>
        <v>473583413.518905</v>
      </c>
      <c r="Q35" s="81" t="n">
        <f aca="false">(-PV($C$4,$C$3-$G34,$C$5)*$C$4)*(1-$J$5-$K$5)*(1-$J$6-$K$6)*(1-$J$7-$K$7)*(1-$J$8-$K$8)*(1-$J34-$K34)^($G35-4)</f>
        <v>-373786528.122891</v>
      </c>
      <c r="R35" s="81" t="n">
        <f aca="false">(PV($C$4,$C$3-G34,$C$5)*$C$9)*(1-$J$5-$K$5)*(1-$J$6-$K$6)*(1-$J$7-$K$7)*(1-$J$8-$K$8)*(1-$J$9-$K$9)^($G35-4)</f>
        <v>6535107.08950792</v>
      </c>
      <c r="S35" s="81" t="n">
        <f aca="false">MAXA(0,$L35-$C$8)</f>
        <v>0</v>
      </c>
      <c r="T35" s="81" t="n">
        <f aca="false">(L33-N34)*$C$11</f>
        <v>-9933044.84293997</v>
      </c>
      <c r="U35" s="81" t="n">
        <f aca="false">SUM(N35:R35)+T35</f>
        <v>102646304.474785</v>
      </c>
      <c r="W35" s="56" t="n">
        <f aca="false">W34+1</f>
        <v>30</v>
      </c>
      <c r="X35" s="84" t="n">
        <f aca="false">MAX(X34-Z35,0)</f>
        <v>0</v>
      </c>
      <c r="Y35" s="82" t="n">
        <f aca="false">X34*$C$13</f>
        <v>0</v>
      </c>
      <c r="Z35" s="84" t="n">
        <f aca="false">MIN(IF(X34&gt;0,N35+P35+T35,0),X34)</f>
        <v>0</v>
      </c>
      <c r="AA35" s="84" t="n">
        <f aca="false">Y35+Z35</f>
        <v>0</v>
      </c>
      <c r="AB35" s="56" t="n">
        <f aca="false">AB34+1</f>
        <v>30</v>
      </c>
      <c r="AC35" s="84" t="n">
        <f aca="false">MAX(AC34-AE35,0)</f>
        <v>0</v>
      </c>
      <c r="AD35" s="82" t="n">
        <f aca="false">AC34*$C$16</f>
        <v>0</v>
      </c>
      <c r="AE35" s="84" t="n">
        <f aca="false">IF(N35+P35+T35-Z35&gt;0,MIN(AC34,N35+P35+T35-Z35),0)</f>
        <v>0</v>
      </c>
      <c r="AF35" s="82" t="n">
        <f aca="false">AD35+AE35</f>
        <v>0</v>
      </c>
      <c r="AG35" s="56" t="n">
        <f aca="false">AG34+1</f>
        <v>30</v>
      </c>
      <c r="AH35" s="84" t="n">
        <f aca="false">MAX(AH34-AJ35,0)</f>
        <v>0</v>
      </c>
      <c r="AI35" s="82" t="n">
        <f aca="false">AH34*$C$19</f>
        <v>0</v>
      </c>
      <c r="AJ35" s="84" t="n">
        <f aca="false">IF(N35+P35+T35-Z35-AE35&gt;0,MIN(AH34,N35+P35-Z35-AE35),0)</f>
        <v>0</v>
      </c>
      <c r="AK35" s="82" t="n">
        <f aca="false">AI35+AJ35</f>
        <v>0</v>
      </c>
      <c r="AL35" s="56" t="n">
        <f aca="false">AL34+1</f>
        <v>30</v>
      </c>
      <c r="AM35" s="84" t="n">
        <f aca="false">MAX(AM34-AO35,0)</f>
        <v>0</v>
      </c>
      <c r="AN35" s="82" t="n">
        <f aca="false">AM34*$C$22</f>
        <v>0</v>
      </c>
      <c r="AO35" s="84" t="n">
        <f aca="false">IF(N35+P35+T35-Z35-AE35-AJ35&gt;0,MIN(AM34,N35+P35+T35-Z35-AE35-AJ35),0)</f>
        <v>0</v>
      </c>
      <c r="AP35" s="82" t="n">
        <f aca="false">AN35+AO35</f>
        <v>0</v>
      </c>
      <c r="AQ35" s="56" t="n">
        <f aca="false">AQ34+1</f>
        <v>30</v>
      </c>
      <c r="AR35" s="84" t="n">
        <f aca="false">MAX(AR34-AT35,0)</f>
        <v>0</v>
      </c>
      <c r="AS35" s="82" t="n">
        <f aca="false">AR34*$C$25</f>
        <v>0</v>
      </c>
      <c r="AT35" s="84" t="n">
        <f aca="false">IF(N35+P35+T35-Z35-AE35-AJ35-AO35&gt;0,MIN(AR34,N35+P35+T35-Z35-AE35-AJ35-AO35),0)</f>
        <v>0</v>
      </c>
      <c r="AU35" s="82" t="n">
        <f aca="false">AS35+AT35</f>
        <v>0</v>
      </c>
      <c r="AV35" s="56" t="n">
        <f aca="false">AV34+1</f>
        <v>30</v>
      </c>
      <c r="AW35" s="83" t="n">
        <f aca="false">L35</f>
        <v>-5163486970.48726</v>
      </c>
      <c r="AX35" s="82" t="n">
        <f aca="false">AW34*$C$28</f>
        <v>-25888458.7268084</v>
      </c>
      <c r="AY35" s="82" t="n">
        <v>0</v>
      </c>
      <c r="AZ35" s="82" t="n">
        <f aca="false">AX35+AY35</f>
        <v>-25888458.7268084</v>
      </c>
      <c r="BA35" s="56" t="n">
        <f aca="false">BA34+1</f>
        <v>30</v>
      </c>
      <c r="BB35" s="84" t="n">
        <f aca="false">MAX(BB34-BD35,0)</f>
        <v>0</v>
      </c>
      <c r="BC35" s="82" t="n">
        <f aca="false">IF(AR35=0,BB34*$C$31,0)</f>
        <v>0</v>
      </c>
      <c r="BD35" s="84" t="n">
        <f aca="false">IF(N35+P35+T35-Z35-AE35-AJ35-AO35-AT35&gt;0,MIN(BB34,N35+P35+T35-Z35-AE35-AJ35-AO35-AT35),0)</f>
        <v>0</v>
      </c>
      <c r="BE35" s="82" t="n">
        <f aca="false">BC35+BD35</f>
        <v>0</v>
      </c>
      <c r="BF35" s="56" t="n">
        <f aca="false">BF34+1</f>
        <v>30</v>
      </c>
      <c r="BG35" s="84" t="n">
        <f aca="false">MAX(BG34-BI35,0)</f>
        <v>0</v>
      </c>
      <c r="BH35" s="82" t="n">
        <f aca="false">IF(BB35&gt;0,0,BG34*$C$34)</f>
        <v>0</v>
      </c>
      <c r="BI35" s="84" t="n">
        <f aca="false">IF(N35+P35+T35-Z35-AE35-AJ35-AO35-AT35-BD35&gt;0,MIN(BG34,N35+P35+T35-Z35-AE35-AJ35-AO35-AT35-BD35),0)</f>
        <v>0</v>
      </c>
      <c r="BJ35" s="82" t="n">
        <f aca="false">BH35+BI35</f>
        <v>0</v>
      </c>
      <c r="BK35" s="56" t="n">
        <f aca="false">BK34+1</f>
        <v>30</v>
      </c>
      <c r="BL35" s="84" t="n">
        <f aca="false">MAX(BL34-BN35,0)</f>
        <v>0</v>
      </c>
      <c r="BM35" s="82" t="n">
        <f aca="false">IF(BG35=0,BL34*$C$37,0)</f>
        <v>0</v>
      </c>
      <c r="BN35" s="84" t="n">
        <f aca="false">IF(N35+P35+T35-Z35-AE35-AJ35-AO35-AT35-BD35-BI35&gt;0,MIN(BL34,N35+P35+T35-Z35-AE35-AJ35-AO35-AT35-BD35-BI35),0)</f>
        <v>0</v>
      </c>
      <c r="BO35" s="82" t="n">
        <f aca="false">BM35+BN35</f>
        <v>0</v>
      </c>
      <c r="BP35" s="56" t="n">
        <f aca="false">BP34+1</f>
        <v>30</v>
      </c>
      <c r="BQ35" s="84" t="n">
        <f aca="false">MAX(BQ34-BS35,0)</f>
        <v>0</v>
      </c>
      <c r="BR35" s="82" t="n">
        <f aca="false">IF(BL35=0,BQ34*$C$40,0)</f>
        <v>0</v>
      </c>
      <c r="BS35" s="84" t="n">
        <f aca="false">IF(N35+P35+T35-Z35-AE35-AJ35-AO35-AT35-BD35-BI35-BN35&gt;0,MIN(BQ34,N35+P35+T35-Z35-AE35-AJ35-AO35-AT35-BD35-BI35-BN35),0)</f>
        <v>0</v>
      </c>
      <c r="BT35" s="82" t="n">
        <f aca="false">BR35+BS35</f>
        <v>0</v>
      </c>
      <c r="BU35" s="56" t="n">
        <f aca="false">BU34+1</f>
        <v>30</v>
      </c>
      <c r="BV35" s="84" t="n">
        <f aca="false">MAX(BV34-BX35,0)</f>
        <v>0</v>
      </c>
      <c r="BW35" s="82" t="n">
        <f aca="false">IF(BQ35=0,BV34*$C$43,0)</f>
        <v>0</v>
      </c>
      <c r="BX35" s="84" t="n">
        <f aca="false">IF(N35+P35+T35-Z35-AE35-AJ35-AO35-AT35-BD35-BI35-BN35-BS35&gt;0,MIN(BV34,N35+P35+T35-Z35-AE35-AJ35-AO35-AT35-BD35-BI35-BN35-BS35),0)</f>
        <v>0</v>
      </c>
      <c r="BY35" s="82" t="n">
        <f aca="false">BW35+BX35</f>
        <v>0</v>
      </c>
      <c r="BZ35" s="0" t="n">
        <f aca="false">BZ34+1</f>
        <v>30</v>
      </c>
      <c r="CA35" s="84" t="n">
        <f aca="false">MAX(CA34-CC35,0)</f>
        <v>0</v>
      </c>
      <c r="CB35" s="82" t="n">
        <f aca="false">IF(BV35=0,CA34*$C$46,0)</f>
        <v>0</v>
      </c>
      <c r="CC35" s="84" t="n">
        <f aca="false">IF(N35+P35+T35-Z35-AE35-AJ35-AO35-AT35-BD35-BI35-BN35-BS35-BX35&gt;0,MIN(CA34,N35+P35+T35-Z35-AE35-AJ35-AO35-AT35-BD35-BI35-BN35-BS35-BX35),0)</f>
        <v>0</v>
      </c>
      <c r="CD35" s="82" t="n">
        <f aca="false">CB35+CC35</f>
        <v>0</v>
      </c>
      <c r="CE35" s="56" t="n">
        <f aca="false">CE34+1</f>
        <v>30</v>
      </c>
      <c r="CF35" s="84" t="n">
        <f aca="false">MAX(CF34-CH35,0)</f>
        <v>0</v>
      </c>
      <c r="CG35" s="82" t="n">
        <f aca="false">IF(CA35=0,CF34*$C$49,0)</f>
        <v>0</v>
      </c>
      <c r="CH35" s="84" t="n">
        <f aca="false">IF(N35+P35+T35-Z35-AE35-AJ35-AO35-AT35-BD35-BI35-BN35-BS35-BX35-CC35&gt;0,MIN(CF34,N35+P35+T35-Z35-AE35-AJ35-AO35-AT35-BD35-BI35-BN35-BS35-BX35-CC35),0)</f>
        <v>0</v>
      </c>
      <c r="CI35" s="82" t="n">
        <f aca="false">CG35+CH35</f>
        <v>0</v>
      </c>
      <c r="CJ35" s="56" t="n">
        <f aca="false">CJ34+1</f>
        <v>30</v>
      </c>
      <c r="CK35" s="84" t="n">
        <f aca="false">MAX(CK34-CM35,0)</f>
        <v>0</v>
      </c>
      <c r="CL35" s="82" t="n">
        <f aca="false">IF(CF35=0,CK34*$C$52,0)</f>
        <v>0</v>
      </c>
      <c r="CM35" s="84" t="n">
        <f aca="false">IF(N35+P35+T35-Z35-AE35-AJ35-AO35-AT35-BD35-BI35-BN35-BS35-BX35-CC35-CH35&gt;0,MIN(CK34,N35+P35+T35-Z35-AE35-AJ35-AO35-AT35-BD35-BI35-BN35-BS35-BX35-CC35-CH35),0)</f>
        <v>0</v>
      </c>
      <c r="CN35" s="82" t="n">
        <f aca="false">CL35+CM35</f>
        <v>0</v>
      </c>
      <c r="CO35" s="0" t="n">
        <f aca="false">CO34+1</f>
        <v>30</v>
      </c>
      <c r="CP35" s="84" t="n">
        <f aca="false">MAX(CP34-CR35,0)</f>
        <v>0</v>
      </c>
      <c r="CQ35" s="82" t="n">
        <f aca="false">IF(CK35=0,CP34*$C$55,0)</f>
        <v>0</v>
      </c>
      <c r="CR35" s="84" t="n">
        <f aca="false">IF(N35+P35+T35-Z35-AE35-AJ35-AO35-AT35-BD35-BI35-BN35-BS35-BX35-CC35-CH35-CM35&gt;0,MIN(CP34,N35+P35+T35-Z35-AE35-AJ35-AO35-AT35-BD35-BI35-BN35-BS35-BX35-CC35-CH35-CM35),0)</f>
        <v>0</v>
      </c>
      <c r="CS35" s="82" t="n">
        <f aca="false">CQ35+CR35</f>
        <v>0</v>
      </c>
      <c r="CT35" s="0" t="n">
        <f aca="false">CT34+1</f>
        <v>30</v>
      </c>
      <c r="CU35" s="84" t="n">
        <f aca="false">MAX(CU34-CW35,0)</f>
        <v>0</v>
      </c>
      <c r="CV35" s="82" t="n">
        <f aca="false">IF(CP35=0,CU34*$C$58,0)</f>
        <v>0</v>
      </c>
      <c r="CW35" s="84" t="n">
        <f aca="false">IF(N35+P35+T35-Z35-AE35-AJ35-AO35-AT35-BD35-BI35-BN35-BS35-BX35-CC35-CH35-CM35-CR35&gt;0,MIN(CU34,N35+P35+T35-Z35-AE35-AJ35-AO35-AT35-BD35-BI35-BN35-BS35-BX35-CC35-CH35-CM35-CR35),0)</f>
        <v>0</v>
      </c>
      <c r="CX35" s="82" t="n">
        <f aca="false">CV35+CW35</f>
        <v>0</v>
      </c>
      <c r="CY35" s="56" t="n">
        <f aca="false">CY34+1</f>
        <v>30</v>
      </c>
      <c r="CZ35" s="84" t="n">
        <f aca="false">MAX(CZ34-DB35,0)</f>
        <v>0</v>
      </c>
      <c r="DA35" s="82" t="n">
        <f aca="false">IF(CU35=0,CZ34*$C$61,0)</f>
        <v>0</v>
      </c>
      <c r="DB35" s="84" t="n">
        <f aca="false">IF(N35+P35+T35-Z35-AE35-AJ35-AO35-AT35-BD35-BI35-BN35-BS35-BX35-CC35-CH35-CM35-CR35-CW35&gt;0,MIN(CZ34,N35+P35+T35-Z35-AE35-AJ35-AO35-AT35-BD35-BI35-BN35-BS35-BX35-CC35-CH35-CM35-CR35-CW35),0)</f>
        <v>0</v>
      </c>
      <c r="DC35" s="82" t="n">
        <f aca="false">DA35+DB35</f>
        <v>0</v>
      </c>
      <c r="DD35" s="82" t="n">
        <f aca="false">X35+AC35+AH35+AM35+AR35+BB35+BG35+BL35+BQ35+BV35+CA35+CF35+CK35+CP35+CU35+CZ35</f>
        <v>0</v>
      </c>
      <c r="DE35" s="82" t="n">
        <f aca="false">Y35+AD35+AI35+AN35+AS35+AX35+BC35+BH35+BM35+BR35+BW35+CB35+CG35+CQ35+CV35+DA35</f>
        <v>-25888458.7268084</v>
      </c>
      <c r="DF35" s="82" t="n">
        <f aca="false">Z35+AE35+AJ35+AO35+AT35+AY35+BD35+BI35+BN35+BS35+BX35+CC35+CH35+CR35+CW35+DB35</f>
        <v>0</v>
      </c>
      <c r="DG35" s="82" t="n">
        <f aca="false">DE35+DF35</f>
        <v>-25888458.7268084</v>
      </c>
      <c r="DH35" s="84" t="n">
        <f aca="false">U35-DG35+(AW35*$C$28)</f>
        <v>100311143.42091</v>
      </c>
      <c r="DI35" s="82" t="n">
        <f aca="false">U35-DG35</f>
        <v>128534763.201593</v>
      </c>
      <c r="DJ35" s="56" t="n">
        <f aca="false">DJ34+1</f>
        <v>30</v>
      </c>
    </row>
    <row r="36" customFormat="false" ht="15.75" hidden="false" customHeight="false" outlineLevel="0" collapsed="false">
      <c r="A36" s="89" t="s">
        <v>85</v>
      </c>
      <c r="B36" s="56"/>
      <c r="C36" s="91" t="n">
        <v>11714219</v>
      </c>
    </row>
    <row r="37" customFormat="false" ht="15.75" hidden="false" customHeight="false" outlineLevel="0" collapsed="false">
      <c r="A37" s="89" t="s">
        <v>86</v>
      </c>
      <c r="B37" s="56"/>
      <c r="C37" s="90" t="n">
        <v>0.076463</v>
      </c>
    </row>
    <row r="38" customFormat="false" ht="15.75" hidden="false" customHeight="false" outlineLevel="0" collapsed="false">
      <c r="A38" s="56"/>
      <c r="B38" s="56"/>
      <c r="C38" s="56"/>
    </row>
    <row r="39" customFormat="false" ht="15.75" hidden="false" customHeight="false" outlineLevel="0" collapsed="false">
      <c r="A39" s="89" t="s">
        <v>87</v>
      </c>
      <c r="B39" s="56"/>
      <c r="C39" s="91" t="n">
        <v>27333177</v>
      </c>
    </row>
    <row r="40" customFormat="false" ht="15.75" hidden="false" customHeight="false" outlineLevel="0" collapsed="false">
      <c r="A40" s="89" t="s">
        <v>88</v>
      </c>
      <c r="B40" s="56"/>
      <c r="C40" s="90" t="n">
        <v>0.07488</v>
      </c>
    </row>
    <row r="41" customFormat="false" ht="15.75" hidden="false" customHeight="false" outlineLevel="0" collapsed="false">
      <c r="A41" s="56"/>
      <c r="B41" s="56"/>
      <c r="C41" s="56"/>
    </row>
    <row r="42" customFormat="false" ht="15.75" hidden="false" customHeight="false" outlineLevel="0" collapsed="false">
      <c r="A42" s="89" t="s">
        <v>89</v>
      </c>
      <c r="B42" s="56"/>
      <c r="C42" s="91" t="n">
        <v>11714219</v>
      </c>
    </row>
    <row r="43" customFormat="false" ht="15.75" hidden="false" customHeight="false" outlineLevel="0" collapsed="false">
      <c r="A43" s="89" t="s">
        <v>90</v>
      </c>
      <c r="B43" s="56"/>
      <c r="C43" s="90" t="n">
        <v>0.07488</v>
      </c>
    </row>
    <row r="44" customFormat="false" ht="15.75" hidden="false" customHeight="false" outlineLevel="0" collapsed="false">
      <c r="A44" s="93" t="s">
        <v>91</v>
      </c>
      <c r="B44" s="94"/>
      <c r="C44" s="94"/>
    </row>
    <row r="45" customFormat="false" ht="15.75" hidden="false" customHeight="false" outlineLevel="0" collapsed="false">
      <c r="A45" s="89" t="s">
        <v>92</v>
      </c>
      <c r="B45" s="56"/>
      <c r="C45" s="82" t="n">
        <v>11714219</v>
      </c>
    </row>
    <row r="46" customFormat="false" ht="15.75" hidden="false" customHeight="false" outlineLevel="0" collapsed="false">
      <c r="A46" s="89" t="s">
        <v>93</v>
      </c>
      <c r="B46" s="56"/>
      <c r="C46" s="95" t="n">
        <v>0.0685</v>
      </c>
    </row>
    <row r="47" customFormat="false" ht="15.75" hidden="false" customHeight="false" outlineLevel="0" collapsed="false">
      <c r="A47" s="56"/>
      <c r="B47" s="56"/>
      <c r="C47" s="56"/>
    </row>
    <row r="48" customFormat="false" ht="15.75" hidden="false" customHeight="false" outlineLevel="0" collapsed="false">
      <c r="A48" s="89" t="s">
        <v>94</v>
      </c>
      <c r="B48" s="56"/>
      <c r="C48" s="82" t="n">
        <v>19523698</v>
      </c>
    </row>
    <row r="49" customFormat="false" ht="15.75" hidden="false" customHeight="false" outlineLevel="0" collapsed="false">
      <c r="A49" s="89" t="s">
        <v>95</v>
      </c>
      <c r="B49" s="56"/>
      <c r="C49" s="95" t="n">
        <v>0.0685</v>
      </c>
    </row>
    <row r="50" customFormat="false" ht="15.75" hidden="false" customHeight="false" outlineLevel="0" collapsed="false">
      <c r="A50" s="56"/>
      <c r="B50" s="56"/>
      <c r="C50" s="56"/>
    </row>
    <row r="51" customFormat="false" ht="15.75" hidden="false" customHeight="false" outlineLevel="0" collapsed="false">
      <c r="A51" s="89" t="s">
        <v>96</v>
      </c>
      <c r="B51" s="56"/>
      <c r="C51" s="82" t="n">
        <v>3904740</v>
      </c>
    </row>
    <row r="52" customFormat="false" ht="15.75" hidden="false" customHeight="false" outlineLevel="0" collapsed="false">
      <c r="A52" s="89" t="s">
        <v>97</v>
      </c>
      <c r="B52" s="56"/>
      <c r="C52" s="95" t="n">
        <v>0.0685</v>
      </c>
    </row>
    <row r="53" customFormat="false" ht="15.75" hidden="false" customHeight="false" outlineLevel="0" collapsed="false">
      <c r="A53" s="56"/>
      <c r="B53" s="56"/>
      <c r="C53" s="56"/>
    </row>
    <row r="54" customFormat="false" ht="15.75" hidden="false" customHeight="false" outlineLevel="0" collapsed="false">
      <c r="A54" s="89" t="s">
        <v>98</v>
      </c>
      <c r="B54" s="56"/>
      <c r="C54" s="82" t="n">
        <v>15618958</v>
      </c>
    </row>
    <row r="55" customFormat="false" ht="15.75" hidden="false" customHeight="false" outlineLevel="0" collapsed="false">
      <c r="A55" s="89" t="s">
        <v>99</v>
      </c>
      <c r="B55" s="56"/>
      <c r="C55" s="95" t="n">
        <v>0.06</v>
      </c>
    </row>
    <row r="56" customFormat="false" ht="15.75" hidden="false" customHeight="false" outlineLevel="0" collapsed="false">
      <c r="A56" s="96"/>
      <c r="B56" s="56"/>
      <c r="C56" s="56"/>
    </row>
    <row r="57" customFormat="false" ht="15.75" hidden="false" customHeight="false" outlineLevel="0" collapsed="false">
      <c r="A57" s="89" t="s">
        <v>100</v>
      </c>
      <c r="B57" s="56"/>
      <c r="C57" s="82" t="n">
        <v>7809479</v>
      </c>
    </row>
    <row r="58" customFormat="false" ht="15.75" hidden="false" customHeight="false" outlineLevel="0" collapsed="false">
      <c r="A58" s="89" t="s">
        <v>101</v>
      </c>
      <c r="B58" s="56"/>
      <c r="C58" s="95" t="n">
        <v>0.06</v>
      </c>
    </row>
    <row r="59" customFormat="false" ht="15.75" hidden="false" customHeight="false" outlineLevel="0" collapsed="false">
      <c r="A59" s="56"/>
      <c r="B59" s="56"/>
      <c r="C59" s="56"/>
    </row>
    <row r="60" customFormat="false" ht="15.75" hidden="false" customHeight="false" outlineLevel="0" collapsed="false">
      <c r="A60" s="89" t="s">
        <v>102</v>
      </c>
      <c r="B60" s="56"/>
      <c r="C60" s="82" t="n">
        <v>19523699</v>
      </c>
      <c r="F60" s="97"/>
    </row>
    <row r="61" customFormat="false" ht="15.75" hidden="false" customHeight="false" outlineLevel="0" collapsed="false">
      <c r="A61" s="89" t="s">
        <v>103</v>
      </c>
      <c r="B61" s="56"/>
      <c r="C61" s="95" t="n">
        <v>0.06</v>
      </c>
      <c r="F61" s="97"/>
    </row>
    <row r="62" customFormat="false" ht="15.75" hidden="false" customHeight="false" outlineLevel="0" collapsed="false">
      <c r="F62" s="97"/>
    </row>
    <row r="63" customFormat="false" ht="15.75" hidden="false" customHeight="false" outlineLevel="0" collapsed="false">
      <c r="F63" s="97"/>
    </row>
    <row r="64" customFormat="false" ht="15.75" hidden="false" customHeight="false" outlineLevel="0" collapsed="false">
      <c r="F64" s="97"/>
    </row>
    <row r="65" customFormat="false" ht="15.75" hidden="false" customHeight="false" outlineLevel="0" collapsed="false">
      <c r="F65" s="97"/>
    </row>
    <row r="66" customFormat="false" ht="15.75" hidden="false" customHeight="false" outlineLevel="0" collapsed="false">
      <c r="F66" s="97"/>
    </row>
    <row r="67" customFormat="false" ht="15.75" hidden="false" customHeight="false" outlineLevel="0" collapsed="false">
      <c r="F67" s="97"/>
    </row>
    <row r="68" customFormat="false" ht="15.75" hidden="false" customHeight="false" outlineLevel="0" collapsed="false">
      <c r="F68" s="97"/>
    </row>
    <row r="69" customFormat="false" ht="15.75" hidden="false" customHeight="false" outlineLevel="0" collapsed="false">
      <c r="F69" s="97"/>
    </row>
    <row r="70" customFormat="false" ht="15.75" hidden="false" customHeight="false" outlineLevel="0" collapsed="false">
      <c r="F70" s="97"/>
    </row>
    <row r="71" customFormat="false" ht="15.75" hidden="false" customHeight="false" outlineLevel="0" collapsed="false">
      <c r="F71" s="97"/>
    </row>
    <row r="72" customFormat="false" ht="15.75" hidden="false" customHeight="false" outlineLevel="0" collapsed="false">
      <c r="F72" s="97"/>
    </row>
    <row r="73" customFormat="false" ht="15.75" hidden="false" customHeight="false" outlineLevel="0" collapsed="false">
      <c r="F73" s="97"/>
    </row>
    <row r="74" customFormat="false" ht="15.75" hidden="false" customHeight="false" outlineLevel="0" collapsed="false">
      <c r="F74" s="97"/>
    </row>
    <row r="75" customFormat="false" ht="15.75" hidden="false" customHeight="false" outlineLevel="0" collapsed="false">
      <c r="F75" s="97"/>
    </row>
    <row r="76" customFormat="false" ht="15.75" hidden="false" customHeight="false" outlineLevel="0" collapsed="false">
      <c r="F76" s="97"/>
    </row>
    <row r="77" customFormat="false" ht="15.75" hidden="false" customHeight="false" outlineLevel="0" collapsed="false">
      <c r="F77" s="97"/>
    </row>
    <row r="78" customFormat="false" ht="15.75" hidden="false" customHeight="false" outlineLevel="0" collapsed="false">
      <c r="F78" s="97"/>
    </row>
    <row r="79" customFormat="false" ht="15.75" hidden="false" customHeight="false" outlineLevel="0" collapsed="false">
      <c r="F79" s="97"/>
    </row>
    <row r="80" customFormat="false" ht="15.75" hidden="false" customHeight="false" outlineLevel="0" collapsed="false">
      <c r="F80" s="97"/>
    </row>
    <row r="81" customFormat="false" ht="15.75" hidden="false" customHeight="false" outlineLevel="0" collapsed="false">
      <c r="F81" s="97"/>
    </row>
    <row r="82" customFormat="false" ht="15.75" hidden="false" customHeight="false" outlineLevel="0" collapsed="false">
      <c r="F82" s="97"/>
    </row>
    <row r="83" customFormat="false" ht="15.75" hidden="false" customHeight="false" outlineLevel="0" collapsed="false">
      <c r="F83" s="97"/>
    </row>
    <row r="84" customFormat="false" ht="15.75" hidden="false" customHeight="false" outlineLevel="0" collapsed="false">
      <c r="F84" s="97"/>
    </row>
    <row r="85" customFormat="false" ht="15.75" hidden="false" customHeight="false" outlineLevel="0" collapsed="false">
      <c r="F85" s="97"/>
    </row>
    <row r="86" customFormat="false" ht="15.75" hidden="false" customHeight="false" outlineLevel="0" collapsed="false">
      <c r="F86" s="97"/>
    </row>
    <row r="87" customFormat="false" ht="15.75" hidden="false" customHeight="false" outlineLevel="0" collapsed="false">
      <c r="F87" s="97"/>
    </row>
    <row r="88" customFormat="false" ht="15.75" hidden="false" customHeight="false" outlineLevel="0" collapsed="false">
      <c r="F88" s="97"/>
    </row>
    <row r="89" customFormat="false" ht="15.75" hidden="false" customHeight="false" outlineLevel="0" collapsed="false">
      <c r="F89" s="97"/>
    </row>
    <row r="90" customFormat="false" ht="15.75" hidden="false" customHeight="false" outlineLevel="0" collapsed="false">
      <c r="F90" s="97"/>
    </row>
    <row r="91" customFormat="false" ht="15.75" hidden="false" customHeight="false" outlineLevel="0" collapsed="false">
      <c r="F91" s="97"/>
    </row>
    <row r="92" customFormat="false" ht="15.75" hidden="false" customHeight="false" outlineLevel="0" collapsed="false">
      <c r="F92" s="97"/>
    </row>
    <row r="93" customFormat="false" ht="15.75" hidden="false" customHeight="false" outlineLevel="0" collapsed="false">
      <c r="F93" s="97"/>
    </row>
    <row r="94" customFormat="false" ht="15.75" hidden="false" customHeight="false" outlineLevel="0" collapsed="false">
      <c r="F94" s="97"/>
    </row>
    <row r="95" customFormat="false" ht="15.75" hidden="false" customHeight="false" outlineLevel="0" collapsed="false">
      <c r="F95" s="97"/>
    </row>
    <row r="96" customFormat="false" ht="15.75" hidden="false" customHeight="false" outlineLevel="0" collapsed="false">
      <c r="F96" s="97"/>
    </row>
    <row r="97" customFormat="false" ht="15.75" hidden="false" customHeight="false" outlineLevel="0" collapsed="false">
      <c r="F97" s="97"/>
    </row>
    <row r="98" customFormat="false" ht="15.75" hidden="false" customHeight="false" outlineLevel="0" collapsed="false">
      <c r="F98" s="97"/>
    </row>
    <row r="99" customFormat="false" ht="15.75" hidden="false" customHeight="false" outlineLevel="0" collapsed="false">
      <c r="F99" s="97"/>
    </row>
    <row r="100" customFormat="false" ht="15.75" hidden="false" customHeight="false" outlineLevel="0" collapsed="false">
      <c r="F100" s="97"/>
    </row>
    <row r="101" customFormat="false" ht="15.75" hidden="false" customHeight="false" outlineLevel="0" collapsed="false">
      <c r="F101" s="97"/>
    </row>
    <row r="102" customFormat="false" ht="15.75" hidden="false" customHeight="false" outlineLevel="0" collapsed="false">
      <c r="F102" s="97"/>
    </row>
    <row r="103" customFormat="false" ht="15.75" hidden="false" customHeight="false" outlineLevel="0" collapsed="false">
      <c r="F103" s="97"/>
    </row>
    <row r="104" customFormat="false" ht="15.75" hidden="false" customHeight="false" outlineLevel="0" collapsed="false">
      <c r="F104" s="97"/>
    </row>
    <row r="105" customFormat="false" ht="15.75" hidden="false" customHeight="false" outlineLevel="0" collapsed="false">
      <c r="F105" s="97"/>
    </row>
    <row r="106" customFormat="false" ht="15.75" hidden="false" customHeight="false" outlineLevel="0" collapsed="false">
      <c r="F106" s="97"/>
    </row>
    <row r="107" customFormat="false" ht="15.75" hidden="false" customHeight="false" outlineLevel="0" collapsed="false">
      <c r="F107" s="97"/>
    </row>
    <row r="108" customFormat="false" ht="15.75" hidden="false" customHeight="false" outlineLevel="0" collapsed="false">
      <c r="F108" s="97"/>
    </row>
    <row r="109" customFormat="false" ht="15.75" hidden="false" customHeight="false" outlineLevel="0" collapsed="false">
      <c r="F109" s="97"/>
    </row>
    <row r="110" customFormat="false" ht="15.75" hidden="false" customHeight="false" outlineLevel="0" collapsed="false">
      <c r="F110" s="97"/>
    </row>
    <row r="111" customFormat="false" ht="15.75" hidden="false" customHeight="false" outlineLevel="0" collapsed="false">
      <c r="F111" s="97"/>
    </row>
    <row r="112" customFormat="false" ht="15.75" hidden="false" customHeight="false" outlineLevel="0" collapsed="false">
      <c r="F112" s="97"/>
    </row>
    <row r="113" customFormat="false" ht="15.75" hidden="false" customHeight="false" outlineLevel="0" collapsed="false">
      <c r="F113" s="97"/>
    </row>
    <row r="114" customFormat="false" ht="15.75" hidden="false" customHeight="false" outlineLevel="0" collapsed="false">
      <c r="F114" s="97"/>
    </row>
    <row r="115" customFormat="false" ht="15.75" hidden="false" customHeight="false" outlineLevel="0" collapsed="false">
      <c r="F115" s="97"/>
    </row>
    <row r="116" customFormat="false" ht="15.75" hidden="false" customHeight="false" outlineLevel="0" collapsed="false">
      <c r="F116" s="97"/>
    </row>
    <row r="117" customFormat="false" ht="15.75" hidden="false" customHeight="false" outlineLevel="0" collapsed="false">
      <c r="F117" s="97"/>
    </row>
    <row r="118" customFormat="false" ht="15.75" hidden="false" customHeight="false" outlineLevel="0" collapsed="false">
      <c r="F118" s="97"/>
    </row>
    <row r="119" customFormat="false" ht="15.75" hidden="false" customHeight="false" outlineLevel="0" collapsed="false">
      <c r="F119" s="97"/>
    </row>
    <row r="120" customFormat="false" ht="15.75" hidden="false" customHeight="false" outlineLevel="0" collapsed="false">
      <c r="F120" s="97"/>
    </row>
    <row r="121" customFormat="false" ht="15.75" hidden="false" customHeight="false" outlineLevel="0" collapsed="false">
      <c r="F121" s="97"/>
    </row>
    <row r="122" customFormat="false" ht="15.75" hidden="false" customHeight="false" outlineLevel="0" collapsed="false">
      <c r="F122" s="97"/>
    </row>
    <row r="123" customFormat="false" ht="15.75" hidden="false" customHeight="false" outlineLevel="0" collapsed="false">
      <c r="F123" s="97"/>
    </row>
    <row r="124" customFormat="false" ht="15.75" hidden="false" customHeight="false" outlineLevel="0" collapsed="false">
      <c r="F124" s="97"/>
    </row>
    <row r="125" customFormat="false" ht="15.75" hidden="false" customHeight="false" outlineLevel="0" collapsed="false">
      <c r="F125" s="97"/>
    </row>
    <row r="126" customFormat="false" ht="15.75" hidden="false" customHeight="false" outlineLevel="0" collapsed="false">
      <c r="F126" s="97"/>
    </row>
    <row r="127" customFormat="false" ht="15.75" hidden="false" customHeight="false" outlineLevel="0" collapsed="false">
      <c r="F127" s="97"/>
    </row>
    <row r="128" customFormat="false" ht="15.75" hidden="false" customHeight="false" outlineLevel="0" collapsed="false">
      <c r="F128" s="97"/>
    </row>
    <row r="129" customFormat="false" ht="15.75" hidden="false" customHeight="false" outlineLevel="0" collapsed="false">
      <c r="F129" s="97"/>
    </row>
    <row r="130" customFormat="false" ht="15.75" hidden="false" customHeight="false" outlineLevel="0" collapsed="false">
      <c r="F130" s="97"/>
    </row>
    <row r="131" customFormat="false" ht="15.75" hidden="false" customHeight="false" outlineLevel="0" collapsed="false">
      <c r="F131" s="97"/>
    </row>
    <row r="132" customFormat="false" ht="15.75" hidden="false" customHeight="false" outlineLevel="0" collapsed="false">
      <c r="F132" s="97"/>
    </row>
    <row r="133" customFormat="false" ht="15.75" hidden="false" customHeight="false" outlineLevel="0" collapsed="false">
      <c r="F133" s="97"/>
    </row>
    <row r="134" customFormat="false" ht="15.75" hidden="false" customHeight="false" outlineLevel="0" collapsed="false">
      <c r="F134" s="97"/>
    </row>
    <row r="135" customFormat="false" ht="15.75" hidden="false" customHeight="false" outlineLevel="0" collapsed="false">
      <c r="F135" s="97"/>
    </row>
    <row r="136" customFormat="false" ht="15.75" hidden="false" customHeight="false" outlineLevel="0" collapsed="false">
      <c r="F136" s="97"/>
    </row>
    <row r="137" customFormat="false" ht="15.75" hidden="false" customHeight="false" outlineLevel="0" collapsed="false">
      <c r="F137" s="97"/>
    </row>
    <row r="138" customFormat="false" ht="15.75" hidden="false" customHeight="false" outlineLevel="0" collapsed="false">
      <c r="F138" s="97"/>
    </row>
    <row r="139" customFormat="false" ht="15.75" hidden="false" customHeight="false" outlineLevel="0" collapsed="false">
      <c r="F139" s="97"/>
    </row>
    <row r="140" customFormat="false" ht="15.75" hidden="false" customHeight="false" outlineLevel="0" collapsed="false">
      <c r="F140" s="97"/>
    </row>
    <row r="141" customFormat="false" ht="15.75" hidden="false" customHeight="false" outlineLevel="0" collapsed="false">
      <c r="F141" s="97"/>
    </row>
    <row r="142" customFormat="false" ht="15.75" hidden="false" customHeight="false" outlineLevel="0" collapsed="false">
      <c r="F142" s="97"/>
    </row>
    <row r="143" customFormat="false" ht="15.75" hidden="false" customHeight="false" outlineLevel="0" collapsed="false">
      <c r="F143" s="97"/>
    </row>
    <row r="144" customFormat="false" ht="15.75" hidden="false" customHeight="false" outlineLevel="0" collapsed="false">
      <c r="F144" s="97"/>
    </row>
    <row r="145" customFormat="false" ht="15.75" hidden="false" customHeight="false" outlineLevel="0" collapsed="false">
      <c r="F145" s="97"/>
    </row>
    <row r="146" customFormat="false" ht="15.75" hidden="false" customHeight="false" outlineLevel="0" collapsed="false">
      <c r="F146" s="97"/>
    </row>
    <row r="147" customFormat="false" ht="15.75" hidden="false" customHeight="false" outlineLevel="0" collapsed="false">
      <c r="F147" s="97"/>
    </row>
    <row r="148" customFormat="false" ht="15.75" hidden="false" customHeight="false" outlineLevel="0" collapsed="false">
      <c r="F148" s="97"/>
    </row>
    <row r="149" customFormat="false" ht="15.75" hidden="false" customHeight="false" outlineLevel="0" collapsed="false">
      <c r="F149" s="97"/>
    </row>
    <row r="150" customFormat="false" ht="15.75" hidden="false" customHeight="false" outlineLevel="0" collapsed="false">
      <c r="F150" s="97"/>
    </row>
    <row r="151" customFormat="false" ht="15.75" hidden="false" customHeight="false" outlineLevel="0" collapsed="false">
      <c r="F151" s="97"/>
    </row>
    <row r="152" customFormat="false" ht="15.75" hidden="false" customHeight="false" outlineLevel="0" collapsed="false">
      <c r="F152" s="97"/>
    </row>
    <row r="153" customFormat="false" ht="15.75" hidden="false" customHeight="false" outlineLevel="0" collapsed="false">
      <c r="F153" s="97"/>
    </row>
    <row r="154" customFormat="false" ht="15.75" hidden="false" customHeight="false" outlineLevel="0" collapsed="false">
      <c r="F154" s="97"/>
    </row>
    <row r="155" customFormat="false" ht="15.75" hidden="false" customHeight="false" outlineLevel="0" collapsed="false">
      <c r="F155" s="97"/>
    </row>
    <row r="156" customFormat="false" ht="15.75" hidden="false" customHeight="false" outlineLevel="0" collapsed="false">
      <c r="F156" s="97"/>
    </row>
    <row r="157" customFormat="false" ht="15.75" hidden="false" customHeight="false" outlineLevel="0" collapsed="false">
      <c r="F157" s="97"/>
    </row>
    <row r="158" customFormat="false" ht="15.75" hidden="false" customHeight="false" outlineLevel="0" collapsed="false">
      <c r="F158" s="97"/>
    </row>
    <row r="159" customFormat="false" ht="15.75" hidden="false" customHeight="false" outlineLevel="0" collapsed="false">
      <c r="F159" s="97"/>
    </row>
    <row r="160" customFormat="false" ht="15.75" hidden="false" customHeight="false" outlineLevel="0" collapsed="false">
      <c r="F160" s="97"/>
    </row>
    <row r="161" customFormat="false" ht="15.75" hidden="false" customHeight="false" outlineLevel="0" collapsed="false">
      <c r="F161" s="97"/>
    </row>
    <row r="162" customFormat="false" ht="15.75" hidden="false" customHeight="false" outlineLevel="0" collapsed="false">
      <c r="F162" s="97"/>
    </row>
    <row r="163" customFormat="false" ht="15.75" hidden="false" customHeight="false" outlineLevel="0" collapsed="false">
      <c r="F163" s="97"/>
    </row>
    <row r="164" customFormat="false" ht="15.75" hidden="false" customHeight="false" outlineLevel="0" collapsed="false">
      <c r="F164" s="97"/>
    </row>
    <row r="165" customFormat="false" ht="15.75" hidden="false" customHeight="false" outlineLevel="0" collapsed="false">
      <c r="F165" s="97"/>
    </row>
    <row r="166" customFormat="false" ht="15.75" hidden="false" customHeight="false" outlineLevel="0" collapsed="false">
      <c r="F166" s="97"/>
    </row>
    <row r="167" customFormat="false" ht="15.75" hidden="false" customHeight="false" outlineLevel="0" collapsed="false">
      <c r="F167" s="97"/>
    </row>
    <row r="168" customFormat="false" ht="15.75" hidden="false" customHeight="false" outlineLevel="0" collapsed="false">
      <c r="F168" s="97"/>
    </row>
    <row r="169" customFormat="false" ht="15.75" hidden="false" customHeight="false" outlineLevel="0" collapsed="false">
      <c r="F169" s="97"/>
    </row>
    <row r="170" customFormat="false" ht="15.75" hidden="false" customHeight="false" outlineLevel="0" collapsed="false">
      <c r="F170" s="97"/>
    </row>
    <row r="171" customFormat="false" ht="15.75" hidden="false" customHeight="false" outlineLevel="0" collapsed="false">
      <c r="F171" s="97"/>
    </row>
    <row r="172" customFormat="false" ht="15.75" hidden="false" customHeight="false" outlineLevel="0" collapsed="false">
      <c r="F172" s="97"/>
    </row>
    <row r="173" customFormat="false" ht="15.75" hidden="false" customHeight="false" outlineLevel="0" collapsed="false">
      <c r="F173" s="97"/>
    </row>
    <row r="174" customFormat="false" ht="15.75" hidden="false" customHeight="false" outlineLevel="0" collapsed="false">
      <c r="F174" s="97"/>
    </row>
    <row r="175" customFormat="false" ht="15.75" hidden="false" customHeight="false" outlineLevel="0" collapsed="false">
      <c r="F175" s="97"/>
    </row>
    <row r="176" customFormat="false" ht="15.75" hidden="false" customHeight="false" outlineLevel="0" collapsed="false">
      <c r="F176" s="97"/>
    </row>
    <row r="177" customFormat="false" ht="15.75" hidden="false" customHeight="false" outlineLevel="0" collapsed="false">
      <c r="F177" s="97"/>
    </row>
    <row r="178" customFormat="false" ht="15.75" hidden="false" customHeight="false" outlineLevel="0" collapsed="false">
      <c r="F178" s="97"/>
    </row>
    <row r="179" customFormat="false" ht="15.75" hidden="false" customHeight="false" outlineLevel="0" collapsed="false">
      <c r="F179" s="97"/>
    </row>
    <row r="180" customFormat="false" ht="15.75" hidden="false" customHeight="false" outlineLevel="0" collapsed="false">
      <c r="F180" s="97"/>
    </row>
    <row r="181" customFormat="false" ht="15.75" hidden="false" customHeight="false" outlineLevel="0" collapsed="false">
      <c r="F181" s="97"/>
    </row>
    <row r="182" customFormat="false" ht="15.75" hidden="false" customHeight="false" outlineLevel="0" collapsed="false">
      <c r="F182" s="97"/>
    </row>
    <row r="183" customFormat="false" ht="15.75" hidden="false" customHeight="false" outlineLevel="0" collapsed="false">
      <c r="F183" s="97"/>
    </row>
    <row r="184" customFormat="false" ht="15.75" hidden="false" customHeight="false" outlineLevel="0" collapsed="false">
      <c r="F184" s="97"/>
    </row>
    <row r="185" customFormat="false" ht="15.75" hidden="false" customHeight="false" outlineLevel="0" collapsed="false">
      <c r="F185" s="97"/>
    </row>
    <row r="186" customFormat="false" ht="15.75" hidden="false" customHeight="false" outlineLevel="0" collapsed="false">
      <c r="F186" s="97"/>
    </row>
    <row r="187" customFormat="false" ht="15.75" hidden="false" customHeight="false" outlineLevel="0" collapsed="false">
      <c r="F187" s="97"/>
    </row>
    <row r="188" customFormat="false" ht="15.75" hidden="false" customHeight="false" outlineLevel="0" collapsed="false">
      <c r="F188" s="97"/>
    </row>
    <row r="189" customFormat="false" ht="15.75" hidden="false" customHeight="false" outlineLevel="0" collapsed="false">
      <c r="F189" s="97"/>
    </row>
    <row r="190" customFormat="false" ht="15.75" hidden="false" customHeight="false" outlineLevel="0" collapsed="false">
      <c r="F190" s="97"/>
    </row>
    <row r="191" customFormat="false" ht="15.75" hidden="false" customHeight="false" outlineLevel="0" collapsed="false">
      <c r="F191" s="97"/>
    </row>
    <row r="192" customFormat="false" ht="15.75" hidden="false" customHeight="false" outlineLevel="0" collapsed="false">
      <c r="F192" s="97"/>
    </row>
    <row r="193" customFormat="false" ht="15.75" hidden="false" customHeight="false" outlineLevel="0" collapsed="false">
      <c r="F193" s="97"/>
    </row>
    <row r="194" customFormat="false" ht="15.75" hidden="false" customHeight="false" outlineLevel="0" collapsed="false">
      <c r="F194" s="97"/>
    </row>
    <row r="195" customFormat="false" ht="15.75" hidden="false" customHeight="false" outlineLevel="0" collapsed="false">
      <c r="F195" s="97"/>
    </row>
    <row r="196" customFormat="false" ht="15.75" hidden="false" customHeight="false" outlineLevel="0" collapsed="false">
      <c r="F196" s="97"/>
    </row>
    <row r="197" customFormat="false" ht="15.75" hidden="false" customHeight="false" outlineLevel="0" collapsed="false">
      <c r="F197" s="97"/>
    </row>
    <row r="198" customFormat="false" ht="15.75" hidden="false" customHeight="false" outlineLevel="0" collapsed="false">
      <c r="F198" s="97"/>
    </row>
    <row r="199" customFormat="false" ht="15.75" hidden="false" customHeight="false" outlineLevel="0" collapsed="false">
      <c r="F199" s="97"/>
    </row>
    <row r="200" customFormat="false" ht="15.75" hidden="false" customHeight="false" outlineLevel="0" collapsed="false">
      <c r="F200" s="97"/>
    </row>
    <row r="201" customFormat="false" ht="15.75" hidden="false" customHeight="false" outlineLevel="0" collapsed="false">
      <c r="F201" s="97"/>
    </row>
    <row r="202" customFormat="false" ht="15.75" hidden="false" customHeight="false" outlineLevel="0" collapsed="false">
      <c r="F202" s="97"/>
    </row>
    <row r="203" customFormat="false" ht="15.75" hidden="false" customHeight="false" outlineLevel="0" collapsed="false">
      <c r="F203" s="97"/>
    </row>
    <row r="204" customFormat="false" ht="15.75" hidden="false" customHeight="false" outlineLevel="0" collapsed="false">
      <c r="F204" s="97"/>
    </row>
    <row r="205" customFormat="false" ht="15.75" hidden="false" customHeight="false" outlineLevel="0" collapsed="false">
      <c r="F205" s="97"/>
    </row>
    <row r="206" customFormat="false" ht="15.75" hidden="false" customHeight="false" outlineLevel="0" collapsed="false">
      <c r="F206" s="97"/>
    </row>
    <row r="207" customFormat="false" ht="15.75" hidden="false" customHeight="false" outlineLevel="0" collapsed="false">
      <c r="F207" s="97"/>
    </row>
    <row r="208" customFormat="false" ht="15.75" hidden="false" customHeight="false" outlineLevel="0" collapsed="false">
      <c r="F208" s="97"/>
    </row>
    <row r="209" customFormat="false" ht="15.75" hidden="false" customHeight="false" outlineLevel="0" collapsed="false">
      <c r="F209" s="97"/>
    </row>
    <row r="210" customFormat="false" ht="15.75" hidden="false" customHeight="false" outlineLevel="0" collapsed="false">
      <c r="F210" s="97"/>
    </row>
    <row r="211" customFormat="false" ht="15.75" hidden="false" customHeight="false" outlineLevel="0" collapsed="false">
      <c r="F211" s="97"/>
    </row>
    <row r="212" customFormat="false" ht="15.75" hidden="false" customHeight="false" outlineLevel="0" collapsed="false">
      <c r="F212" s="97"/>
    </row>
    <row r="213" customFormat="false" ht="15.75" hidden="false" customHeight="false" outlineLevel="0" collapsed="false">
      <c r="F213" s="97"/>
    </row>
    <row r="214" customFormat="false" ht="15.75" hidden="false" customHeight="false" outlineLevel="0" collapsed="false">
      <c r="F214" s="97"/>
    </row>
    <row r="215" customFormat="false" ht="15.75" hidden="false" customHeight="false" outlineLevel="0" collapsed="false">
      <c r="F215" s="97"/>
    </row>
    <row r="216" customFormat="false" ht="15.75" hidden="false" customHeight="false" outlineLevel="0" collapsed="false">
      <c r="F216" s="97"/>
    </row>
    <row r="217" customFormat="false" ht="15.75" hidden="false" customHeight="false" outlineLevel="0" collapsed="false">
      <c r="F217" s="97"/>
    </row>
    <row r="218" customFormat="false" ht="15.75" hidden="false" customHeight="false" outlineLevel="0" collapsed="false">
      <c r="F218" s="97"/>
    </row>
    <row r="219" customFormat="false" ht="15.75" hidden="false" customHeight="false" outlineLevel="0" collapsed="false">
      <c r="F219" s="97"/>
    </row>
    <row r="220" customFormat="false" ht="15.75" hidden="false" customHeight="false" outlineLevel="0" collapsed="false">
      <c r="F220" s="97"/>
    </row>
    <row r="221" customFormat="false" ht="15.75" hidden="false" customHeight="false" outlineLevel="0" collapsed="false">
      <c r="F221" s="97"/>
    </row>
    <row r="222" customFormat="false" ht="15.75" hidden="false" customHeight="false" outlineLevel="0" collapsed="false">
      <c r="F222" s="97"/>
    </row>
    <row r="223" customFormat="false" ht="15.75" hidden="false" customHeight="false" outlineLevel="0" collapsed="false">
      <c r="F223" s="97"/>
    </row>
    <row r="224" customFormat="false" ht="15.75" hidden="false" customHeight="false" outlineLevel="0" collapsed="false">
      <c r="F224" s="97"/>
    </row>
    <row r="225" customFormat="false" ht="15.75" hidden="false" customHeight="false" outlineLevel="0" collapsed="false">
      <c r="F225" s="97"/>
    </row>
    <row r="226" customFormat="false" ht="15.75" hidden="false" customHeight="false" outlineLevel="0" collapsed="false">
      <c r="F226" s="97"/>
    </row>
    <row r="227" customFormat="false" ht="15.75" hidden="false" customHeight="false" outlineLevel="0" collapsed="false">
      <c r="F227" s="97"/>
    </row>
    <row r="228" customFormat="false" ht="15.75" hidden="false" customHeight="false" outlineLevel="0" collapsed="false">
      <c r="F228" s="97"/>
    </row>
    <row r="229" customFormat="false" ht="15.75" hidden="false" customHeight="false" outlineLevel="0" collapsed="false">
      <c r="F229" s="97"/>
    </row>
    <row r="230" customFormat="false" ht="15.75" hidden="false" customHeight="false" outlineLevel="0" collapsed="false">
      <c r="F230" s="97"/>
    </row>
    <row r="231" customFormat="false" ht="15.75" hidden="false" customHeight="false" outlineLevel="0" collapsed="false">
      <c r="F231" s="97"/>
    </row>
    <row r="232" customFormat="false" ht="15.75" hidden="false" customHeight="false" outlineLevel="0" collapsed="false">
      <c r="F232" s="97"/>
    </row>
    <row r="233" customFormat="false" ht="15.75" hidden="false" customHeight="false" outlineLevel="0" collapsed="false">
      <c r="F233" s="97"/>
    </row>
    <row r="234" customFormat="false" ht="15.75" hidden="false" customHeight="false" outlineLevel="0" collapsed="false">
      <c r="F234" s="97"/>
    </row>
    <row r="235" customFormat="false" ht="15.75" hidden="false" customHeight="false" outlineLevel="0" collapsed="false">
      <c r="F235" s="97"/>
    </row>
    <row r="236" customFormat="false" ht="15.75" hidden="false" customHeight="false" outlineLevel="0" collapsed="false">
      <c r="F236" s="97"/>
    </row>
    <row r="237" customFormat="false" ht="15.75" hidden="false" customHeight="false" outlineLevel="0" collapsed="false">
      <c r="F237" s="97"/>
    </row>
    <row r="238" customFormat="false" ht="15.75" hidden="false" customHeight="false" outlineLevel="0" collapsed="false">
      <c r="F238" s="97"/>
    </row>
    <row r="239" customFormat="false" ht="15.75" hidden="false" customHeight="false" outlineLevel="0" collapsed="false">
      <c r="F239" s="97"/>
    </row>
    <row r="240" customFormat="false" ht="15.75" hidden="false" customHeight="false" outlineLevel="0" collapsed="false">
      <c r="F240" s="97"/>
    </row>
    <row r="241" customFormat="false" ht="15.75" hidden="false" customHeight="false" outlineLevel="0" collapsed="false">
      <c r="F241" s="97"/>
    </row>
    <row r="242" customFormat="false" ht="15.75" hidden="false" customHeight="false" outlineLevel="0" collapsed="false">
      <c r="F242" s="97"/>
    </row>
    <row r="243" customFormat="false" ht="15.75" hidden="false" customHeight="false" outlineLevel="0" collapsed="false">
      <c r="F243" s="97"/>
    </row>
    <row r="244" customFormat="false" ht="15.75" hidden="false" customHeight="false" outlineLevel="0" collapsed="false">
      <c r="F244" s="97"/>
    </row>
    <row r="245" customFormat="false" ht="15.75" hidden="false" customHeight="false" outlineLevel="0" collapsed="false">
      <c r="F245" s="97"/>
    </row>
    <row r="246" customFormat="false" ht="15.75" hidden="false" customHeight="false" outlineLevel="0" collapsed="false">
      <c r="F246" s="97"/>
    </row>
    <row r="247" customFormat="false" ht="15.75" hidden="false" customHeight="false" outlineLevel="0" collapsed="false">
      <c r="F247" s="97"/>
    </row>
    <row r="248" customFormat="false" ht="15.75" hidden="false" customHeight="false" outlineLevel="0" collapsed="false">
      <c r="F248" s="97"/>
    </row>
    <row r="249" customFormat="false" ht="15.75" hidden="false" customHeight="false" outlineLevel="0" collapsed="false">
      <c r="F249" s="97"/>
    </row>
    <row r="250" customFormat="false" ht="15.75" hidden="false" customHeight="false" outlineLevel="0" collapsed="false">
      <c r="F250" s="97"/>
    </row>
    <row r="251" customFormat="false" ht="15.75" hidden="false" customHeight="false" outlineLevel="0" collapsed="false">
      <c r="F251" s="97"/>
    </row>
    <row r="252" customFormat="false" ht="15.75" hidden="false" customHeight="false" outlineLevel="0" collapsed="false">
      <c r="F252" s="97"/>
    </row>
    <row r="253" customFormat="false" ht="15.75" hidden="false" customHeight="false" outlineLevel="0" collapsed="false">
      <c r="F253" s="97"/>
    </row>
    <row r="254" customFormat="false" ht="15.75" hidden="false" customHeight="false" outlineLevel="0" collapsed="false">
      <c r="F254" s="97"/>
    </row>
    <row r="255" customFormat="false" ht="15.75" hidden="false" customHeight="false" outlineLevel="0" collapsed="false">
      <c r="F255" s="97"/>
    </row>
    <row r="256" customFormat="false" ht="15.75" hidden="false" customHeight="false" outlineLevel="0" collapsed="false">
      <c r="F256" s="97"/>
    </row>
    <row r="257" customFormat="false" ht="15.75" hidden="false" customHeight="false" outlineLevel="0" collapsed="false">
      <c r="F257" s="97"/>
    </row>
    <row r="258" customFormat="false" ht="15.75" hidden="false" customHeight="false" outlineLevel="0" collapsed="false">
      <c r="F258" s="97"/>
    </row>
    <row r="259" customFormat="false" ht="15.75" hidden="false" customHeight="false" outlineLevel="0" collapsed="false">
      <c r="F259" s="97"/>
    </row>
    <row r="260" customFormat="false" ht="15.75" hidden="false" customHeight="false" outlineLevel="0" collapsed="false">
      <c r="F260" s="97"/>
    </row>
    <row r="261" customFormat="false" ht="15.75" hidden="false" customHeight="false" outlineLevel="0" collapsed="false">
      <c r="F261" s="97"/>
    </row>
    <row r="262" customFormat="false" ht="15.75" hidden="false" customHeight="false" outlineLevel="0" collapsed="false">
      <c r="F262" s="97"/>
    </row>
    <row r="263" customFormat="false" ht="15.75" hidden="false" customHeight="false" outlineLevel="0" collapsed="false">
      <c r="F263" s="97"/>
    </row>
    <row r="264" customFormat="false" ht="15.75" hidden="false" customHeight="false" outlineLevel="0" collapsed="false">
      <c r="F264" s="97"/>
    </row>
    <row r="265" customFormat="false" ht="15.75" hidden="false" customHeight="false" outlineLevel="0" collapsed="false">
      <c r="F265" s="97"/>
    </row>
    <row r="266" customFormat="false" ht="15.75" hidden="false" customHeight="false" outlineLevel="0" collapsed="false">
      <c r="F266" s="97"/>
    </row>
    <row r="267" customFormat="false" ht="15.75" hidden="false" customHeight="false" outlineLevel="0" collapsed="false">
      <c r="F267" s="97"/>
    </row>
    <row r="268" customFormat="false" ht="15.75" hidden="false" customHeight="false" outlineLevel="0" collapsed="false">
      <c r="F268" s="97"/>
    </row>
    <row r="269" customFormat="false" ht="15.75" hidden="false" customHeight="false" outlineLevel="0" collapsed="false">
      <c r="F269" s="97"/>
    </row>
    <row r="270" customFormat="false" ht="15.75" hidden="false" customHeight="false" outlineLevel="0" collapsed="false">
      <c r="F270" s="97"/>
    </row>
    <row r="271" customFormat="false" ht="15.75" hidden="false" customHeight="false" outlineLevel="0" collapsed="false">
      <c r="F271" s="97"/>
    </row>
    <row r="272" customFormat="false" ht="15.75" hidden="false" customHeight="false" outlineLevel="0" collapsed="false">
      <c r="F272" s="97"/>
    </row>
    <row r="273" customFormat="false" ht="15.75" hidden="false" customHeight="false" outlineLevel="0" collapsed="false">
      <c r="F273" s="97"/>
    </row>
    <row r="274" customFormat="false" ht="15.75" hidden="false" customHeight="false" outlineLevel="0" collapsed="false">
      <c r="F274" s="97"/>
    </row>
    <row r="275" customFormat="false" ht="15.75" hidden="false" customHeight="false" outlineLevel="0" collapsed="false">
      <c r="F275" s="97"/>
    </row>
    <row r="276" customFormat="false" ht="15.75" hidden="false" customHeight="false" outlineLevel="0" collapsed="false">
      <c r="F276" s="97"/>
    </row>
    <row r="277" customFormat="false" ht="15.75" hidden="false" customHeight="false" outlineLevel="0" collapsed="false">
      <c r="F277" s="97"/>
    </row>
    <row r="278" customFormat="false" ht="15.75" hidden="false" customHeight="false" outlineLevel="0" collapsed="false">
      <c r="F278" s="97"/>
    </row>
    <row r="279" customFormat="false" ht="15.75" hidden="false" customHeight="false" outlineLevel="0" collapsed="false">
      <c r="F279" s="97"/>
    </row>
    <row r="280" customFormat="false" ht="15.75" hidden="false" customHeight="false" outlineLevel="0" collapsed="false">
      <c r="F280" s="97"/>
    </row>
    <row r="281" customFormat="false" ht="15.75" hidden="false" customHeight="false" outlineLevel="0" collapsed="false">
      <c r="F281" s="97"/>
    </row>
    <row r="282" customFormat="false" ht="15.75" hidden="false" customHeight="false" outlineLevel="0" collapsed="false">
      <c r="F282" s="97"/>
    </row>
    <row r="283" customFormat="false" ht="15.75" hidden="false" customHeight="false" outlineLevel="0" collapsed="false">
      <c r="F283" s="97"/>
    </row>
    <row r="284" customFormat="false" ht="15.75" hidden="false" customHeight="false" outlineLevel="0" collapsed="false">
      <c r="F284" s="97"/>
    </row>
    <row r="285" customFormat="false" ht="15.75" hidden="false" customHeight="false" outlineLevel="0" collapsed="false">
      <c r="F285" s="97"/>
    </row>
    <row r="286" customFormat="false" ht="15.75" hidden="false" customHeight="false" outlineLevel="0" collapsed="false">
      <c r="F286" s="97"/>
    </row>
    <row r="287" customFormat="false" ht="15.75" hidden="false" customHeight="false" outlineLevel="0" collapsed="false">
      <c r="F287" s="97"/>
    </row>
    <row r="288" customFormat="false" ht="15.75" hidden="false" customHeight="false" outlineLevel="0" collapsed="false">
      <c r="F288" s="97"/>
    </row>
    <row r="289" customFormat="false" ht="15.75" hidden="false" customHeight="false" outlineLevel="0" collapsed="false">
      <c r="F289" s="97"/>
    </row>
    <row r="290" customFormat="false" ht="15.75" hidden="false" customHeight="false" outlineLevel="0" collapsed="false">
      <c r="F290" s="97"/>
    </row>
    <row r="291" customFormat="false" ht="15.75" hidden="false" customHeight="false" outlineLevel="0" collapsed="false">
      <c r="F291" s="97"/>
    </row>
    <row r="292" customFormat="false" ht="15.75" hidden="false" customHeight="false" outlineLevel="0" collapsed="false">
      <c r="F292" s="97"/>
    </row>
    <row r="293" customFormat="false" ht="15.75" hidden="false" customHeight="false" outlineLevel="0" collapsed="false">
      <c r="F293" s="97"/>
    </row>
    <row r="294" customFormat="false" ht="15.75" hidden="false" customHeight="false" outlineLevel="0" collapsed="false">
      <c r="F294" s="97"/>
    </row>
    <row r="295" customFormat="false" ht="15.75" hidden="false" customHeight="false" outlineLevel="0" collapsed="false">
      <c r="F295" s="97"/>
    </row>
    <row r="296" customFormat="false" ht="15.75" hidden="false" customHeight="false" outlineLevel="0" collapsed="false">
      <c r="F296" s="97"/>
    </row>
    <row r="297" customFormat="false" ht="15.75" hidden="false" customHeight="false" outlineLevel="0" collapsed="false">
      <c r="F297" s="97"/>
    </row>
    <row r="298" customFormat="false" ht="15.75" hidden="false" customHeight="false" outlineLevel="0" collapsed="false">
      <c r="F298" s="97"/>
    </row>
    <row r="299" customFormat="false" ht="15.75" hidden="false" customHeight="false" outlineLevel="0" collapsed="false">
      <c r="F299" s="97"/>
    </row>
    <row r="300" customFormat="false" ht="15.75" hidden="false" customHeight="false" outlineLevel="0" collapsed="false">
      <c r="F300" s="97"/>
    </row>
    <row r="301" customFormat="false" ht="15.75" hidden="false" customHeight="false" outlineLevel="0" collapsed="false">
      <c r="F301" s="97"/>
    </row>
    <row r="302" customFormat="false" ht="15.75" hidden="false" customHeight="false" outlineLevel="0" collapsed="false">
      <c r="F302" s="97"/>
    </row>
    <row r="303" customFormat="false" ht="15.75" hidden="false" customHeight="false" outlineLevel="0" collapsed="false">
      <c r="F303" s="97"/>
    </row>
    <row r="304" customFormat="false" ht="15.75" hidden="false" customHeight="false" outlineLevel="0" collapsed="false">
      <c r="F304" s="97"/>
    </row>
    <row r="305" customFormat="false" ht="15.75" hidden="false" customHeight="false" outlineLevel="0" collapsed="false">
      <c r="F305" s="97"/>
    </row>
    <row r="306" customFormat="false" ht="15.75" hidden="false" customHeight="false" outlineLevel="0" collapsed="false">
      <c r="F306" s="97"/>
    </row>
    <row r="307" customFormat="false" ht="15.75" hidden="false" customHeight="false" outlineLevel="0" collapsed="false">
      <c r="F307" s="97"/>
    </row>
    <row r="308" customFormat="false" ht="15.75" hidden="false" customHeight="false" outlineLevel="0" collapsed="false">
      <c r="F308" s="97"/>
    </row>
    <row r="309" customFormat="false" ht="15.75" hidden="false" customHeight="false" outlineLevel="0" collapsed="false">
      <c r="F309" s="97"/>
    </row>
    <row r="310" customFormat="false" ht="15.75" hidden="false" customHeight="false" outlineLevel="0" collapsed="false">
      <c r="F310" s="97"/>
    </row>
    <row r="311" customFormat="false" ht="15.75" hidden="false" customHeight="false" outlineLevel="0" collapsed="false">
      <c r="F311" s="97"/>
    </row>
    <row r="312" customFormat="false" ht="15.75" hidden="false" customHeight="false" outlineLevel="0" collapsed="false">
      <c r="F312" s="97"/>
    </row>
    <row r="313" customFormat="false" ht="15.75" hidden="false" customHeight="false" outlineLevel="0" collapsed="false">
      <c r="F313" s="97"/>
    </row>
    <row r="314" customFormat="false" ht="15.75" hidden="false" customHeight="false" outlineLevel="0" collapsed="false">
      <c r="F314" s="97"/>
    </row>
    <row r="315" customFormat="false" ht="15.75" hidden="false" customHeight="false" outlineLevel="0" collapsed="false">
      <c r="F315" s="97"/>
    </row>
    <row r="316" customFormat="false" ht="15.75" hidden="false" customHeight="false" outlineLevel="0" collapsed="false">
      <c r="F316" s="97"/>
    </row>
    <row r="317" customFormat="false" ht="15.75" hidden="false" customHeight="false" outlineLevel="0" collapsed="false">
      <c r="F317" s="97"/>
    </row>
    <row r="318" customFormat="false" ht="15.75" hidden="false" customHeight="false" outlineLevel="0" collapsed="false">
      <c r="F318" s="97"/>
    </row>
    <row r="319" customFormat="false" ht="15.75" hidden="false" customHeight="false" outlineLevel="0" collapsed="false">
      <c r="F319" s="97"/>
    </row>
    <row r="320" customFormat="false" ht="15.75" hidden="false" customHeight="false" outlineLevel="0" collapsed="false">
      <c r="F320" s="97"/>
    </row>
    <row r="321" customFormat="false" ht="15.75" hidden="false" customHeight="false" outlineLevel="0" collapsed="false">
      <c r="F321" s="97"/>
    </row>
    <row r="322" customFormat="false" ht="15.75" hidden="false" customHeight="false" outlineLevel="0" collapsed="false">
      <c r="F322" s="97"/>
    </row>
    <row r="323" customFormat="false" ht="15.75" hidden="false" customHeight="false" outlineLevel="0" collapsed="false">
      <c r="F323" s="97"/>
    </row>
    <row r="324" customFormat="false" ht="15.75" hidden="false" customHeight="false" outlineLevel="0" collapsed="false">
      <c r="F324" s="97"/>
    </row>
    <row r="325" customFormat="false" ht="15.75" hidden="false" customHeight="false" outlineLevel="0" collapsed="false">
      <c r="F325" s="97"/>
    </row>
    <row r="326" customFormat="false" ht="15.75" hidden="false" customHeight="false" outlineLevel="0" collapsed="false">
      <c r="F326" s="97"/>
    </row>
    <row r="327" customFormat="false" ht="15.75" hidden="false" customHeight="false" outlineLevel="0" collapsed="false">
      <c r="F327" s="97"/>
    </row>
    <row r="328" customFormat="false" ht="15.75" hidden="false" customHeight="false" outlineLevel="0" collapsed="false">
      <c r="F328" s="97"/>
    </row>
    <row r="329" customFormat="false" ht="15.75" hidden="false" customHeight="false" outlineLevel="0" collapsed="false">
      <c r="F329" s="97"/>
    </row>
    <row r="330" customFormat="false" ht="15.75" hidden="false" customHeight="false" outlineLevel="0" collapsed="false">
      <c r="F330" s="97"/>
    </row>
    <row r="331" customFormat="false" ht="15.75" hidden="false" customHeight="false" outlineLevel="0" collapsed="false">
      <c r="F331" s="97"/>
    </row>
    <row r="332" customFormat="false" ht="15.75" hidden="false" customHeight="false" outlineLevel="0" collapsed="false">
      <c r="F332" s="97"/>
    </row>
    <row r="333" customFormat="false" ht="15.75" hidden="false" customHeight="false" outlineLevel="0" collapsed="false">
      <c r="F333" s="97"/>
    </row>
    <row r="334" customFormat="false" ht="15.75" hidden="false" customHeight="false" outlineLevel="0" collapsed="false">
      <c r="F334" s="97"/>
    </row>
    <row r="335" customFormat="false" ht="15.75" hidden="false" customHeight="false" outlineLevel="0" collapsed="false">
      <c r="F335" s="97"/>
    </row>
    <row r="336" customFormat="false" ht="15.75" hidden="false" customHeight="false" outlineLevel="0" collapsed="false">
      <c r="F336" s="97"/>
    </row>
    <row r="337" customFormat="false" ht="15.75" hidden="false" customHeight="false" outlineLevel="0" collapsed="false">
      <c r="F337" s="97"/>
    </row>
    <row r="338" customFormat="false" ht="15.75" hidden="false" customHeight="false" outlineLevel="0" collapsed="false">
      <c r="F338" s="97"/>
    </row>
    <row r="339" customFormat="false" ht="15.75" hidden="false" customHeight="false" outlineLevel="0" collapsed="false">
      <c r="F339" s="97"/>
    </row>
    <row r="340" customFormat="false" ht="15.75" hidden="false" customHeight="false" outlineLevel="0" collapsed="false">
      <c r="F340" s="97"/>
    </row>
    <row r="341" customFormat="false" ht="15.75" hidden="false" customHeight="false" outlineLevel="0" collapsed="false">
      <c r="F341" s="97"/>
    </row>
    <row r="342" customFormat="false" ht="15.75" hidden="false" customHeight="false" outlineLevel="0" collapsed="false">
      <c r="F342" s="97"/>
    </row>
    <row r="343" customFormat="false" ht="15.75" hidden="false" customHeight="false" outlineLevel="0" collapsed="false">
      <c r="F343" s="97"/>
    </row>
    <row r="344" customFormat="false" ht="15.75" hidden="false" customHeight="false" outlineLevel="0" collapsed="false">
      <c r="F344" s="97"/>
    </row>
    <row r="345" customFormat="false" ht="15.75" hidden="false" customHeight="false" outlineLevel="0" collapsed="false">
      <c r="F345" s="97"/>
    </row>
    <row r="346" customFormat="false" ht="15.75" hidden="false" customHeight="false" outlineLevel="0" collapsed="false">
      <c r="F346" s="97"/>
    </row>
    <row r="347" customFormat="false" ht="15.75" hidden="false" customHeight="false" outlineLevel="0" collapsed="false">
      <c r="F347" s="97"/>
    </row>
    <row r="348" customFormat="false" ht="15.75" hidden="false" customHeight="false" outlineLevel="0" collapsed="false">
      <c r="F348" s="97"/>
    </row>
    <row r="349" customFormat="false" ht="15.75" hidden="false" customHeight="false" outlineLevel="0" collapsed="false">
      <c r="F349" s="97"/>
    </row>
    <row r="350" customFormat="false" ht="15.75" hidden="false" customHeight="false" outlineLevel="0" collapsed="false">
      <c r="F350" s="97"/>
    </row>
    <row r="351" customFormat="false" ht="15.75" hidden="false" customHeight="false" outlineLevel="0" collapsed="false">
      <c r="F351" s="97"/>
    </row>
    <row r="352" customFormat="false" ht="15.75" hidden="false" customHeight="false" outlineLevel="0" collapsed="false">
      <c r="F352" s="97"/>
    </row>
    <row r="353" customFormat="false" ht="15.75" hidden="false" customHeight="false" outlineLevel="0" collapsed="false">
      <c r="F353" s="97"/>
    </row>
    <row r="354" customFormat="false" ht="15.75" hidden="false" customHeight="false" outlineLevel="0" collapsed="false">
      <c r="F354" s="97"/>
    </row>
    <row r="355" customFormat="false" ht="15.75" hidden="false" customHeight="false" outlineLevel="0" collapsed="false">
      <c r="F355" s="97"/>
    </row>
    <row r="356" customFormat="false" ht="15.75" hidden="false" customHeight="false" outlineLevel="0" collapsed="false">
      <c r="F356" s="97"/>
    </row>
    <row r="357" customFormat="false" ht="15.75" hidden="false" customHeight="false" outlineLevel="0" collapsed="false">
      <c r="F357" s="97"/>
    </row>
    <row r="358" customFormat="false" ht="15.75" hidden="false" customHeight="false" outlineLevel="0" collapsed="false">
      <c r="F358" s="97"/>
    </row>
    <row r="359" customFormat="false" ht="15.75" hidden="false" customHeight="false" outlineLevel="0" collapsed="false">
      <c r="F359" s="97"/>
    </row>
    <row r="360" customFormat="false" ht="15.75" hidden="false" customHeight="false" outlineLevel="0" collapsed="false">
      <c r="F360" s="97"/>
    </row>
    <row r="361" customFormat="false" ht="15.75" hidden="false" customHeight="false" outlineLevel="0" collapsed="false">
      <c r="F361" s="97"/>
    </row>
    <row r="362" customFormat="false" ht="15.75" hidden="false" customHeight="false" outlineLevel="0" collapsed="false">
      <c r="F362" s="97"/>
    </row>
    <row r="363" customFormat="false" ht="15.75" hidden="false" customHeight="false" outlineLevel="0" collapsed="false">
      <c r="F363" s="97"/>
    </row>
    <row r="364" customFormat="false" ht="15.75" hidden="false" customHeight="false" outlineLevel="0" collapsed="false">
      <c r="F364" s="97"/>
    </row>
    <row r="365" customFormat="false" ht="15.75" hidden="false" customHeight="false" outlineLevel="0" collapsed="false">
      <c r="F365" s="97"/>
    </row>
    <row r="366" customFormat="false" ht="15.75" hidden="false" customHeight="false" outlineLevel="0" collapsed="false">
      <c r="F366" s="97"/>
    </row>
    <row r="367" customFormat="false" ht="15.75" hidden="false" customHeight="false" outlineLevel="0" collapsed="false">
      <c r="F367" s="97"/>
    </row>
    <row r="368" customFormat="false" ht="15.75" hidden="false" customHeight="false" outlineLevel="0" collapsed="false">
      <c r="F368" s="97"/>
    </row>
    <row r="369" customFormat="false" ht="15.75" hidden="false" customHeight="false" outlineLevel="0" collapsed="false">
      <c r="F369" s="97"/>
    </row>
    <row r="370" customFormat="false" ht="15.75" hidden="false" customHeight="false" outlineLevel="0" collapsed="false">
      <c r="F370" s="97"/>
    </row>
    <row r="371" customFormat="false" ht="15.75" hidden="false" customHeight="false" outlineLevel="0" collapsed="false">
      <c r="F371" s="97"/>
    </row>
    <row r="372" customFormat="false" ht="15.75" hidden="false" customHeight="false" outlineLevel="0" collapsed="false">
      <c r="F372" s="97"/>
    </row>
    <row r="373" customFormat="false" ht="15.75" hidden="false" customHeight="false" outlineLevel="0" collapsed="false">
      <c r="F373" s="97"/>
    </row>
    <row r="374" customFormat="false" ht="15.75" hidden="false" customHeight="false" outlineLevel="0" collapsed="false">
      <c r="F374" s="97"/>
    </row>
    <row r="375" customFormat="false" ht="15.75" hidden="false" customHeight="false" outlineLevel="0" collapsed="false">
      <c r="F375" s="97"/>
    </row>
    <row r="376" customFormat="false" ht="15.75" hidden="false" customHeight="false" outlineLevel="0" collapsed="false">
      <c r="F376" s="97"/>
    </row>
    <row r="377" customFormat="false" ht="15.75" hidden="false" customHeight="false" outlineLevel="0" collapsed="false">
      <c r="F377" s="97"/>
    </row>
    <row r="378" customFormat="false" ht="15.75" hidden="false" customHeight="false" outlineLevel="0" collapsed="false">
      <c r="F378" s="97"/>
    </row>
    <row r="379" customFormat="false" ht="15.75" hidden="false" customHeight="false" outlineLevel="0" collapsed="false">
      <c r="F379" s="97"/>
    </row>
    <row r="380" customFormat="false" ht="15.75" hidden="false" customHeight="false" outlineLevel="0" collapsed="false">
      <c r="F380" s="97"/>
    </row>
    <row r="381" customFormat="false" ht="15.75" hidden="false" customHeight="false" outlineLevel="0" collapsed="false">
      <c r="F381" s="97"/>
    </row>
    <row r="382" customFormat="false" ht="15.75" hidden="false" customHeight="false" outlineLevel="0" collapsed="false">
      <c r="F382" s="97"/>
    </row>
    <row r="383" customFormat="false" ht="15.75" hidden="false" customHeight="false" outlineLevel="0" collapsed="false">
      <c r="F383" s="97"/>
    </row>
    <row r="384" customFormat="false" ht="15.75" hidden="false" customHeight="false" outlineLevel="0" collapsed="false">
      <c r="F384" s="97"/>
    </row>
    <row r="385" customFormat="false" ht="15.75" hidden="false" customHeight="false" outlineLevel="0" collapsed="false">
      <c r="F385" s="97"/>
    </row>
    <row r="386" customFormat="false" ht="15.75" hidden="false" customHeight="false" outlineLevel="0" collapsed="false">
      <c r="F386" s="97"/>
    </row>
    <row r="387" customFormat="false" ht="15.75" hidden="false" customHeight="false" outlineLevel="0" collapsed="false">
      <c r="F387" s="97"/>
    </row>
    <row r="388" customFormat="false" ht="15.75" hidden="false" customHeight="false" outlineLevel="0" collapsed="false">
      <c r="F388" s="97"/>
    </row>
    <row r="389" customFormat="false" ht="15.75" hidden="false" customHeight="false" outlineLevel="0" collapsed="false">
      <c r="F389" s="97"/>
    </row>
    <row r="390" customFormat="false" ht="15.75" hidden="false" customHeight="false" outlineLevel="0" collapsed="false">
      <c r="F390" s="97"/>
    </row>
    <row r="391" customFormat="false" ht="15.75" hidden="false" customHeight="false" outlineLevel="0" collapsed="false">
      <c r="F391" s="97"/>
    </row>
    <row r="392" customFormat="false" ht="15.75" hidden="false" customHeight="false" outlineLevel="0" collapsed="false">
      <c r="F392" s="97"/>
    </row>
    <row r="393" customFormat="false" ht="15.75" hidden="false" customHeight="false" outlineLevel="0" collapsed="false">
      <c r="F393" s="97"/>
    </row>
    <row r="394" customFormat="false" ht="15.75" hidden="false" customHeight="false" outlineLevel="0" collapsed="false">
      <c r="F394" s="97"/>
    </row>
    <row r="395" customFormat="false" ht="15.75" hidden="false" customHeight="false" outlineLevel="0" collapsed="false">
      <c r="F395" s="97"/>
    </row>
    <row r="396" customFormat="false" ht="15.75" hidden="false" customHeight="false" outlineLevel="0" collapsed="false">
      <c r="F396" s="97"/>
    </row>
    <row r="397" customFormat="false" ht="15.75" hidden="false" customHeight="false" outlineLevel="0" collapsed="false">
      <c r="F397" s="97"/>
    </row>
    <row r="398" customFormat="false" ht="15.75" hidden="false" customHeight="false" outlineLevel="0" collapsed="false">
      <c r="F398" s="97"/>
    </row>
    <row r="399" customFormat="false" ht="15.75" hidden="false" customHeight="false" outlineLevel="0" collapsed="false">
      <c r="F399" s="97"/>
    </row>
    <row r="400" customFormat="false" ht="15.75" hidden="false" customHeight="false" outlineLevel="0" collapsed="false">
      <c r="F400" s="97"/>
    </row>
    <row r="401" customFormat="false" ht="15.75" hidden="false" customHeight="false" outlineLevel="0" collapsed="false">
      <c r="F401" s="97"/>
    </row>
    <row r="402" customFormat="false" ht="15.75" hidden="false" customHeight="false" outlineLevel="0" collapsed="false">
      <c r="F402" s="97"/>
    </row>
    <row r="403" customFormat="false" ht="15.75" hidden="false" customHeight="false" outlineLevel="0" collapsed="false">
      <c r="F403" s="97"/>
    </row>
    <row r="404" customFormat="false" ht="15.75" hidden="false" customHeight="false" outlineLevel="0" collapsed="false">
      <c r="F404" s="97"/>
    </row>
    <row r="405" customFormat="false" ht="15.75" hidden="false" customHeight="false" outlineLevel="0" collapsed="false">
      <c r="F405" s="97"/>
    </row>
    <row r="406" customFormat="false" ht="15.75" hidden="false" customHeight="false" outlineLevel="0" collapsed="false">
      <c r="F406" s="97"/>
    </row>
    <row r="407" customFormat="false" ht="15.75" hidden="false" customHeight="false" outlineLevel="0" collapsed="false">
      <c r="F407" s="97"/>
    </row>
    <row r="408" customFormat="false" ht="15.75" hidden="false" customHeight="false" outlineLevel="0" collapsed="false">
      <c r="F408" s="97"/>
    </row>
    <row r="409" customFormat="false" ht="15.75" hidden="false" customHeight="false" outlineLevel="0" collapsed="false">
      <c r="F409" s="97"/>
    </row>
    <row r="410" customFormat="false" ht="15.75" hidden="false" customHeight="false" outlineLevel="0" collapsed="false">
      <c r="F410" s="97"/>
    </row>
    <row r="411" customFormat="false" ht="15.75" hidden="false" customHeight="false" outlineLevel="0" collapsed="false">
      <c r="F411" s="97"/>
    </row>
    <row r="412" customFormat="false" ht="15.75" hidden="false" customHeight="false" outlineLevel="0" collapsed="false">
      <c r="F412" s="97"/>
    </row>
    <row r="413" customFormat="false" ht="15.75" hidden="false" customHeight="false" outlineLevel="0" collapsed="false">
      <c r="F413" s="97"/>
    </row>
    <row r="414" customFormat="false" ht="15.75" hidden="false" customHeight="false" outlineLevel="0" collapsed="false">
      <c r="F414" s="97"/>
    </row>
    <row r="415" customFormat="false" ht="15.75" hidden="false" customHeight="false" outlineLevel="0" collapsed="false">
      <c r="F415" s="97"/>
    </row>
    <row r="416" customFormat="false" ht="15.75" hidden="false" customHeight="false" outlineLevel="0" collapsed="false">
      <c r="F416" s="97"/>
    </row>
    <row r="417" customFormat="false" ht="15.75" hidden="false" customHeight="false" outlineLevel="0" collapsed="false">
      <c r="F417" s="97"/>
    </row>
    <row r="418" customFormat="false" ht="15.75" hidden="false" customHeight="false" outlineLevel="0" collapsed="false">
      <c r="F418" s="97"/>
    </row>
    <row r="419" customFormat="false" ht="15.75" hidden="false" customHeight="false" outlineLevel="0" collapsed="false">
      <c r="F419" s="97"/>
    </row>
    <row r="420" customFormat="false" ht="15.75" hidden="false" customHeight="false" outlineLevel="0" collapsed="false">
      <c r="F420" s="97"/>
    </row>
    <row r="421" customFormat="false" ht="15.75" hidden="false" customHeight="false" outlineLevel="0" collapsed="false">
      <c r="F421" s="97"/>
    </row>
    <row r="422" customFormat="false" ht="15.75" hidden="false" customHeight="false" outlineLevel="0" collapsed="false">
      <c r="F422" s="97"/>
    </row>
    <row r="423" customFormat="false" ht="15.75" hidden="false" customHeight="false" outlineLevel="0" collapsed="false">
      <c r="F423" s="97"/>
    </row>
    <row r="424" customFormat="false" ht="15.75" hidden="false" customHeight="false" outlineLevel="0" collapsed="false">
      <c r="F424" s="97"/>
    </row>
    <row r="425" customFormat="false" ht="15.75" hidden="false" customHeight="false" outlineLevel="0" collapsed="false">
      <c r="F425" s="97"/>
    </row>
    <row r="426" customFormat="false" ht="15.75" hidden="false" customHeight="false" outlineLevel="0" collapsed="false">
      <c r="F426" s="97"/>
    </row>
    <row r="427" customFormat="false" ht="15.75" hidden="false" customHeight="false" outlineLevel="0" collapsed="false">
      <c r="F427" s="97"/>
    </row>
    <row r="428" customFormat="false" ht="15.75" hidden="false" customHeight="false" outlineLevel="0" collapsed="false">
      <c r="F428" s="97"/>
    </row>
    <row r="429" customFormat="false" ht="15.75" hidden="false" customHeight="false" outlineLevel="0" collapsed="false">
      <c r="F429" s="97"/>
    </row>
    <row r="430" customFormat="false" ht="15.75" hidden="false" customHeight="false" outlineLevel="0" collapsed="false">
      <c r="F430" s="97"/>
    </row>
    <row r="431" customFormat="false" ht="15.75" hidden="false" customHeight="false" outlineLevel="0" collapsed="false">
      <c r="F431" s="97"/>
    </row>
    <row r="432" customFormat="false" ht="15.75" hidden="false" customHeight="false" outlineLevel="0" collapsed="false">
      <c r="F432" s="97"/>
    </row>
    <row r="433" customFormat="false" ht="15.75" hidden="false" customHeight="false" outlineLevel="0" collapsed="false">
      <c r="F433" s="97"/>
    </row>
    <row r="434" customFormat="false" ht="15.75" hidden="false" customHeight="false" outlineLevel="0" collapsed="false">
      <c r="F434" s="97"/>
    </row>
    <row r="435" customFormat="false" ht="15.75" hidden="false" customHeight="false" outlineLevel="0" collapsed="false">
      <c r="F435" s="97"/>
    </row>
    <row r="436" customFormat="false" ht="15.75" hidden="false" customHeight="false" outlineLevel="0" collapsed="false">
      <c r="F436" s="97"/>
    </row>
    <row r="437" customFormat="false" ht="15.75" hidden="false" customHeight="false" outlineLevel="0" collapsed="false">
      <c r="F437" s="97"/>
    </row>
    <row r="438" customFormat="false" ht="15.75" hidden="false" customHeight="false" outlineLevel="0" collapsed="false">
      <c r="F438" s="97"/>
    </row>
    <row r="439" customFormat="false" ht="15.75" hidden="false" customHeight="false" outlineLevel="0" collapsed="false">
      <c r="F439" s="97"/>
    </row>
    <row r="440" customFormat="false" ht="15.75" hidden="false" customHeight="false" outlineLevel="0" collapsed="false">
      <c r="F440" s="97"/>
    </row>
    <row r="441" customFormat="false" ht="15.75" hidden="false" customHeight="false" outlineLevel="0" collapsed="false">
      <c r="F441" s="97"/>
    </row>
    <row r="442" customFormat="false" ht="15.75" hidden="false" customHeight="false" outlineLevel="0" collapsed="false">
      <c r="F442" s="97"/>
    </row>
    <row r="443" customFormat="false" ht="15.75" hidden="false" customHeight="false" outlineLevel="0" collapsed="false">
      <c r="F443" s="97"/>
    </row>
    <row r="444" customFormat="false" ht="15.75" hidden="false" customHeight="false" outlineLevel="0" collapsed="false">
      <c r="F444" s="97"/>
    </row>
    <row r="445" customFormat="false" ht="15.75" hidden="false" customHeight="false" outlineLevel="0" collapsed="false">
      <c r="F445" s="97"/>
    </row>
    <row r="446" customFormat="false" ht="15.75" hidden="false" customHeight="false" outlineLevel="0" collapsed="false">
      <c r="F446" s="97"/>
    </row>
    <row r="447" customFormat="false" ht="15.75" hidden="false" customHeight="false" outlineLevel="0" collapsed="false">
      <c r="F447" s="97"/>
    </row>
    <row r="448" customFormat="false" ht="15.75" hidden="false" customHeight="false" outlineLevel="0" collapsed="false">
      <c r="F448" s="97"/>
    </row>
    <row r="449" customFormat="false" ht="15.75" hidden="false" customHeight="false" outlineLevel="0" collapsed="false">
      <c r="F449" s="97"/>
    </row>
    <row r="450" customFormat="false" ht="15.75" hidden="false" customHeight="false" outlineLevel="0" collapsed="false">
      <c r="F450" s="97"/>
    </row>
    <row r="451" customFormat="false" ht="15.75" hidden="false" customHeight="false" outlineLevel="0" collapsed="false">
      <c r="F451" s="97"/>
    </row>
    <row r="452" customFormat="false" ht="15.75" hidden="false" customHeight="false" outlineLevel="0" collapsed="false">
      <c r="F452" s="97"/>
    </row>
    <row r="453" customFormat="false" ht="15.75" hidden="false" customHeight="false" outlineLevel="0" collapsed="false">
      <c r="F453" s="97"/>
    </row>
    <row r="454" customFormat="false" ht="15.75" hidden="false" customHeight="false" outlineLevel="0" collapsed="false">
      <c r="F454" s="97"/>
    </row>
    <row r="455" customFormat="false" ht="15.75" hidden="false" customHeight="false" outlineLevel="0" collapsed="false">
      <c r="F455" s="97"/>
    </row>
    <row r="456" customFormat="false" ht="15.75" hidden="false" customHeight="false" outlineLevel="0" collapsed="false">
      <c r="F456" s="97"/>
    </row>
    <row r="457" customFormat="false" ht="15.75" hidden="false" customHeight="false" outlineLevel="0" collapsed="false">
      <c r="F457" s="97"/>
    </row>
    <row r="458" customFormat="false" ht="15.75" hidden="false" customHeight="false" outlineLevel="0" collapsed="false">
      <c r="F458" s="97"/>
    </row>
    <row r="459" customFormat="false" ht="15.75" hidden="false" customHeight="false" outlineLevel="0" collapsed="false">
      <c r="F459" s="97"/>
    </row>
    <row r="460" customFormat="false" ht="15.75" hidden="false" customHeight="false" outlineLevel="0" collapsed="false">
      <c r="F460" s="97"/>
    </row>
    <row r="461" customFormat="false" ht="15.75" hidden="false" customHeight="false" outlineLevel="0" collapsed="false">
      <c r="F461" s="97"/>
    </row>
    <row r="462" customFormat="false" ht="15.75" hidden="false" customHeight="false" outlineLevel="0" collapsed="false">
      <c r="F462" s="97"/>
    </row>
    <row r="463" customFormat="false" ht="15.75" hidden="false" customHeight="false" outlineLevel="0" collapsed="false">
      <c r="F463" s="97"/>
    </row>
    <row r="464" customFormat="false" ht="15.75" hidden="false" customHeight="false" outlineLevel="0" collapsed="false">
      <c r="F464" s="97"/>
    </row>
    <row r="465" customFormat="false" ht="15.75" hidden="false" customHeight="false" outlineLevel="0" collapsed="false">
      <c r="F465" s="97"/>
    </row>
    <row r="466" customFormat="false" ht="15.75" hidden="false" customHeight="false" outlineLevel="0" collapsed="false">
      <c r="F466" s="97"/>
    </row>
    <row r="467" customFormat="false" ht="15.75" hidden="false" customHeight="false" outlineLevel="0" collapsed="false">
      <c r="F467" s="97"/>
    </row>
    <row r="468" customFormat="false" ht="15.75" hidden="false" customHeight="false" outlineLevel="0" collapsed="false">
      <c r="F468" s="97"/>
    </row>
    <row r="469" customFormat="false" ht="15.75" hidden="false" customHeight="false" outlineLevel="0" collapsed="false">
      <c r="F469" s="97"/>
    </row>
    <row r="470" customFormat="false" ht="15.75" hidden="false" customHeight="false" outlineLevel="0" collapsed="false">
      <c r="F470" s="97"/>
    </row>
    <row r="471" customFormat="false" ht="15.75" hidden="false" customHeight="false" outlineLevel="0" collapsed="false">
      <c r="F471" s="97"/>
    </row>
    <row r="472" customFormat="false" ht="15.75" hidden="false" customHeight="false" outlineLevel="0" collapsed="false">
      <c r="F472" s="97"/>
    </row>
    <row r="473" customFormat="false" ht="15.75" hidden="false" customHeight="false" outlineLevel="0" collapsed="false">
      <c r="F473" s="97"/>
    </row>
    <row r="474" customFormat="false" ht="15.75" hidden="false" customHeight="false" outlineLevel="0" collapsed="false">
      <c r="F474" s="97"/>
    </row>
    <row r="475" customFormat="false" ht="15.75" hidden="false" customHeight="false" outlineLevel="0" collapsed="false">
      <c r="F475" s="97"/>
    </row>
    <row r="476" customFormat="false" ht="15.75" hidden="false" customHeight="false" outlineLevel="0" collapsed="false">
      <c r="F476" s="97"/>
    </row>
    <row r="477" customFormat="false" ht="15.75" hidden="false" customHeight="false" outlineLevel="0" collapsed="false">
      <c r="F477" s="97"/>
    </row>
    <row r="478" customFormat="false" ht="15.75" hidden="false" customHeight="false" outlineLevel="0" collapsed="false">
      <c r="F478" s="97"/>
    </row>
    <row r="479" customFormat="false" ht="15.75" hidden="false" customHeight="false" outlineLevel="0" collapsed="false">
      <c r="F479" s="97"/>
    </row>
    <row r="480" customFormat="false" ht="15.75" hidden="false" customHeight="false" outlineLevel="0" collapsed="false">
      <c r="F480" s="97"/>
    </row>
    <row r="481" customFormat="false" ht="15.75" hidden="false" customHeight="false" outlineLevel="0" collapsed="false">
      <c r="F481" s="97"/>
    </row>
    <row r="482" customFormat="false" ht="15.75" hidden="false" customHeight="false" outlineLevel="0" collapsed="false">
      <c r="F482" s="97"/>
    </row>
    <row r="483" customFormat="false" ht="15.75" hidden="false" customHeight="false" outlineLevel="0" collapsed="false">
      <c r="F483" s="97"/>
    </row>
    <row r="484" customFormat="false" ht="15.75" hidden="false" customHeight="false" outlineLevel="0" collapsed="false">
      <c r="F484" s="97"/>
    </row>
    <row r="485" customFormat="false" ht="15.75" hidden="false" customHeight="false" outlineLevel="0" collapsed="false">
      <c r="F485" s="97"/>
    </row>
    <row r="486" customFormat="false" ht="15.75" hidden="false" customHeight="false" outlineLevel="0" collapsed="false">
      <c r="F486" s="97"/>
    </row>
    <row r="487" customFormat="false" ht="15.75" hidden="false" customHeight="false" outlineLevel="0" collapsed="false">
      <c r="F487" s="97"/>
    </row>
    <row r="488" customFormat="false" ht="15.75" hidden="false" customHeight="false" outlineLevel="0" collapsed="false">
      <c r="F488" s="97"/>
    </row>
    <row r="489" customFormat="false" ht="15.75" hidden="false" customHeight="false" outlineLevel="0" collapsed="false">
      <c r="F489" s="97"/>
    </row>
    <row r="490" customFormat="false" ht="15.75" hidden="false" customHeight="false" outlineLevel="0" collapsed="false">
      <c r="F490" s="97"/>
    </row>
    <row r="491" customFormat="false" ht="15.75" hidden="false" customHeight="false" outlineLevel="0" collapsed="false">
      <c r="F491" s="97"/>
    </row>
    <row r="492" customFormat="false" ht="15.75" hidden="false" customHeight="false" outlineLevel="0" collapsed="false">
      <c r="F492" s="97"/>
    </row>
    <row r="493" customFormat="false" ht="15.75" hidden="false" customHeight="false" outlineLevel="0" collapsed="false">
      <c r="F493" s="97"/>
    </row>
    <row r="494" customFormat="false" ht="15.75" hidden="false" customHeight="false" outlineLevel="0" collapsed="false">
      <c r="F494" s="97"/>
    </row>
    <row r="495" customFormat="false" ht="15.75" hidden="false" customHeight="false" outlineLevel="0" collapsed="false">
      <c r="F495" s="97"/>
    </row>
    <row r="496" customFormat="false" ht="15.75" hidden="false" customHeight="false" outlineLevel="0" collapsed="false">
      <c r="F496" s="97"/>
    </row>
    <row r="497" customFormat="false" ht="15.75" hidden="false" customHeight="false" outlineLevel="0" collapsed="false">
      <c r="F497" s="97"/>
    </row>
    <row r="498" customFormat="false" ht="15.75" hidden="false" customHeight="false" outlineLevel="0" collapsed="false">
      <c r="F498" s="97"/>
    </row>
    <row r="499" customFormat="false" ht="15.75" hidden="false" customHeight="false" outlineLevel="0" collapsed="false">
      <c r="F499" s="97"/>
    </row>
    <row r="500" customFormat="false" ht="15.75" hidden="false" customHeight="false" outlineLevel="0" collapsed="false">
      <c r="F500" s="97"/>
    </row>
    <row r="501" customFormat="false" ht="15.75" hidden="false" customHeight="false" outlineLevel="0" collapsed="false">
      <c r="F501" s="97"/>
    </row>
    <row r="502" customFormat="false" ht="15.75" hidden="false" customHeight="false" outlineLevel="0" collapsed="false">
      <c r="F502" s="97"/>
    </row>
    <row r="503" customFormat="false" ht="15.75" hidden="false" customHeight="false" outlineLevel="0" collapsed="false">
      <c r="F503" s="97"/>
    </row>
    <row r="504" customFormat="false" ht="15.75" hidden="false" customHeight="false" outlineLevel="0" collapsed="false">
      <c r="F504" s="97"/>
    </row>
    <row r="505" customFormat="false" ht="15.75" hidden="false" customHeight="false" outlineLevel="0" collapsed="false">
      <c r="F505" s="97"/>
    </row>
    <row r="506" customFormat="false" ht="15.75" hidden="false" customHeight="false" outlineLevel="0" collapsed="false">
      <c r="F506" s="97"/>
    </row>
    <row r="507" customFormat="false" ht="15.75" hidden="false" customHeight="false" outlineLevel="0" collapsed="false">
      <c r="F507" s="97"/>
    </row>
    <row r="508" customFormat="false" ht="15.75" hidden="false" customHeight="false" outlineLevel="0" collapsed="false">
      <c r="F508" s="97"/>
    </row>
    <row r="509" customFormat="false" ht="15.75" hidden="false" customHeight="false" outlineLevel="0" collapsed="false">
      <c r="F509" s="97"/>
    </row>
    <row r="510" customFormat="false" ht="15.75" hidden="false" customHeight="false" outlineLevel="0" collapsed="false">
      <c r="F510" s="97"/>
    </row>
    <row r="511" customFormat="false" ht="15.75" hidden="false" customHeight="false" outlineLevel="0" collapsed="false">
      <c r="F511" s="97"/>
    </row>
    <row r="512" customFormat="false" ht="15.75" hidden="false" customHeight="false" outlineLevel="0" collapsed="false">
      <c r="F512" s="97"/>
    </row>
    <row r="513" customFormat="false" ht="15.75" hidden="false" customHeight="false" outlineLevel="0" collapsed="false">
      <c r="F513" s="97"/>
    </row>
    <row r="514" customFormat="false" ht="15.75" hidden="false" customHeight="false" outlineLevel="0" collapsed="false">
      <c r="F514" s="97"/>
    </row>
    <row r="515" customFormat="false" ht="15.75" hidden="false" customHeight="false" outlineLevel="0" collapsed="false">
      <c r="F515" s="97"/>
    </row>
    <row r="516" customFormat="false" ht="15.75" hidden="false" customHeight="false" outlineLevel="0" collapsed="false">
      <c r="F516" s="97"/>
    </row>
    <row r="517" customFormat="false" ht="15.75" hidden="false" customHeight="false" outlineLevel="0" collapsed="false">
      <c r="F517" s="97"/>
    </row>
    <row r="518" customFormat="false" ht="15.75" hidden="false" customHeight="false" outlineLevel="0" collapsed="false">
      <c r="F518" s="97"/>
    </row>
    <row r="519" customFormat="false" ht="15.75" hidden="false" customHeight="false" outlineLevel="0" collapsed="false">
      <c r="F519" s="97"/>
    </row>
    <row r="520" customFormat="false" ht="15.75" hidden="false" customHeight="false" outlineLevel="0" collapsed="false">
      <c r="F520" s="97"/>
    </row>
    <row r="521" customFormat="false" ht="15.75" hidden="false" customHeight="false" outlineLevel="0" collapsed="false">
      <c r="F521" s="97"/>
    </row>
    <row r="522" customFormat="false" ht="15.75" hidden="false" customHeight="false" outlineLevel="0" collapsed="false">
      <c r="F522" s="97"/>
    </row>
    <row r="523" customFormat="false" ht="15.75" hidden="false" customHeight="false" outlineLevel="0" collapsed="false">
      <c r="F523" s="97"/>
    </row>
    <row r="524" customFormat="false" ht="15.75" hidden="false" customHeight="false" outlineLevel="0" collapsed="false">
      <c r="F524" s="97"/>
    </row>
    <row r="525" customFormat="false" ht="15.75" hidden="false" customHeight="false" outlineLevel="0" collapsed="false">
      <c r="F525" s="97"/>
    </row>
    <row r="526" customFormat="false" ht="15.75" hidden="false" customHeight="false" outlineLevel="0" collapsed="false">
      <c r="F526" s="97"/>
    </row>
    <row r="527" customFormat="false" ht="15.75" hidden="false" customHeight="false" outlineLevel="0" collapsed="false">
      <c r="F527" s="97"/>
    </row>
    <row r="528" customFormat="false" ht="15.75" hidden="false" customHeight="false" outlineLevel="0" collapsed="false">
      <c r="F528" s="97"/>
    </row>
    <row r="529" customFormat="false" ht="15.75" hidden="false" customHeight="false" outlineLevel="0" collapsed="false">
      <c r="F529" s="97"/>
    </row>
    <row r="530" customFormat="false" ht="15.75" hidden="false" customHeight="false" outlineLevel="0" collapsed="false">
      <c r="F530" s="97"/>
    </row>
    <row r="531" customFormat="false" ht="15.75" hidden="false" customHeight="false" outlineLevel="0" collapsed="false">
      <c r="F531" s="97"/>
    </row>
    <row r="532" customFormat="false" ht="15.75" hidden="false" customHeight="false" outlineLevel="0" collapsed="false">
      <c r="F532" s="97"/>
    </row>
    <row r="533" customFormat="false" ht="15.75" hidden="false" customHeight="false" outlineLevel="0" collapsed="false">
      <c r="F533" s="97"/>
    </row>
    <row r="534" customFormat="false" ht="15.75" hidden="false" customHeight="false" outlineLevel="0" collapsed="false">
      <c r="F534" s="97"/>
    </row>
    <row r="535" customFormat="false" ht="15.75" hidden="false" customHeight="false" outlineLevel="0" collapsed="false">
      <c r="F535" s="97"/>
    </row>
    <row r="536" customFormat="false" ht="15.75" hidden="false" customHeight="false" outlineLevel="0" collapsed="false">
      <c r="F536" s="97"/>
    </row>
    <row r="537" customFormat="false" ht="15.75" hidden="false" customHeight="false" outlineLevel="0" collapsed="false">
      <c r="F537" s="97"/>
    </row>
    <row r="538" customFormat="false" ht="15.75" hidden="false" customHeight="false" outlineLevel="0" collapsed="false">
      <c r="F538" s="97"/>
    </row>
    <row r="539" customFormat="false" ht="15.75" hidden="false" customHeight="false" outlineLevel="0" collapsed="false">
      <c r="F539" s="97"/>
    </row>
    <row r="540" customFormat="false" ht="15.75" hidden="false" customHeight="false" outlineLevel="0" collapsed="false">
      <c r="F540" s="97"/>
    </row>
    <row r="541" customFormat="false" ht="15.75" hidden="false" customHeight="false" outlineLevel="0" collapsed="false">
      <c r="F541" s="97"/>
    </row>
    <row r="542" customFormat="false" ht="15.75" hidden="false" customHeight="false" outlineLevel="0" collapsed="false">
      <c r="F542" s="97"/>
    </row>
    <row r="543" customFormat="false" ht="15.75" hidden="false" customHeight="false" outlineLevel="0" collapsed="false">
      <c r="F543" s="97"/>
    </row>
    <row r="544" customFormat="false" ht="15.75" hidden="false" customHeight="false" outlineLevel="0" collapsed="false">
      <c r="F544" s="97"/>
    </row>
    <row r="545" customFormat="false" ht="15.75" hidden="false" customHeight="false" outlineLevel="0" collapsed="false">
      <c r="F545" s="97"/>
    </row>
    <row r="546" customFormat="false" ht="15.75" hidden="false" customHeight="false" outlineLevel="0" collapsed="false">
      <c r="F546" s="97"/>
    </row>
    <row r="547" customFormat="false" ht="15.75" hidden="false" customHeight="false" outlineLevel="0" collapsed="false">
      <c r="F547" s="97"/>
    </row>
    <row r="548" customFormat="false" ht="15.75" hidden="false" customHeight="false" outlineLevel="0" collapsed="false">
      <c r="F548" s="97"/>
    </row>
    <row r="549" customFormat="false" ht="15.75" hidden="false" customHeight="false" outlineLevel="0" collapsed="false">
      <c r="F549" s="97"/>
    </row>
    <row r="550" customFormat="false" ht="15.75" hidden="false" customHeight="false" outlineLevel="0" collapsed="false">
      <c r="F550" s="97"/>
    </row>
    <row r="551" customFormat="false" ht="15.75" hidden="false" customHeight="false" outlineLevel="0" collapsed="false">
      <c r="F551" s="97"/>
    </row>
    <row r="552" customFormat="false" ht="15.75" hidden="false" customHeight="false" outlineLevel="0" collapsed="false">
      <c r="F552" s="97"/>
    </row>
    <row r="553" customFormat="false" ht="15.75" hidden="false" customHeight="false" outlineLevel="0" collapsed="false">
      <c r="F553" s="97"/>
    </row>
    <row r="554" customFormat="false" ht="15.75" hidden="false" customHeight="false" outlineLevel="0" collapsed="false">
      <c r="F554" s="97"/>
    </row>
    <row r="555" customFormat="false" ht="15.75" hidden="false" customHeight="false" outlineLevel="0" collapsed="false">
      <c r="F555" s="97"/>
    </row>
    <row r="556" customFormat="false" ht="15.75" hidden="false" customHeight="false" outlineLevel="0" collapsed="false">
      <c r="F556" s="97"/>
    </row>
    <row r="557" customFormat="false" ht="15.75" hidden="false" customHeight="false" outlineLevel="0" collapsed="false">
      <c r="F557" s="97"/>
    </row>
    <row r="558" customFormat="false" ht="15.75" hidden="false" customHeight="false" outlineLevel="0" collapsed="false">
      <c r="F558" s="97"/>
    </row>
    <row r="559" customFormat="false" ht="15.75" hidden="false" customHeight="false" outlineLevel="0" collapsed="false">
      <c r="F559" s="97"/>
    </row>
    <row r="560" customFormat="false" ht="15.75" hidden="false" customHeight="false" outlineLevel="0" collapsed="false">
      <c r="F560" s="97"/>
    </row>
    <row r="561" customFormat="false" ht="15.75" hidden="false" customHeight="false" outlineLevel="0" collapsed="false">
      <c r="F561" s="97"/>
    </row>
    <row r="562" customFormat="false" ht="15.75" hidden="false" customHeight="false" outlineLevel="0" collapsed="false">
      <c r="F562" s="97"/>
    </row>
    <row r="563" customFormat="false" ht="15.75" hidden="false" customHeight="false" outlineLevel="0" collapsed="false">
      <c r="F563" s="97"/>
    </row>
    <row r="564" customFormat="false" ht="15.75" hidden="false" customHeight="false" outlineLevel="0" collapsed="false">
      <c r="F564" s="97"/>
    </row>
    <row r="565" customFormat="false" ht="15.75" hidden="false" customHeight="false" outlineLevel="0" collapsed="false">
      <c r="F565" s="97"/>
    </row>
    <row r="566" customFormat="false" ht="15.75" hidden="false" customHeight="false" outlineLevel="0" collapsed="false">
      <c r="F566" s="97"/>
    </row>
    <row r="567" customFormat="false" ht="15.75" hidden="false" customHeight="false" outlineLevel="0" collapsed="false">
      <c r="F567" s="97"/>
    </row>
    <row r="568" customFormat="false" ht="15.75" hidden="false" customHeight="false" outlineLevel="0" collapsed="false">
      <c r="F568" s="97"/>
    </row>
    <row r="569" customFormat="false" ht="15.75" hidden="false" customHeight="false" outlineLevel="0" collapsed="false">
      <c r="F569" s="97"/>
    </row>
    <row r="570" customFormat="false" ht="15.75" hidden="false" customHeight="false" outlineLevel="0" collapsed="false">
      <c r="F570" s="97"/>
    </row>
    <row r="571" customFormat="false" ht="15.75" hidden="false" customHeight="false" outlineLevel="0" collapsed="false">
      <c r="F571" s="97"/>
    </row>
    <row r="572" customFormat="false" ht="15.75" hidden="false" customHeight="false" outlineLevel="0" collapsed="false">
      <c r="F572" s="97"/>
    </row>
    <row r="573" customFormat="false" ht="15.75" hidden="false" customHeight="false" outlineLevel="0" collapsed="false">
      <c r="F573" s="97"/>
    </row>
    <row r="574" customFormat="false" ht="15.75" hidden="false" customHeight="false" outlineLevel="0" collapsed="false">
      <c r="F574" s="97"/>
    </row>
    <row r="575" customFormat="false" ht="15.75" hidden="false" customHeight="false" outlineLevel="0" collapsed="false">
      <c r="F575" s="97"/>
    </row>
    <row r="576" customFormat="false" ht="15.75" hidden="false" customHeight="false" outlineLevel="0" collapsed="false">
      <c r="F576" s="97"/>
    </row>
    <row r="577" customFormat="false" ht="15.75" hidden="false" customHeight="false" outlineLevel="0" collapsed="false">
      <c r="F577" s="97"/>
    </row>
    <row r="578" customFormat="false" ht="15.75" hidden="false" customHeight="false" outlineLevel="0" collapsed="false">
      <c r="F578" s="97"/>
    </row>
    <row r="579" customFormat="false" ht="15.75" hidden="false" customHeight="false" outlineLevel="0" collapsed="false">
      <c r="F579" s="97"/>
    </row>
    <row r="580" customFormat="false" ht="15.75" hidden="false" customHeight="false" outlineLevel="0" collapsed="false">
      <c r="F580" s="97"/>
    </row>
    <row r="581" customFormat="false" ht="15.75" hidden="false" customHeight="false" outlineLevel="0" collapsed="false">
      <c r="F581" s="97"/>
    </row>
    <row r="582" customFormat="false" ht="15.75" hidden="false" customHeight="false" outlineLevel="0" collapsed="false">
      <c r="F582" s="97"/>
    </row>
    <row r="583" customFormat="false" ht="15.75" hidden="false" customHeight="false" outlineLevel="0" collapsed="false">
      <c r="F583" s="97"/>
    </row>
    <row r="584" customFormat="false" ht="15.75" hidden="false" customHeight="false" outlineLevel="0" collapsed="false">
      <c r="F584" s="97"/>
    </row>
    <row r="585" customFormat="false" ht="15.75" hidden="false" customHeight="false" outlineLevel="0" collapsed="false">
      <c r="F585" s="97"/>
    </row>
    <row r="586" customFormat="false" ht="15.75" hidden="false" customHeight="false" outlineLevel="0" collapsed="false">
      <c r="F586" s="97"/>
    </row>
    <row r="587" customFormat="false" ht="15.75" hidden="false" customHeight="false" outlineLevel="0" collapsed="false">
      <c r="F587" s="97"/>
    </row>
    <row r="588" customFormat="false" ht="15.75" hidden="false" customHeight="false" outlineLevel="0" collapsed="false">
      <c r="F588" s="97"/>
    </row>
    <row r="589" customFormat="false" ht="15.75" hidden="false" customHeight="false" outlineLevel="0" collapsed="false">
      <c r="F589" s="97"/>
    </row>
    <row r="590" customFormat="false" ht="15.75" hidden="false" customHeight="false" outlineLevel="0" collapsed="false">
      <c r="F590" s="97"/>
    </row>
    <row r="591" customFormat="false" ht="15.75" hidden="false" customHeight="false" outlineLevel="0" collapsed="false">
      <c r="F591" s="97"/>
    </row>
    <row r="592" customFormat="false" ht="15.75" hidden="false" customHeight="false" outlineLevel="0" collapsed="false">
      <c r="F592" s="97"/>
    </row>
    <row r="593" customFormat="false" ht="15.75" hidden="false" customHeight="false" outlineLevel="0" collapsed="false">
      <c r="F593" s="97"/>
    </row>
    <row r="594" customFormat="false" ht="15.75" hidden="false" customHeight="false" outlineLevel="0" collapsed="false">
      <c r="F594" s="97"/>
    </row>
    <row r="595" customFormat="false" ht="15.75" hidden="false" customHeight="false" outlineLevel="0" collapsed="false">
      <c r="F595" s="97"/>
    </row>
    <row r="596" customFormat="false" ht="15.75" hidden="false" customHeight="false" outlineLevel="0" collapsed="false">
      <c r="F596" s="97"/>
    </row>
    <row r="597" customFormat="false" ht="15.75" hidden="false" customHeight="false" outlineLevel="0" collapsed="false">
      <c r="F597" s="97"/>
    </row>
    <row r="598" customFormat="false" ht="15.75" hidden="false" customHeight="false" outlineLevel="0" collapsed="false">
      <c r="F598" s="97"/>
    </row>
    <row r="599" customFormat="false" ht="15.75" hidden="false" customHeight="false" outlineLevel="0" collapsed="false">
      <c r="F599" s="97"/>
    </row>
    <row r="600" customFormat="false" ht="15.75" hidden="false" customHeight="false" outlineLevel="0" collapsed="false">
      <c r="F600" s="97"/>
    </row>
    <row r="601" customFormat="false" ht="15.75" hidden="false" customHeight="false" outlineLevel="0" collapsed="false">
      <c r="F601" s="97"/>
    </row>
    <row r="602" customFormat="false" ht="15.75" hidden="false" customHeight="false" outlineLevel="0" collapsed="false">
      <c r="F602" s="97"/>
    </row>
    <row r="603" customFormat="false" ht="15.75" hidden="false" customHeight="false" outlineLevel="0" collapsed="false">
      <c r="F603" s="97"/>
    </row>
    <row r="604" customFormat="false" ht="15.75" hidden="false" customHeight="false" outlineLevel="0" collapsed="false">
      <c r="F604" s="97"/>
    </row>
    <row r="605" customFormat="false" ht="15.75" hidden="false" customHeight="false" outlineLevel="0" collapsed="false">
      <c r="F605" s="97"/>
    </row>
    <row r="606" customFormat="false" ht="15.75" hidden="false" customHeight="false" outlineLevel="0" collapsed="false">
      <c r="F606" s="97"/>
    </row>
    <row r="607" customFormat="false" ht="15.75" hidden="false" customHeight="false" outlineLevel="0" collapsed="false">
      <c r="F607" s="97"/>
    </row>
    <row r="608" customFormat="false" ht="15.75" hidden="false" customHeight="false" outlineLevel="0" collapsed="false">
      <c r="F608" s="97"/>
    </row>
    <row r="609" customFormat="false" ht="15.75" hidden="false" customHeight="false" outlineLevel="0" collapsed="false">
      <c r="F609" s="97"/>
    </row>
    <row r="610" customFormat="false" ht="15.75" hidden="false" customHeight="false" outlineLevel="0" collapsed="false">
      <c r="F610" s="97"/>
    </row>
    <row r="611" customFormat="false" ht="15.75" hidden="false" customHeight="false" outlineLevel="0" collapsed="false">
      <c r="F611" s="97"/>
    </row>
    <row r="612" customFormat="false" ht="15.75" hidden="false" customHeight="false" outlineLevel="0" collapsed="false">
      <c r="F612" s="97"/>
    </row>
    <row r="613" customFormat="false" ht="15.75" hidden="false" customHeight="false" outlineLevel="0" collapsed="false">
      <c r="F613" s="97"/>
    </row>
    <row r="614" customFormat="false" ht="15.75" hidden="false" customHeight="false" outlineLevel="0" collapsed="false">
      <c r="F614" s="97"/>
    </row>
    <row r="615" customFormat="false" ht="15.75" hidden="false" customHeight="false" outlineLevel="0" collapsed="false">
      <c r="F615" s="97"/>
    </row>
    <row r="616" customFormat="false" ht="15.75" hidden="false" customHeight="false" outlineLevel="0" collapsed="false">
      <c r="F616" s="97"/>
    </row>
    <row r="617" customFormat="false" ht="15.75" hidden="false" customHeight="false" outlineLevel="0" collapsed="false">
      <c r="F617" s="97"/>
    </row>
    <row r="618" customFormat="false" ht="15.75" hidden="false" customHeight="false" outlineLevel="0" collapsed="false">
      <c r="F618" s="97"/>
    </row>
    <row r="619" customFormat="false" ht="15.75" hidden="false" customHeight="false" outlineLevel="0" collapsed="false">
      <c r="F619" s="97"/>
    </row>
    <row r="620" customFormat="false" ht="15.75" hidden="false" customHeight="false" outlineLevel="0" collapsed="false">
      <c r="F620" s="97"/>
    </row>
    <row r="621" customFormat="false" ht="15.75" hidden="false" customHeight="false" outlineLevel="0" collapsed="false">
      <c r="F621" s="97"/>
    </row>
    <row r="622" customFormat="false" ht="15.75" hidden="false" customHeight="false" outlineLevel="0" collapsed="false">
      <c r="F622" s="97"/>
    </row>
    <row r="623" customFormat="false" ht="15.75" hidden="false" customHeight="false" outlineLevel="0" collapsed="false">
      <c r="F623" s="97"/>
    </row>
    <row r="624" customFormat="false" ht="15.75" hidden="false" customHeight="false" outlineLevel="0" collapsed="false">
      <c r="F624" s="97"/>
    </row>
    <row r="625" customFormat="false" ht="15.75" hidden="false" customHeight="false" outlineLevel="0" collapsed="false">
      <c r="F625" s="97"/>
    </row>
    <row r="626" customFormat="false" ht="15.75" hidden="false" customHeight="false" outlineLevel="0" collapsed="false">
      <c r="F626" s="97"/>
    </row>
    <row r="627" customFormat="false" ht="15.75" hidden="false" customHeight="false" outlineLevel="0" collapsed="false">
      <c r="F627" s="97"/>
    </row>
    <row r="628" customFormat="false" ht="15.75" hidden="false" customHeight="false" outlineLevel="0" collapsed="false">
      <c r="F628" s="97"/>
    </row>
    <row r="629" customFormat="false" ht="15.75" hidden="false" customHeight="false" outlineLevel="0" collapsed="false">
      <c r="F629" s="97"/>
    </row>
    <row r="630" customFormat="false" ht="15.75" hidden="false" customHeight="false" outlineLevel="0" collapsed="false">
      <c r="F630" s="97"/>
    </row>
    <row r="631" customFormat="false" ht="15.75" hidden="false" customHeight="false" outlineLevel="0" collapsed="false">
      <c r="F631" s="97"/>
    </row>
    <row r="632" customFormat="false" ht="15.75" hidden="false" customHeight="false" outlineLevel="0" collapsed="false">
      <c r="F632" s="97"/>
    </row>
    <row r="633" customFormat="false" ht="15.75" hidden="false" customHeight="false" outlineLevel="0" collapsed="false">
      <c r="F633" s="97"/>
    </row>
    <row r="634" customFormat="false" ht="15.75" hidden="false" customHeight="false" outlineLevel="0" collapsed="false">
      <c r="F634" s="97"/>
    </row>
    <row r="635" customFormat="false" ht="15.75" hidden="false" customHeight="false" outlineLevel="0" collapsed="false">
      <c r="F635" s="97"/>
    </row>
    <row r="636" customFormat="false" ht="15.75" hidden="false" customHeight="false" outlineLevel="0" collapsed="false">
      <c r="F636" s="97"/>
    </row>
    <row r="637" customFormat="false" ht="15.75" hidden="false" customHeight="false" outlineLevel="0" collapsed="false">
      <c r="F637" s="97"/>
    </row>
    <row r="638" customFormat="false" ht="15.75" hidden="false" customHeight="false" outlineLevel="0" collapsed="false">
      <c r="F638" s="97"/>
    </row>
    <row r="639" customFormat="false" ht="15.75" hidden="false" customHeight="false" outlineLevel="0" collapsed="false">
      <c r="F639" s="97"/>
    </row>
    <row r="640" customFormat="false" ht="15.75" hidden="false" customHeight="false" outlineLevel="0" collapsed="false">
      <c r="F640" s="97"/>
    </row>
    <row r="641" customFormat="false" ht="15.75" hidden="false" customHeight="false" outlineLevel="0" collapsed="false">
      <c r="F641" s="97"/>
    </row>
    <row r="642" customFormat="false" ht="15.75" hidden="false" customHeight="false" outlineLevel="0" collapsed="false">
      <c r="F642" s="97"/>
    </row>
    <row r="643" customFormat="false" ht="15.75" hidden="false" customHeight="false" outlineLevel="0" collapsed="false">
      <c r="F643" s="97"/>
    </row>
    <row r="644" customFormat="false" ht="15.75" hidden="false" customHeight="false" outlineLevel="0" collapsed="false">
      <c r="F644" s="97"/>
    </row>
    <row r="645" customFormat="false" ht="15.75" hidden="false" customHeight="false" outlineLevel="0" collapsed="false">
      <c r="F645" s="97"/>
    </row>
    <row r="646" customFormat="false" ht="15.75" hidden="false" customHeight="false" outlineLevel="0" collapsed="false">
      <c r="F646" s="97"/>
    </row>
    <row r="647" customFormat="false" ht="15.75" hidden="false" customHeight="false" outlineLevel="0" collapsed="false">
      <c r="F647" s="97"/>
    </row>
    <row r="648" customFormat="false" ht="15.75" hidden="false" customHeight="false" outlineLevel="0" collapsed="false">
      <c r="F648" s="97"/>
    </row>
    <row r="649" customFormat="false" ht="15.75" hidden="false" customHeight="false" outlineLevel="0" collapsed="false">
      <c r="F649" s="97"/>
    </row>
    <row r="650" customFormat="false" ht="15.75" hidden="false" customHeight="false" outlineLevel="0" collapsed="false">
      <c r="F650" s="97"/>
    </row>
    <row r="651" customFormat="false" ht="15.75" hidden="false" customHeight="false" outlineLevel="0" collapsed="false">
      <c r="F651" s="97"/>
    </row>
    <row r="652" customFormat="false" ht="15.75" hidden="false" customHeight="false" outlineLevel="0" collapsed="false">
      <c r="F652" s="97"/>
    </row>
    <row r="653" customFormat="false" ht="15.75" hidden="false" customHeight="false" outlineLevel="0" collapsed="false">
      <c r="F653" s="97"/>
    </row>
    <row r="654" customFormat="false" ht="15.75" hidden="false" customHeight="false" outlineLevel="0" collapsed="false">
      <c r="F654" s="97"/>
    </row>
    <row r="655" customFormat="false" ht="15.75" hidden="false" customHeight="false" outlineLevel="0" collapsed="false">
      <c r="F655" s="97"/>
    </row>
    <row r="656" customFormat="false" ht="15.75" hidden="false" customHeight="false" outlineLevel="0" collapsed="false">
      <c r="F656" s="97"/>
    </row>
    <row r="657" customFormat="false" ht="15.75" hidden="false" customHeight="false" outlineLevel="0" collapsed="false">
      <c r="F657" s="97"/>
    </row>
    <row r="658" customFormat="false" ht="15.75" hidden="false" customHeight="false" outlineLevel="0" collapsed="false">
      <c r="F658" s="97"/>
    </row>
    <row r="659" customFormat="false" ht="15.75" hidden="false" customHeight="false" outlineLevel="0" collapsed="false">
      <c r="F659" s="97"/>
    </row>
    <row r="660" customFormat="false" ht="15.75" hidden="false" customHeight="false" outlineLevel="0" collapsed="false">
      <c r="F660" s="97"/>
    </row>
    <row r="661" customFormat="false" ht="15.75" hidden="false" customHeight="false" outlineLevel="0" collapsed="false">
      <c r="F661" s="97"/>
    </row>
    <row r="662" customFormat="false" ht="15.75" hidden="false" customHeight="false" outlineLevel="0" collapsed="false">
      <c r="F662" s="97"/>
    </row>
    <row r="663" customFormat="false" ht="15.75" hidden="false" customHeight="false" outlineLevel="0" collapsed="false">
      <c r="F663" s="97"/>
    </row>
    <row r="664" customFormat="false" ht="15.75" hidden="false" customHeight="false" outlineLevel="0" collapsed="false">
      <c r="F664" s="97"/>
    </row>
    <row r="665" customFormat="false" ht="15.75" hidden="false" customHeight="false" outlineLevel="0" collapsed="false">
      <c r="F665" s="97"/>
    </row>
    <row r="666" customFormat="false" ht="15.75" hidden="false" customHeight="false" outlineLevel="0" collapsed="false">
      <c r="F666" s="97"/>
    </row>
    <row r="667" customFormat="false" ht="15.75" hidden="false" customHeight="false" outlineLevel="0" collapsed="false">
      <c r="F667" s="97"/>
    </row>
    <row r="668" customFormat="false" ht="15.75" hidden="false" customHeight="false" outlineLevel="0" collapsed="false">
      <c r="F668" s="97"/>
    </row>
    <row r="669" customFormat="false" ht="15.75" hidden="false" customHeight="false" outlineLevel="0" collapsed="false">
      <c r="F669" s="97"/>
    </row>
    <row r="670" customFormat="false" ht="15.75" hidden="false" customHeight="false" outlineLevel="0" collapsed="false">
      <c r="F670" s="97"/>
    </row>
    <row r="671" customFormat="false" ht="15.75" hidden="false" customHeight="false" outlineLevel="0" collapsed="false">
      <c r="F671" s="97"/>
    </row>
    <row r="672" customFormat="false" ht="15.75" hidden="false" customHeight="false" outlineLevel="0" collapsed="false">
      <c r="F672" s="97"/>
    </row>
    <row r="673" customFormat="false" ht="15.75" hidden="false" customHeight="false" outlineLevel="0" collapsed="false">
      <c r="F673" s="97"/>
    </row>
    <row r="674" customFormat="false" ht="15.75" hidden="false" customHeight="false" outlineLevel="0" collapsed="false">
      <c r="F674" s="97"/>
    </row>
    <row r="675" customFormat="false" ht="15.75" hidden="false" customHeight="false" outlineLevel="0" collapsed="false">
      <c r="F675" s="97"/>
    </row>
    <row r="676" customFormat="false" ht="15.75" hidden="false" customHeight="false" outlineLevel="0" collapsed="false">
      <c r="F676" s="97"/>
    </row>
    <row r="677" customFormat="false" ht="15.75" hidden="false" customHeight="false" outlineLevel="0" collapsed="false">
      <c r="F677" s="97"/>
    </row>
    <row r="678" customFormat="false" ht="15.75" hidden="false" customHeight="false" outlineLevel="0" collapsed="false">
      <c r="F678" s="97"/>
    </row>
    <row r="679" customFormat="false" ht="15.75" hidden="false" customHeight="false" outlineLevel="0" collapsed="false">
      <c r="F679" s="97"/>
    </row>
    <row r="680" customFormat="false" ht="15.75" hidden="false" customHeight="false" outlineLevel="0" collapsed="false">
      <c r="F680" s="97"/>
    </row>
    <row r="681" customFormat="false" ht="15.75" hidden="false" customHeight="false" outlineLevel="0" collapsed="false">
      <c r="F681" s="97"/>
    </row>
    <row r="682" customFormat="false" ht="15.75" hidden="false" customHeight="false" outlineLevel="0" collapsed="false">
      <c r="F682" s="97"/>
    </row>
    <row r="683" customFormat="false" ht="15.75" hidden="false" customHeight="false" outlineLevel="0" collapsed="false">
      <c r="F683" s="97"/>
    </row>
    <row r="684" customFormat="false" ht="15.75" hidden="false" customHeight="false" outlineLevel="0" collapsed="false">
      <c r="F684" s="97"/>
    </row>
    <row r="685" customFormat="false" ht="15.75" hidden="false" customHeight="false" outlineLevel="0" collapsed="false">
      <c r="F685" s="97"/>
    </row>
    <row r="686" customFormat="false" ht="15.75" hidden="false" customHeight="false" outlineLevel="0" collapsed="false">
      <c r="F686" s="97"/>
    </row>
    <row r="687" customFormat="false" ht="15.75" hidden="false" customHeight="false" outlineLevel="0" collapsed="false">
      <c r="F687" s="97"/>
    </row>
    <row r="688" customFormat="false" ht="15.75" hidden="false" customHeight="false" outlineLevel="0" collapsed="false">
      <c r="F688" s="97"/>
    </row>
    <row r="689" customFormat="false" ht="15.75" hidden="false" customHeight="false" outlineLevel="0" collapsed="false">
      <c r="F689" s="97"/>
    </row>
    <row r="690" customFormat="false" ht="15.75" hidden="false" customHeight="false" outlineLevel="0" collapsed="false">
      <c r="F690" s="97"/>
    </row>
    <row r="691" customFormat="false" ht="15.75" hidden="false" customHeight="false" outlineLevel="0" collapsed="false">
      <c r="F691" s="97"/>
    </row>
    <row r="692" customFormat="false" ht="15.75" hidden="false" customHeight="false" outlineLevel="0" collapsed="false">
      <c r="F692" s="97"/>
    </row>
    <row r="693" customFormat="false" ht="15.75" hidden="false" customHeight="false" outlineLevel="0" collapsed="false">
      <c r="F693" s="97"/>
    </row>
    <row r="694" customFormat="false" ht="15.75" hidden="false" customHeight="false" outlineLevel="0" collapsed="false">
      <c r="F694" s="97"/>
    </row>
    <row r="695" customFormat="false" ht="15.75" hidden="false" customHeight="false" outlineLevel="0" collapsed="false">
      <c r="F695" s="97"/>
    </row>
    <row r="696" customFormat="false" ht="15.75" hidden="false" customHeight="false" outlineLevel="0" collapsed="false">
      <c r="F696" s="97"/>
    </row>
    <row r="697" customFormat="false" ht="15.75" hidden="false" customHeight="false" outlineLevel="0" collapsed="false">
      <c r="F697" s="97"/>
    </row>
    <row r="698" customFormat="false" ht="15.75" hidden="false" customHeight="false" outlineLevel="0" collapsed="false">
      <c r="F698" s="97"/>
    </row>
    <row r="699" customFormat="false" ht="15.75" hidden="false" customHeight="false" outlineLevel="0" collapsed="false">
      <c r="F699" s="97"/>
    </row>
    <row r="700" customFormat="false" ht="15.75" hidden="false" customHeight="false" outlineLevel="0" collapsed="false">
      <c r="F700" s="97"/>
    </row>
    <row r="701" customFormat="false" ht="15.75" hidden="false" customHeight="false" outlineLevel="0" collapsed="false">
      <c r="F701" s="97"/>
    </row>
    <row r="702" customFormat="false" ht="15.75" hidden="false" customHeight="false" outlineLevel="0" collapsed="false">
      <c r="F702" s="97"/>
    </row>
    <row r="703" customFormat="false" ht="15.75" hidden="false" customHeight="false" outlineLevel="0" collapsed="false">
      <c r="F703" s="97"/>
    </row>
    <row r="704" customFormat="false" ht="15.75" hidden="false" customHeight="false" outlineLevel="0" collapsed="false">
      <c r="F704" s="97"/>
    </row>
    <row r="705" customFormat="false" ht="15.75" hidden="false" customHeight="false" outlineLevel="0" collapsed="false">
      <c r="F705" s="97"/>
    </row>
    <row r="706" customFormat="false" ht="15.75" hidden="false" customHeight="false" outlineLevel="0" collapsed="false">
      <c r="F706" s="97"/>
    </row>
    <row r="707" customFormat="false" ht="15.75" hidden="false" customHeight="false" outlineLevel="0" collapsed="false">
      <c r="F707" s="97"/>
    </row>
    <row r="708" customFormat="false" ht="15.75" hidden="false" customHeight="false" outlineLevel="0" collapsed="false">
      <c r="F708" s="97"/>
    </row>
    <row r="709" customFormat="false" ht="15.75" hidden="false" customHeight="false" outlineLevel="0" collapsed="false">
      <c r="F709" s="97"/>
    </row>
    <row r="710" customFormat="false" ht="15.75" hidden="false" customHeight="false" outlineLevel="0" collapsed="false">
      <c r="F710" s="97"/>
    </row>
    <row r="711" customFormat="false" ht="15.75" hidden="false" customHeight="false" outlineLevel="0" collapsed="false">
      <c r="F711" s="97"/>
    </row>
    <row r="712" customFormat="false" ht="15.75" hidden="false" customHeight="false" outlineLevel="0" collapsed="false">
      <c r="F712" s="97"/>
    </row>
    <row r="713" customFormat="false" ht="15.75" hidden="false" customHeight="false" outlineLevel="0" collapsed="false">
      <c r="F713" s="97"/>
    </row>
    <row r="714" customFormat="false" ht="15.75" hidden="false" customHeight="false" outlineLevel="0" collapsed="false">
      <c r="F714" s="97"/>
    </row>
    <row r="715" customFormat="false" ht="15.75" hidden="false" customHeight="false" outlineLevel="0" collapsed="false">
      <c r="F715" s="97"/>
    </row>
    <row r="716" customFormat="false" ht="15.75" hidden="false" customHeight="false" outlineLevel="0" collapsed="false">
      <c r="F716" s="97"/>
    </row>
    <row r="717" customFormat="false" ht="15.75" hidden="false" customHeight="false" outlineLevel="0" collapsed="false">
      <c r="F717" s="97"/>
    </row>
    <row r="718" customFormat="false" ht="15.75" hidden="false" customHeight="false" outlineLevel="0" collapsed="false">
      <c r="F718" s="97"/>
    </row>
    <row r="719" customFormat="false" ht="15.75" hidden="false" customHeight="false" outlineLevel="0" collapsed="false">
      <c r="F719" s="97"/>
    </row>
    <row r="720" customFormat="false" ht="15.75" hidden="false" customHeight="false" outlineLevel="0" collapsed="false">
      <c r="F720" s="97"/>
    </row>
    <row r="721" customFormat="false" ht="15.75" hidden="false" customHeight="false" outlineLevel="0" collapsed="false">
      <c r="F721" s="97"/>
    </row>
    <row r="722" customFormat="false" ht="15.75" hidden="false" customHeight="false" outlineLevel="0" collapsed="false">
      <c r="F722" s="97"/>
    </row>
    <row r="723" customFormat="false" ht="15.75" hidden="false" customHeight="false" outlineLevel="0" collapsed="false">
      <c r="F723" s="97"/>
    </row>
    <row r="724" customFormat="false" ht="15.75" hidden="false" customHeight="false" outlineLevel="0" collapsed="false">
      <c r="F724" s="97"/>
    </row>
    <row r="725" customFormat="false" ht="15.75" hidden="false" customHeight="false" outlineLevel="0" collapsed="false">
      <c r="F725" s="97"/>
    </row>
    <row r="726" customFormat="false" ht="15.75" hidden="false" customHeight="false" outlineLevel="0" collapsed="false">
      <c r="F726" s="97"/>
    </row>
    <row r="727" customFormat="false" ht="15.75" hidden="false" customHeight="false" outlineLevel="0" collapsed="false">
      <c r="F727" s="97"/>
    </row>
    <row r="728" customFormat="false" ht="15.75" hidden="false" customHeight="false" outlineLevel="0" collapsed="false">
      <c r="F728" s="97"/>
    </row>
    <row r="729" customFormat="false" ht="15.75" hidden="false" customHeight="false" outlineLevel="0" collapsed="false">
      <c r="F729" s="97"/>
    </row>
    <row r="730" customFormat="false" ht="15.75" hidden="false" customHeight="false" outlineLevel="0" collapsed="false">
      <c r="F730" s="97"/>
    </row>
    <row r="731" customFormat="false" ht="15.75" hidden="false" customHeight="false" outlineLevel="0" collapsed="false">
      <c r="F731" s="97"/>
    </row>
    <row r="732" customFormat="false" ht="15.75" hidden="false" customHeight="false" outlineLevel="0" collapsed="false">
      <c r="F732" s="97"/>
    </row>
    <row r="733" customFormat="false" ht="15.75" hidden="false" customHeight="false" outlineLevel="0" collapsed="false">
      <c r="F733" s="97"/>
    </row>
    <row r="734" customFormat="false" ht="15.75" hidden="false" customHeight="false" outlineLevel="0" collapsed="false">
      <c r="F734" s="97"/>
    </row>
    <row r="735" customFormat="false" ht="15.75" hidden="false" customHeight="false" outlineLevel="0" collapsed="false">
      <c r="F735" s="97"/>
    </row>
    <row r="736" customFormat="false" ht="15.75" hidden="false" customHeight="false" outlineLevel="0" collapsed="false">
      <c r="F736" s="97"/>
    </row>
    <row r="737" customFormat="false" ht="15.75" hidden="false" customHeight="false" outlineLevel="0" collapsed="false">
      <c r="F737" s="97"/>
    </row>
    <row r="738" customFormat="false" ht="15.75" hidden="false" customHeight="false" outlineLevel="0" collapsed="false">
      <c r="F738" s="97"/>
    </row>
    <row r="739" customFormat="false" ht="15.75" hidden="false" customHeight="false" outlineLevel="0" collapsed="false">
      <c r="F739" s="97"/>
    </row>
    <row r="740" customFormat="false" ht="15.75" hidden="false" customHeight="false" outlineLevel="0" collapsed="false">
      <c r="F740" s="97"/>
    </row>
    <row r="741" customFormat="false" ht="15.75" hidden="false" customHeight="false" outlineLevel="0" collapsed="false">
      <c r="F741" s="97"/>
    </row>
    <row r="742" customFormat="false" ht="15.75" hidden="false" customHeight="false" outlineLevel="0" collapsed="false">
      <c r="F742" s="97"/>
    </row>
    <row r="743" customFormat="false" ht="15.75" hidden="false" customHeight="false" outlineLevel="0" collapsed="false">
      <c r="F743" s="97"/>
    </row>
    <row r="744" customFormat="false" ht="15.75" hidden="false" customHeight="false" outlineLevel="0" collapsed="false">
      <c r="F744" s="97"/>
    </row>
    <row r="745" customFormat="false" ht="15.75" hidden="false" customHeight="false" outlineLevel="0" collapsed="false">
      <c r="F745" s="97"/>
    </row>
    <row r="746" customFormat="false" ht="15.75" hidden="false" customHeight="false" outlineLevel="0" collapsed="false">
      <c r="F746" s="97"/>
    </row>
    <row r="747" customFormat="false" ht="15.75" hidden="false" customHeight="false" outlineLevel="0" collapsed="false">
      <c r="F747" s="97"/>
    </row>
    <row r="748" customFormat="false" ht="15.75" hidden="false" customHeight="false" outlineLevel="0" collapsed="false">
      <c r="F748" s="97"/>
    </row>
    <row r="749" customFormat="false" ht="15.75" hidden="false" customHeight="false" outlineLevel="0" collapsed="false">
      <c r="F749" s="97"/>
    </row>
    <row r="750" customFormat="false" ht="15.75" hidden="false" customHeight="false" outlineLevel="0" collapsed="false">
      <c r="F750" s="97"/>
    </row>
    <row r="751" customFormat="false" ht="15.75" hidden="false" customHeight="false" outlineLevel="0" collapsed="false">
      <c r="F751" s="97"/>
    </row>
    <row r="752" customFormat="false" ht="15.75" hidden="false" customHeight="false" outlineLevel="0" collapsed="false">
      <c r="F752" s="97"/>
    </row>
    <row r="753" customFormat="false" ht="15.75" hidden="false" customHeight="false" outlineLevel="0" collapsed="false">
      <c r="F753" s="97"/>
    </row>
    <row r="754" customFormat="false" ht="15.75" hidden="false" customHeight="false" outlineLevel="0" collapsed="false">
      <c r="F754" s="97"/>
    </row>
    <row r="755" customFormat="false" ht="15.75" hidden="false" customHeight="false" outlineLevel="0" collapsed="false">
      <c r="F755" s="97"/>
    </row>
    <row r="756" customFormat="false" ht="15.75" hidden="false" customHeight="false" outlineLevel="0" collapsed="false">
      <c r="F756" s="97"/>
    </row>
    <row r="757" customFormat="false" ht="15.75" hidden="false" customHeight="false" outlineLevel="0" collapsed="false">
      <c r="F757" s="97"/>
    </row>
    <row r="758" customFormat="false" ht="15.75" hidden="false" customHeight="false" outlineLevel="0" collapsed="false">
      <c r="F758" s="97"/>
    </row>
    <row r="759" customFormat="false" ht="15.75" hidden="false" customHeight="false" outlineLevel="0" collapsed="false">
      <c r="F759" s="97"/>
    </row>
    <row r="760" customFormat="false" ht="15.75" hidden="false" customHeight="false" outlineLevel="0" collapsed="false">
      <c r="F760" s="97"/>
    </row>
    <row r="761" customFormat="false" ht="15.75" hidden="false" customHeight="false" outlineLevel="0" collapsed="false">
      <c r="F761" s="97"/>
    </row>
    <row r="762" customFormat="false" ht="15.75" hidden="false" customHeight="false" outlineLevel="0" collapsed="false">
      <c r="F762" s="97"/>
    </row>
    <row r="763" customFormat="false" ht="15.75" hidden="false" customHeight="false" outlineLevel="0" collapsed="false">
      <c r="F763" s="97"/>
    </row>
    <row r="764" customFormat="false" ht="15.75" hidden="false" customHeight="false" outlineLevel="0" collapsed="false">
      <c r="F764" s="97"/>
    </row>
    <row r="765" customFormat="false" ht="15.75" hidden="false" customHeight="false" outlineLevel="0" collapsed="false">
      <c r="F765" s="97"/>
    </row>
    <row r="766" customFormat="false" ht="15.75" hidden="false" customHeight="false" outlineLevel="0" collapsed="false">
      <c r="F766" s="97"/>
    </row>
    <row r="767" customFormat="false" ht="15.75" hidden="false" customHeight="false" outlineLevel="0" collapsed="false">
      <c r="F767" s="97"/>
    </row>
    <row r="768" customFormat="false" ht="15.75" hidden="false" customHeight="false" outlineLevel="0" collapsed="false">
      <c r="F768" s="97"/>
    </row>
    <row r="769" customFormat="false" ht="15.75" hidden="false" customHeight="false" outlineLevel="0" collapsed="false">
      <c r="F769" s="97"/>
    </row>
    <row r="770" customFormat="false" ht="15.75" hidden="false" customHeight="false" outlineLevel="0" collapsed="false">
      <c r="F770" s="97"/>
    </row>
    <row r="771" customFormat="false" ht="15.75" hidden="false" customHeight="false" outlineLevel="0" collapsed="false">
      <c r="F771" s="97"/>
    </row>
    <row r="772" customFormat="false" ht="15.75" hidden="false" customHeight="false" outlineLevel="0" collapsed="false">
      <c r="F772" s="97"/>
    </row>
    <row r="773" customFormat="false" ht="15.75" hidden="false" customHeight="false" outlineLevel="0" collapsed="false">
      <c r="F773" s="97"/>
    </row>
    <row r="774" customFormat="false" ht="15.75" hidden="false" customHeight="false" outlineLevel="0" collapsed="false">
      <c r="F774" s="97"/>
    </row>
    <row r="775" customFormat="false" ht="15.75" hidden="false" customHeight="false" outlineLevel="0" collapsed="false">
      <c r="F775" s="97"/>
    </row>
    <row r="776" customFormat="false" ht="15.75" hidden="false" customHeight="false" outlineLevel="0" collapsed="false">
      <c r="F776" s="97"/>
    </row>
    <row r="777" customFormat="false" ht="15.75" hidden="false" customHeight="false" outlineLevel="0" collapsed="false">
      <c r="F777" s="97"/>
    </row>
    <row r="778" customFormat="false" ht="15.75" hidden="false" customHeight="false" outlineLevel="0" collapsed="false">
      <c r="F778" s="97"/>
    </row>
    <row r="779" customFormat="false" ht="15.75" hidden="false" customHeight="false" outlineLevel="0" collapsed="false">
      <c r="F779" s="97"/>
    </row>
    <row r="780" customFormat="false" ht="15.75" hidden="false" customHeight="false" outlineLevel="0" collapsed="false">
      <c r="F780" s="97"/>
    </row>
    <row r="781" customFormat="false" ht="15.75" hidden="false" customHeight="false" outlineLevel="0" collapsed="false">
      <c r="F781" s="97"/>
    </row>
    <row r="782" customFormat="false" ht="15.75" hidden="false" customHeight="false" outlineLevel="0" collapsed="false">
      <c r="F782" s="97"/>
    </row>
    <row r="783" customFormat="false" ht="15.75" hidden="false" customHeight="false" outlineLevel="0" collapsed="false">
      <c r="F783" s="97"/>
    </row>
    <row r="784" customFormat="false" ht="15.75" hidden="false" customHeight="false" outlineLevel="0" collapsed="false">
      <c r="F784" s="97"/>
    </row>
    <row r="785" customFormat="false" ht="15.75" hidden="false" customHeight="false" outlineLevel="0" collapsed="false">
      <c r="F785" s="97"/>
    </row>
    <row r="786" customFormat="false" ht="15.75" hidden="false" customHeight="false" outlineLevel="0" collapsed="false">
      <c r="F786" s="97"/>
    </row>
    <row r="787" customFormat="false" ht="15.75" hidden="false" customHeight="false" outlineLevel="0" collapsed="false">
      <c r="F787" s="97"/>
    </row>
    <row r="788" customFormat="false" ht="15.75" hidden="false" customHeight="false" outlineLevel="0" collapsed="false">
      <c r="F788" s="97"/>
    </row>
    <row r="789" customFormat="false" ht="15.75" hidden="false" customHeight="false" outlineLevel="0" collapsed="false">
      <c r="F789" s="97"/>
    </row>
    <row r="790" customFormat="false" ht="15.75" hidden="false" customHeight="false" outlineLevel="0" collapsed="false">
      <c r="F790" s="97"/>
    </row>
    <row r="791" customFormat="false" ht="15.75" hidden="false" customHeight="false" outlineLevel="0" collapsed="false">
      <c r="F791" s="97"/>
    </row>
    <row r="792" customFormat="false" ht="15.75" hidden="false" customHeight="false" outlineLevel="0" collapsed="false">
      <c r="F792" s="97"/>
    </row>
    <row r="793" customFormat="false" ht="15.75" hidden="false" customHeight="false" outlineLevel="0" collapsed="false">
      <c r="F793" s="97"/>
    </row>
    <row r="794" customFormat="false" ht="15.75" hidden="false" customHeight="false" outlineLevel="0" collapsed="false">
      <c r="F794" s="97"/>
    </row>
    <row r="795" customFormat="false" ht="15.75" hidden="false" customHeight="false" outlineLevel="0" collapsed="false">
      <c r="F795" s="97"/>
    </row>
    <row r="796" customFormat="false" ht="15.75" hidden="false" customHeight="false" outlineLevel="0" collapsed="false">
      <c r="F796" s="97"/>
    </row>
    <row r="797" customFormat="false" ht="15.75" hidden="false" customHeight="false" outlineLevel="0" collapsed="false">
      <c r="F797" s="97"/>
    </row>
    <row r="798" customFormat="false" ht="15.75" hidden="false" customHeight="false" outlineLevel="0" collapsed="false">
      <c r="F798" s="97"/>
    </row>
    <row r="799" customFormat="false" ht="15.75" hidden="false" customHeight="false" outlineLevel="0" collapsed="false">
      <c r="F799" s="97"/>
    </row>
    <row r="800" customFormat="false" ht="15.75" hidden="false" customHeight="false" outlineLevel="0" collapsed="false">
      <c r="F800" s="97"/>
    </row>
    <row r="801" customFormat="false" ht="15.75" hidden="false" customHeight="false" outlineLevel="0" collapsed="false">
      <c r="F801" s="97"/>
    </row>
    <row r="802" customFormat="false" ht="15.75" hidden="false" customHeight="false" outlineLevel="0" collapsed="false">
      <c r="F802" s="97"/>
    </row>
    <row r="803" customFormat="false" ht="15.75" hidden="false" customHeight="false" outlineLevel="0" collapsed="false">
      <c r="F803" s="97"/>
    </row>
    <row r="804" customFormat="false" ht="15.75" hidden="false" customHeight="false" outlineLevel="0" collapsed="false">
      <c r="F804" s="97"/>
    </row>
    <row r="805" customFormat="false" ht="15.75" hidden="false" customHeight="false" outlineLevel="0" collapsed="false">
      <c r="F805" s="97"/>
    </row>
    <row r="806" customFormat="false" ht="15.75" hidden="false" customHeight="false" outlineLevel="0" collapsed="false">
      <c r="F806" s="97"/>
    </row>
    <row r="807" customFormat="false" ht="15.75" hidden="false" customHeight="false" outlineLevel="0" collapsed="false">
      <c r="F807" s="97"/>
    </row>
    <row r="808" customFormat="false" ht="15.75" hidden="false" customHeight="false" outlineLevel="0" collapsed="false">
      <c r="F808" s="97"/>
    </row>
    <row r="809" customFormat="false" ht="15.75" hidden="false" customHeight="false" outlineLevel="0" collapsed="false">
      <c r="F809" s="97"/>
    </row>
    <row r="810" customFormat="false" ht="15.75" hidden="false" customHeight="false" outlineLevel="0" collapsed="false">
      <c r="F810" s="97"/>
    </row>
    <row r="811" customFormat="false" ht="15.75" hidden="false" customHeight="false" outlineLevel="0" collapsed="false">
      <c r="F811" s="97"/>
    </row>
    <row r="812" customFormat="false" ht="15.75" hidden="false" customHeight="false" outlineLevel="0" collapsed="false">
      <c r="F812" s="97"/>
    </row>
    <row r="813" customFormat="false" ht="15.75" hidden="false" customHeight="false" outlineLevel="0" collapsed="false">
      <c r="F813" s="97"/>
    </row>
    <row r="814" customFormat="false" ht="15.75" hidden="false" customHeight="false" outlineLevel="0" collapsed="false">
      <c r="F814" s="97"/>
    </row>
    <row r="815" customFormat="false" ht="15.75" hidden="false" customHeight="false" outlineLevel="0" collapsed="false">
      <c r="F815" s="97"/>
    </row>
    <row r="816" customFormat="false" ht="15.75" hidden="false" customHeight="false" outlineLevel="0" collapsed="false">
      <c r="F816" s="97"/>
    </row>
    <row r="817" customFormat="false" ht="15.75" hidden="false" customHeight="false" outlineLevel="0" collapsed="false">
      <c r="F817" s="97"/>
    </row>
    <row r="818" customFormat="false" ht="15.75" hidden="false" customHeight="false" outlineLevel="0" collapsed="false">
      <c r="F818" s="97"/>
    </row>
    <row r="819" customFormat="false" ht="15.75" hidden="false" customHeight="false" outlineLevel="0" collapsed="false">
      <c r="F819" s="97"/>
    </row>
    <row r="820" customFormat="false" ht="15.75" hidden="false" customHeight="false" outlineLevel="0" collapsed="false">
      <c r="F820" s="97"/>
    </row>
    <row r="821" customFormat="false" ht="15.75" hidden="false" customHeight="false" outlineLevel="0" collapsed="false">
      <c r="F821" s="97"/>
    </row>
    <row r="822" customFormat="false" ht="15.75" hidden="false" customHeight="false" outlineLevel="0" collapsed="false">
      <c r="F822" s="97"/>
    </row>
    <row r="823" customFormat="false" ht="15.75" hidden="false" customHeight="false" outlineLevel="0" collapsed="false">
      <c r="F823" s="97"/>
    </row>
    <row r="824" customFormat="false" ht="15.75" hidden="false" customHeight="false" outlineLevel="0" collapsed="false">
      <c r="F824" s="97"/>
    </row>
    <row r="825" customFormat="false" ht="15.75" hidden="false" customHeight="false" outlineLevel="0" collapsed="false">
      <c r="F825" s="97"/>
    </row>
    <row r="826" customFormat="false" ht="15.75" hidden="false" customHeight="false" outlineLevel="0" collapsed="false">
      <c r="F826" s="97"/>
    </row>
    <row r="827" customFormat="false" ht="15.75" hidden="false" customHeight="false" outlineLevel="0" collapsed="false">
      <c r="F827" s="97"/>
    </row>
    <row r="828" customFormat="false" ht="15.75" hidden="false" customHeight="false" outlineLevel="0" collapsed="false">
      <c r="F828" s="97"/>
    </row>
    <row r="829" customFormat="false" ht="15.75" hidden="false" customHeight="false" outlineLevel="0" collapsed="false">
      <c r="F829" s="97"/>
    </row>
    <row r="830" customFormat="false" ht="15.75" hidden="false" customHeight="false" outlineLevel="0" collapsed="false">
      <c r="F830" s="97"/>
    </row>
    <row r="831" customFormat="false" ht="15.75" hidden="false" customHeight="false" outlineLevel="0" collapsed="false">
      <c r="F831" s="97"/>
    </row>
    <row r="832" customFormat="false" ht="15.75" hidden="false" customHeight="false" outlineLevel="0" collapsed="false">
      <c r="F832" s="97"/>
    </row>
    <row r="833" customFormat="false" ht="15.75" hidden="false" customHeight="false" outlineLevel="0" collapsed="false">
      <c r="F833" s="97"/>
    </row>
    <row r="834" customFormat="false" ht="15.75" hidden="false" customHeight="false" outlineLevel="0" collapsed="false">
      <c r="F834" s="97"/>
    </row>
    <row r="835" customFormat="false" ht="15.75" hidden="false" customHeight="false" outlineLevel="0" collapsed="false">
      <c r="F835" s="97"/>
    </row>
    <row r="836" customFormat="false" ht="15.75" hidden="false" customHeight="false" outlineLevel="0" collapsed="false">
      <c r="F836" s="97"/>
    </row>
    <row r="837" customFormat="false" ht="15.75" hidden="false" customHeight="false" outlineLevel="0" collapsed="false">
      <c r="F837" s="97"/>
    </row>
    <row r="838" customFormat="false" ht="15.75" hidden="false" customHeight="false" outlineLevel="0" collapsed="false">
      <c r="F838" s="97"/>
    </row>
    <row r="839" customFormat="false" ht="15.75" hidden="false" customHeight="false" outlineLevel="0" collapsed="false">
      <c r="F839" s="97"/>
    </row>
    <row r="840" customFormat="false" ht="15.75" hidden="false" customHeight="false" outlineLevel="0" collapsed="false">
      <c r="F840" s="97"/>
    </row>
    <row r="841" customFormat="false" ht="15.75" hidden="false" customHeight="false" outlineLevel="0" collapsed="false">
      <c r="F841" s="97"/>
    </row>
    <row r="842" customFormat="false" ht="15.75" hidden="false" customHeight="false" outlineLevel="0" collapsed="false">
      <c r="F842" s="97"/>
    </row>
    <row r="843" customFormat="false" ht="15.75" hidden="false" customHeight="false" outlineLevel="0" collapsed="false">
      <c r="F843" s="97"/>
    </row>
    <row r="844" customFormat="false" ht="15.75" hidden="false" customHeight="false" outlineLevel="0" collapsed="false">
      <c r="F844" s="97"/>
    </row>
    <row r="845" customFormat="false" ht="15.75" hidden="false" customHeight="false" outlineLevel="0" collapsed="false">
      <c r="F845" s="97"/>
    </row>
    <row r="846" customFormat="false" ht="15.75" hidden="false" customHeight="false" outlineLevel="0" collapsed="false">
      <c r="F846" s="97"/>
    </row>
    <row r="847" customFormat="false" ht="15.75" hidden="false" customHeight="false" outlineLevel="0" collapsed="false">
      <c r="F847" s="97"/>
    </row>
    <row r="848" customFormat="false" ht="15.75" hidden="false" customHeight="false" outlineLevel="0" collapsed="false">
      <c r="F848" s="97"/>
    </row>
    <row r="849" customFormat="false" ht="15.75" hidden="false" customHeight="false" outlineLevel="0" collapsed="false">
      <c r="F849" s="97"/>
    </row>
    <row r="850" customFormat="false" ht="15.75" hidden="false" customHeight="false" outlineLevel="0" collapsed="false">
      <c r="F850" s="97"/>
    </row>
    <row r="851" customFormat="false" ht="15.75" hidden="false" customHeight="false" outlineLevel="0" collapsed="false">
      <c r="F851" s="97"/>
    </row>
    <row r="852" customFormat="false" ht="15.75" hidden="false" customHeight="false" outlineLevel="0" collapsed="false">
      <c r="F852" s="97"/>
    </row>
    <row r="853" customFormat="false" ht="15.75" hidden="false" customHeight="false" outlineLevel="0" collapsed="false">
      <c r="F853" s="97"/>
    </row>
    <row r="854" customFormat="false" ht="15.75" hidden="false" customHeight="false" outlineLevel="0" collapsed="false">
      <c r="F854" s="97"/>
    </row>
    <row r="855" customFormat="false" ht="15.75" hidden="false" customHeight="false" outlineLevel="0" collapsed="false">
      <c r="F855" s="97"/>
    </row>
    <row r="856" customFormat="false" ht="15.75" hidden="false" customHeight="false" outlineLevel="0" collapsed="false">
      <c r="F856" s="97"/>
    </row>
    <row r="857" customFormat="false" ht="15.75" hidden="false" customHeight="false" outlineLevel="0" collapsed="false">
      <c r="F857" s="97"/>
    </row>
    <row r="858" customFormat="false" ht="15.75" hidden="false" customHeight="false" outlineLevel="0" collapsed="false">
      <c r="F858" s="97"/>
    </row>
    <row r="859" customFormat="false" ht="15.75" hidden="false" customHeight="false" outlineLevel="0" collapsed="false">
      <c r="F859" s="97"/>
    </row>
    <row r="860" customFormat="false" ht="15.75" hidden="false" customHeight="false" outlineLevel="0" collapsed="false">
      <c r="F860" s="97"/>
    </row>
    <row r="861" customFormat="false" ht="15.75" hidden="false" customHeight="false" outlineLevel="0" collapsed="false">
      <c r="F861" s="97"/>
    </row>
    <row r="862" customFormat="false" ht="15.75" hidden="false" customHeight="false" outlineLevel="0" collapsed="false">
      <c r="F862" s="97"/>
    </row>
    <row r="863" customFormat="false" ht="15.75" hidden="false" customHeight="false" outlineLevel="0" collapsed="false">
      <c r="F863" s="97"/>
    </row>
    <row r="864" customFormat="false" ht="15.75" hidden="false" customHeight="false" outlineLevel="0" collapsed="false">
      <c r="F864" s="97"/>
    </row>
    <row r="865" customFormat="false" ht="15.75" hidden="false" customHeight="false" outlineLevel="0" collapsed="false">
      <c r="F865" s="97"/>
    </row>
    <row r="866" customFormat="false" ht="15.75" hidden="false" customHeight="false" outlineLevel="0" collapsed="false">
      <c r="F866" s="97"/>
    </row>
    <row r="867" customFormat="false" ht="15.75" hidden="false" customHeight="false" outlineLevel="0" collapsed="false">
      <c r="F867" s="97"/>
    </row>
    <row r="868" customFormat="false" ht="15.75" hidden="false" customHeight="false" outlineLevel="0" collapsed="false">
      <c r="F868" s="97"/>
    </row>
    <row r="869" customFormat="false" ht="15.75" hidden="false" customHeight="false" outlineLevel="0" collapsed="false">
      <c r="F869" s="97"/>
    </row>
    <row r="870" customFormat="false" ht="15.75" hidden="false" customHeight="false" outlineLevel="0" collapsed="false">
      <c r="F870" s="97"/>
    </row>
    <row r="871" customFormat="false" ht="15.75" hidden="false" customHeight="false" outlineLevel="0" collapsed="false">
      <c r="F871" s="97"/>
    </row>
    <row r="872" customFormat="false" ht="15.75" hidden="false" customHeight="false" outlineLevel="0" collapsed="false">
      <c r="F872" s="97"/>
    </row>
    <row r="873" customFormat="false" ht="15.75" hidden="false" customHeight="false" outlineLevel="0" collapsed="false">
      <c r="F873" s="97"/>
    </row>
    <row r="874" customFormat="false" ht="15.75" hidden="false" customHeight="false" outlineLevel="0" collapsed="false">
      <c r="F874" s="97"/>
    </row>
    <row r="875" customFormat="false" ht="15.75" hidden="false" customHeight="false" outlineLevel="0" collapsed="false">
      <c r="F875" s="97"/>
    </row>
    <row r="876" customFormat="false" ht="15.75" hidden="false" customHeight="false" outlineLevel="0" collapsed="false">
      <c r="F876" s="97"/>
    </row>
    <row r="877" customFormat="false" ht="15.75" hidden="false" customHeight="false" outlineLevel="0" collapsed="false">
      <c r="F877" s="97"/>
    </row>
    <row r="878" customFormat="false" ht="15.75" hidden="false" customHeight="false" outlineLevel="0" collapsed="false">
      <c r="F878" s="97"/>
    </row>
    <row r="879" customFormat="false" ht="15.75" hidden="false" customHeight="false" outlineLevel="0" collapsed="false">
      <c r="F879" s="97"/>
    </row>
    <row r="880" customFormat="false" ht="15.75" hidden="false" customHeight="false" outlineLevel="0" collapsed="false">
      <c r="F880" s="97"/>
    </row>
    <row r="881" customFormat="false" ht="15.75" hidden="false" customHeight="false" outlineLevel="0" collapsed="false">
      <c r="F881" s="97"/>
    </row>
    <row r="882" customFormat="false" ht="15.75" hidden="false" customHeight="false" outlineLevel="0" collapsed="false">
      <c r="F882" s="97"/>
    </row>
    <row r="883" customFormat="false" ht="15.75" hidden="false" customHeight="false" outlineLevel="0" collapsed="false">
      <c r="F883" s="97"/>
    </row>
    <row r="884" customFormat="false" ht="15.75" hidden="false" customHeight="false" outlineLevel="0" collapsed="false">
      <c r="F884" s="97"/>
    </row>
    <row r="885" customFormat="false" ht="15.75" hidden="false" customHeight="false" outlineLevel="0" collapsed="false">
      <c r="F885" s="97"/>
    </row>
    <row r="886" customFormat="false" ht="15.75" hidden="false" customHeight="false" outlineLevel="0" collapsed="false">
      <c r="F886" s="97"/>
    </row>
    <row r="887" customFormat="false" ht="15.75" hidden="false" customHeight="false" outlineLevel="0" collapsed="false">
      <c r="F887" s="97"/>
    </row>
    <row r="888" customFormat="false" ht="15.75" hidden="false" customHeight="false" outlineLevel="0" collapsed="false">
      <c r="F888" s="97"/>
    </row>
    <row r="889" customFormat="false" ht="15.75" hidden="false" customHeight="false" outlineLevel="0" collapsed="false">
      <c r="F889" s="97"/>
    </row>
    <row r="890" customFormat="false" ht="15.75" hidden="false" customHeight="false" outlineLevel="0" collapsed="false">
      <c r="F890" s="97"/>
    </row>
    <row r="891" customFormat="false" ht="15.75" hidden="false" customHeight="false" outlineLevel="0" collapsed="false">
      <c r="F891" s="97"/>
    </row>
    <row r="892" customFormat="false" ht="15.75" hidden="false" customHeight="false" outlineLevel="0" collapsed="false">
      <c r="F892" s="97"/>
    </row>
    <row r="893" customFormat="false" ht="15.75" hidden="false" customHeight="false" outlineLevel="0" collapsed="false">
      <c r="F893" s="97"/>
    </row>
    <row r="894" customFormat="false" ht="15.75" hidden="false" customHeight="false" outlineLevel="0" collapsed="false">
      <c r="F894" s="97"/>
    </row>
    <row r="895" customFormat="false" ht="15.75" hidden="false" customHeight="false" outlineLevel="0" collapsed="false">
      <c r="F895" s="97"/>
    </row>
    <row r="896" customFormat="false" ht="15.75" hidden="false" customHeight="false" outlineLevel="0" collapsed="false">
      <c r="F896" s="97"/>
    </row>
    <row r="897" customFormat="false" ht="15.75" hidden="false" customHeight="false" outlineLevel="0" collapsed="false">
      <c r="F897" s="97"/>
    </row>
    <row r="898" customFormat="false" ht="15.75" hidden="false" customHeight="false" outlineLevel="0" collapsed="false">
      <c r="F898" s="97"/>
    </row>
    <row r="899" customFormat="false" ht="15.75" hidden="false" customHeight="false" outlineLevel="0" collapsed="false">
      <c r="F899" s="97"/>
    </row>
    <row r="900" customFormat="false" ht="15.75" hidden="false" customHeight="false" outlineLevel="0" collapsed="false">
      <c r="F900" s="97"/>
    </row>
    <row r="901" customFormat="false" ht="15.75" hidden="false" customHeight="false" outlineLevel="0" collapsed="false">
      <c r="F901" s="97"/>
    </row>
    <row r="902" customFormat="false" ht="15.75" hidden="false" customHeight="false" outlineLevel="0" collapsed="false">
      <c r="F902" s="97"/>
    </row>
    <row r="903" customFormat="false" ht="15.75" hidden="false" customHeight="false" outlineLevel="0" collapsed="false">
      <c r="F903" s="97"/>
    </row>
    <row r="904" customFormat="false" ht="15.75" hidden="false" customHeight="false" outlineLevel="0" collapsed="false">
      <c r="F904" s="97"/>
    </row>
    <row r="905" customFormat="false" ht="15.75" hidden="false" customHeight="false" outlineLevel="0" collapsed="false">
      <c r="F905" s="97"/>
    </row>
    <row r="906" customFormat="false" ht="15.75" hidden="false" customHeight="false" outlineLevel="0" collapsed="false">
      <c r="F906" s="97"/>
    </row>
    <row r="907" customFormat="false" ht="15.75" hidden="false" customHeight="false" outlineLevel="0" collapsed="false">
      <c r="F907" s="97"/>
    </row>
    <row r="908" customFormat="false" ht="15.75" hidden="false" customHeight="false" outlineLevel="0" collapsed="false">
      <c r="F908" s="97"/>
    </row>
    <row r="909" customFormat="false" ht="15.75" hidden="false" customHeight="false" outlineLevel="0" collapsed="false">
      <c r="F909" s="97"/>
    </row>
    <row r="910" customFormat="false" ht="15.75" hidden="false" customHeight="false" outlineLevel="0" collapsed="false">
      <c r="F910" s="97"/>
    </row>
    <row r="911" customFormat="false" ht="15.75" hidden="false" customHeight="false" outlineLevel="0" collapsed="false">
      <c r="F911" s="97"/>
    </row>
    <row r="912" customFormat="false" ht="15.75" hidden="false" customHeight="false" outlineLevel="0" collapsed="false">
      <c r="F912" s="97"/>
    </row>
    <row r="913" customFormat="false" ht="15.75" hidden="false" customHeight="false" outlineLevel="0" collapsed="false">
      <c r="F913" s="97"/>
    </row>
    <row r="914" customFormat="false" ht="15.75" hidden="false" customHeight="false" outlineLevel="0" collapsed="false">
      <c r="F914" s="97"/>
    </row>
    <row r="915" customFormat="false" ht="15.75" hidden="false" customHeight="false" outlineLevel="0" collapsed="false">
      <c r="F915" s="97"/>
    </row>
    <row r="916" customFormat="false" ht="15.75" hidden="false" customHeight="false" outlineLevel="0" collapsed="false">
      <c r="F916" s="97"/>
    </row>
    <row r="917" customFormat="false" ht="15.75" hidden="false" customHeight="false" outlineLevel="0" collapsed="false">
      <c r="F917" s="97"/>
    </row>
    <row r="918" customFormat="false" ht="15.75" hidden="false" customHeight="false" outlineLevel="0" collapsed="false">
      <c r="F918" s="97"/>
    </row>
    <row r="919" customFormat="false" ht="15.75" hidden="false" customHeight="false" outlineLevel="0" collapsed="false">
      <c r="F919" s="97"/>
    </row>
    <row r="920" customFormat="false" ht="15.75" hidden="false" customHeight="false" outlineLevel="0" collapsed="false">
      <c r="F920" s="97"/>
    </row>
    <row r="921" customFormat="false" ht="15.75" hidden="false" customHeight="false" outlineLevel="0" collapsed="false">
      <c r="F921" s="97"/>
    </row>
    <row r="922" customFormat="false" ht="15.75" hidden="false" customHeight="false" outlineLevel="0" collapsed="false">
      <c r="F922" s="97"/>
    </row>
    <row r="923" customFormat="false" ht="15.75" hidden="false" customHeight="false" outlineLevel="0" collapsed="false">
      <c r="F923" s="97"/>
    </row>
    <row r="924" customFormat="false" ht="15.75" hidden="false" customHeight="false" outlineLevel="0" collapsed="false">
      <c r="F924" s="97"/>
    </row>
    <row r="925" customFormat="false" ht="15.75" hidden="false" customHeight="false" outlineLevel="0" collapsed="false">
      <c r="F925" s="97"/>
    </row>
    <row r="926" customFormat="false" ht="15.75" hidden="false" customHeight="false" outlineLevel="0" collapsed="false">
      <c r="F926" s="97"/>
    </row>
    <row r="927" customFormat="false" ht="15.75" hidden="false" customHeight="false" outlineLevel="0" collapsed="false">
      <c r="F927" s="97"/>
    </row>
    <row r="928" customFormat="false" ht="15.75" hidden="false" customHeight="false" outlineLevel="0" collapsed="false">
      <c r="F928" s="97"/>
    </row>
    <row r="929" customFormat="false" ht="15.75" hidden="false" customHeight="false" outlineLevel="0" collapsed="false">
      <c r="F929" s="97"/>
    </row>
    <row r="930" customFormat="false" ht="15.75" hidden="false" customHeight="false" outlineLevel="0" collapsed="false">
      <c r="F930" s="97"/>
    </row>
    <row r="931" customFormat="false" ht="15.75" hidden="false" customHeight="false" outlineLevel="0" collapsed="false">
      <c r="F931" s="97"/>
    </row>
    <row r="932" customFormat="false" ht="15.75" hidden="false" customHeight="false" outlineLevel="0" collapsed="false">
      <c r="F932" s="97"/>
    </row>
    <row r="933" customFormat="false" ht="15.75" hidden="false" customHeight="false" outlineLevel="0" collapsed="false">
      <c r="F933" s="97"/>
    </row>
    <row r="934" customFormat="false" ht="15.75" hidden="false" customHeight="false" outlineLevel="0" collapsed="false">
      <c r="F934" s="97"/>
    </row>
    <row r="935" customFormat="false" ht="15.75" hidden="false" customHeight="false" outlineLevel="0" collapsed="false">
      <c r="F935" s="97"/>
    </row>
    <row r="936" customFormat="false" ht="15.75" hidden="false" customHeight="false" outlineLevel="0" collapsed="false">
      <c r="F936" s="97"/>
    </row>
    <row r="937" customFormat="false" ht="15.75" hidden="false" customHeight="false" outlineLevel="0" collapsed="false">
      <c r="F937" s="97"/>
    </row>
    <row r="938" customFormat="false" ht="15.75" hidden="false" customHeight="false" outlineLevel="0" collapsed="false">
      <c r="F938" s="97"/>
    </row>
    <row r="939" customFormat="false" ht="15.75" hidden="false" customHeight="false" outlineLevel="0" collapsed="false">
      <c r="F939" s="97"/>
    </row>
    <row r="940" customFormat="false" ht="15.75" hidden="false" customHeight="false" outlineLevel="0" collapsed="false">
      <c r="F940" s="97"/>
    </row>
    <row r="941" customFormat="false" ht="15.75" hidden="false" customHeight="false" outlineLevel="0" collapsed="false">
      <c r="F941" s="97"/>
    </row>
    <row r="942" customFormat="false" ht="15.75" hidden="false" customHeight="false" outlineLevel="0" collapsed="false">
      <c r="F942" s="97"/>
    </row>
    <row r="943" customFormat="false" ht="15.75" hidden="false" customHeight="false" outlineLevel="0" collapsed="false">
      <c r="F943" s="97"/>
    </row>
    <row r="944" customFormat="false" ht="15.75" hidden="false" customHeight="false" outlineLevel="0" collapsed="false">
      <c r="F944" s="97"/>
    </row>
    <row r="945" customFormat="false" ht="15.75" hidden="false" customHeight="false" outlineLevel="0" collapsed="false">
      <c r="F945" s="97"/>
    </row>
    <row r="946" customFormat="false" ht="15.75" hidden="false" customHeight="false" outlineLevel="0" collapsed="false">
      <c r="F946" s="97"/>
    </row>
    <row r="947" customFormat="false" ht="15.75" hidden="false" customHeight="false" outlineLevel="0" collapsed="false">
      <c r="F947" s="97"/>
    </row>
    <row r="948" customFormat="false" ht="15.75" hidden="false" customHeight="false" outlineLevel="0" collapsed="false">
      <c r="F948" s="97"/>
    </row>
    <row r="949" customFormat="false" ht="15.75" hidden="false" customHeight="false" outlineLevel="0" collapsed="false">
      <c r="F949" s="97"/>
    </row>
    <row r="950" customFormat="false" ht="15.75" hidden="false" customHeight="false" outlineLevel="0" collapsed="false">
      <c r="F950" s="97"/>
    </row>
    <row r="951" customFormat="false" ht="15.75" hidden="false" customHeight="false" outlineLevel="0" collapsed="false">
      <c r="F951" s="97"/>
    </row>
    <row r="952" customFormat="false" ht="15.75" hidden="false" customHeight="false" outlineLevel="0" collapsed="false">
      <c r="F952" s="97"/>
    </row>
    <row r="953" customFormat="false" ht="15.75" hidden="false" customHeight="false" outlineLevel="0" collapsed="false">
      <c r="F953" s="97"/>
    </row>
    <row r="954" customFormat="false" ht="15.75" hidden="false" customHeight="false" outlineLevel="0" collapsed="false">
      <c r="F954" s="97"/>
    </row>
    <row r="955" customFormat="false" ht="15.75" hidden="false" customHeight="false" outlineLevel="0" collapsed="false">
      <c r="F955" s="97"/>
    </row>
    <row r="956" customFormat="false" ht="15.75" hidden="false" customHeight="false" outlineLevel="0" collapsed="false">
      <c r="F956" s="97"/>
    </row>
    <row r="957" customFormat="false" ht="15.75" hidden="false" customHeight="false" outlineLevel="0" collapsed="false">
      <c r="F957" s="97"/>
    </row>
    <row r="958" customFormat="false" ht="15.75" hidden="false" customHeight="false" outlineLevel="0" collapsed="false">
      <c r="F958" s="97"/>
    </row>
    <row r="959" customFormat="false" ht="15.75" hidden="false" customHeight="false" outlineLevel="0" collapsed="false">
      <c r="F959" s="97"/>
    </row>
    <row r="960" customFormat="false" ht="15.75" hidden="false" customHeight="false" outlineLevel="0" collapsed="false">
      <c r="F960" s="97"/>
    </row>
    <row r="961" customFormat="false" ht="15.75" hidden="false" customHeight="false" outlineLevel="0" collapsed="false">
      <c r="F961" s="97"/>
    </row>
    <row r="962" customFormat="false" ht="15.75" hidden="false" customHeight="false" outlineLevel="0" collapsed="false">
      <c r="F962" s="97"/>
    </row>
    <row r="963" customFormat="false" ht="15.75" hidden="false" customHeight="false" outlineLevel="0" collapsed="false">
      <c r="F963" s="97"/>
    </row>
    <row r="964" customFormat="false" ht="15.75" hidden="false" customHeight="false" outlineLevel="0" collapsed="false">
      <c r="F964" s="97"/>
    </row>
    <row r="965" customFormat="false" ht="15.75" hidden="false" customHeight="false" outlineLevel="0" collapsed="false">
      <c r="F965" s="97"/>
    </row>
    <row r="966" customFormat="false" ht="15.75" hidden="false" customHeight="false" outlineLevel="0" collapsed="false">
      <c r="F966" s="97"/>
    </row>
    <row r="967" customFormat="false" ht="15.75" hidden="false" customHeight="false" outlineLevel="0" collapsed="false">
      <c r="F967" s="97"/>
    </row>
    <row r="968" customFormat="false" ht="15.75" hidden="false" customHeight="false" outlineLevel="0" collapsed="false">
      <c r="F968" s="97"/>
    </row>
    <row r="969" customFormat="false" ht="15.75" hidden="false" customHeight="false" outlineLevel="0" collapsed="false">
      <c r="F969" s="97"/>
    </row>
    <row r="970" customFormat="false" ht="15.75" hidden="false" customHeight="false" outlineLevel="0" collapsed="false">
      <c r="F970" s="97"/>
    </row>
    <row r="971" customFormat="false" ht="15.75" hidden="false" customHeight="false" outlineLevel="0" collapsed="false">
      <c r="F971" s="97"/>
    </row>
    <row r="972" customFormat="false" ht="15.75" hidden="false" customHeight="false" outlineLevel="0" collapsed="false">
      <c r="F972" s="97"/>
    </row>
    <row r="973" customFormat="false" ht="15.75" hidden="false" customHeight="false" outlineLevel="0" collapsed="false">
      <c r="F973" s="97"/>
    </row>
    <row r="974" customFormat="false" ht="15.75" hidden="false" customHeight="false" outlineLevel="0" collapsed="false">
      <c r="F974" s="97"/>
    </row>
    <row r="975" customFormat="false" ht="15.75" hidden="false" customHeight="false" outlineLevel="0" collapsed="false">
      <c r="F975" s="97"/>
    </row>
    <row r="976" customFormat="false" ht="15.75" hidden="false" customHeight="false" outlineLevel="0" collapsed="false">
      <c r="F976" s="97"/>
    </row>
    <row r="977" customFormat="false" ht="15.75" hidden="false" customHeight="false" outlineLevel="0" collapsed="false">
      <c r="F977" s="97"/>
    </row>
    <row r="978" customFormat="false" ht="15.75" hidden="false" customHeight="false" outlineLevel="0" collapsed="false">
      <c r="F978" s="97"/>
    </row>
    <row r="979" customFormat="false" ht="15.75" hidden="false" customHeight="false" outlineLevel="0" collapsed="false">
      <c r="F979" s="97"/>
    </row>
    <row r="980" customFormat="false" ht="15.75" hidden="false" customHeight="false" outlineLevel="0" collapsed="false">
      <c r="F980" s="97"/>
    </row>
    <row r="981" customFormat="false" ht="15.75" hidden="false" customHeight="false" outlineLevel="0" collapsed="false">
      <c r="F981" s="97"/>
    </row>
    <row r="982" customFormat="false" ht="15.75" hidden="false" customHeight="false" outlineLevel="0" collapsed="false">
      <c r="F982" s="97"/>
    </row>
    <row r="983" customFormat="false" ht="15.75" hidden="false" customHeight="false" outlineLevel="0" collapsed="false">
      <c r="F983" s="97"/>
    </row>
    <row r="984" customFormat="false" ht="15.75" hidden="false" customHeight="false" outlineLevel="0" collapsed="false">
      <c r="F984" s="97"/>
    </row>
    <row r="985" customFormat="false" ht="15.75" hidden="false" customHeight="false" outlineLevel="0" collapsed="false">
      <c r="F985" s="97"/>
    </row>
    <row r="986" customFormat="false" ht="15.75" hidden="false" customHeight="false" outlineLevel="0" collapsed="false">
      <c r="F986" s="97"/>
    </row>
    <row r="987" customFormat="false" ht="15.75" hidden="false" customHeight="false" outlineLevel="0" collapsed="false">
      <c r="F987" s="97"/>
    </row>
    <row r="988" customFormat="false" ht="15.75" hidden="false" customHeight="false" outlineLevel="0" collapsed="false">
      <c r="F988" s="97"/>
    </row>
    <row r="989" customFormat="false" ht="15.75" hidden="false" customHeight="false" outlineLevel="0" collapsed="false">
      <c r="F989" s="97"/>
    </row>
    <row r="990" customFormat="false" ht="15.75" hidden="false" customHeight="false" outlineLevel="0" collapsed="false">
      <c r="F990" s="97"/>
    </row>
    <row r="991" customFormat="false" ht="15.75" hidden="false" customHeight="false" outlineLevel="0" collapsed="false">
      <c r="F991" s="97"/>
    </row>
    <row r="992" customFormat="false" ht="15.75" hidden="false" customHeight="false" outlineLevel="0" collapsed="false">
      <c r="F992" s="97"/>
    </row>
    <row r="993" customFormat="false" ht="15.75" hidden="false" customHeight="false" outlineLevel="0" collapsed="false">
      <c r="F993" s="97"/>
    </row>
    <row r="994" customFormat="false" ht="15.75" hidden="false" customHeight="false" outlineLevel="0" collapsed="false">
      <c r="F994" s="97"/>
    </row>
    <row r="995" customFormat="false" ht="15.75" hidden="false" customHeight="false" outlineLevel="0" collapsed="false">
      <c r="F995" s="97"/>
    </row>
    <row r="996" customFormat="false" ht="15.75" hidden="false" customHeight="false" outlineLevel="0" collapsed="false">
      <c r="F996" s="97"/>
    </row>
    <row r="997" customFormat="false" ht="15.75" hidden="false" customHeight="false" outlineLevel="0" collapsed="false">
      <c r="F997" s="97"/>
    </row>
    <row r="998" customFormat="false" ht="15.75" hidden="false" customHeight="false" outlineLevel="0" collapsed="false">
      <c r="F998" s="97"/>
    </row>
    <row r="999" customFormat="false" ht="15.75" hidden="false" customHeight="false" outlineLevel="0" collapsed="false">
      <c r="F999" s="97"/>
    </row>
    <row r="1000" customFormat="false" ht="15.75" hidden="false" customHeight="false" outlineLevel="0" collapsed="false">
      <c r="F1000" s="97"/>
    </row>
    <row r="1001" customFormat="false" ht="15.75" hidden="false" customHeight="false" outlineLevel="0" collapsed="false">
      <c r="F1001" s="97"/>
    </row>
    <row r="1002" customFormat="false" ht="15.75" hidden="false" customHeight="false" outlineLevel="0" collapsed="false">
      <c r="F1002" s="97"/>
    </row>
    <row r="1003" customFormat="false" ht="15.75" hidden="false" customHeight="false" outlineLevel="0" collapsed="false">
      <c r="F1003" s="97"/>
    </row>
    <row r="1004" customFormat="false" ht="15.75" hidden="false" customHeight="false" outlineLevel="0" collapsed="false">
      <c r="F1004" s="97"/>
    </row>
    <row r="1005" customFormat="false" ht="15.75" hidden="false" customHeight="false" outlineLevel="0" collapsed="false">
      <c r="F1005" s="97"/>
    </row>
    <row r="1006" customFormat="false" ht="15.75" hidden="false" customHeight="false" outlineLevel="0" collapsed="false">
      <c r="F1006" s="97"/>
    </row>
    <row r="1007" customFormat="false" ht="15.75" hidden="false" customHeight="false" outlineLevel="0" collapsed="false">
      <c r="F1007" s="97"/>
    </row>
    <row r="1008" customFormat="false" ht="15.75" hidden="false" customHeight="false" outlineLevel="0" collapsed="false">
      <c r="F1008" s="97"/>
    </row>
    <row r="1009" customFormat="false" ht="15.75" hidden="false" customHeight="false" outlineLevel="0" collapsed="false">
      <c r="F1009" s="97"/>
    </row>
    <row r="1010" customFormat="false" ht="15.75" hidden="false" customHeight="false" outlineLevel="0" collapsed="false">
      <c r="F1010" s="97"/>
    </row>
    <row r="1011" customFormat="false" ht="15.75" hidden="false" customHeight="false" outlineLevel="0" collapsed="false">
      <c r="F1011" s="97"/>
    </row>
    <row r="1012" customFormat="false" ht="15.75" hidden="false" customHeight="false" outlineLevel="0" collapsed="false">
      <c r="F1012" s="97"/>
    </row>
    <row r="1013" customFormat="false" ht="15.75" hidden="false" customHeight="false" outlineLevel="0" collapsed="false">
      <c r="F1013" s="97"/>
    </row>
    <row r="1014" customFormat="false" ht="15.75" hidden="false" customHeight="false" outlineLevel="0" collapsed="false">
      <c r="F1014" s="97"/>
    </row>
    <row r="1015" customFormat="false" ht="15.75" hidden="false" customHeight="false" outlineLevel="0" collapsed="false">
      <c r="F1015" s="97"/>
    </row>
    <row r="1016" customFormat="false" ht="15.75" hidden="false" customHeight="false" outlineLevel="0" collapsed="false">
      <c r="F1016" s="97"/>
    </row>
    <row r="1017" customFormat="false" ht="15.75" hidden="false" customHeight="false" outlineLevel="0" collapsed="false">
      <c r="F1017" s="97"/>
    </row>
    <row r="1018" customFormat="false" ht="15.75" hidden="false" customHeight="false" outlineLevel="0" collapsed="false">
      <c r="F1018" s="97"/>
    </row>
    <row r="1019" customFormat="false" ht="15.75" hidden="false" customHeight="false" outlineLevel="0" collapsed="false">
      <c r="F1019" s="97"/>
    </row>
    <row r="1020" customFormat="false" ht="15.75" hidden="false" customHeight="false" outlineLevel="0" collapsed="false">
      <c r="F1020" s="97"/>
    </row>
    <row r="1021" customFormat="false" ht="15.75" hidden="false" customHeight="false" outlineLevel="0" collapsed="false">
      <c r="F1021" s="97"/>
    </row>
    <row r="1022" customFormat="false" ht="15.75" hidden="false" customHeight="false" outlineLevel="0" collapsed="false">
      <c r="F1022" s="97"/>
    </row>
    <row r="1023" customFormat="false" ht="15.75" hidden="false" customHeight="false" outlineLevel="0" collapsed="false">
      <c r="F1023" s="97"/>
    </row>
    <row r="1024" customFormat="false" ht="15.75" hidden="false" customHeight="false" outlineLevel="0" collapsed="false">
      <c r="F1024" s="97"/>
    </row>
    <row r="1025" customFormat="false" ht="15.75" hidden="false" customHeight="false" outlineLevel="0" collapsed="false">
      <c r="F1025" s="97"/>
    </row>
    <row r="1026" customFormat="false" ht="15.75" hidden="false" customHeight="false" outlineLevel="0" collapsed="false">
      <c r="F1026" s="97"/>
    </row>
    <row r="1027" customFormat="false" ht="15.75" hidden="false" customHeight="false" outlineLevel="0" collapsed="false">
      <c r="F1027" s="97"/>
    </row>
    <row r="1028" customFormat="false" ht="15.75" hidden="false" customHeight="false" outlineLevel="0" collapsed="false">
      <c r="F1028" s="97"/>
    </row>
    <row r="1029" customFormat="false" ht="15.75" hidden="false" customHeight="false" outlineLevel="0" collapsed="false">
      <c r="F1029" s="97"/>
    </row>
    <row r="1030" customFormat="false" ht="15.75" hidden="false" customHeight="false" outlineLevel="0" collapsed="false">
      <c r="F1030" s="97"/>
    </row>
    <row r="1031" customFormat="false" ht="15.75" hidden="false" customHeight="false" outlineLevel="0" collapsed="false">
      <c r="F1031" s="97"/>
    </row>
    <row r="1032" customFormat="false" ht="15.75" hidden="false" customHeight="false" outlineLevel="0" collapsed="false">
      <c r="F1032" s="97"/>
    </row>
    <row r="1033" customFormat="false" ht="15.75" hidden="false" customHeight="false" outlineLevel="0" collapsed="false">
      <c r="F1033" s="97"/>
    </row>
    <row r="1034" customFormat="false" ht="15.75" hidden="false" customHeight="false" outlineLevel="0" collapsed="false">
      <c r="F1034" s="97"/>
    </row>
    <row r="1035" customFormat="false" ht="15.75" hidden="false" customHeight="false" outlineLevel="0" collapsed="false">
      <c r="F1035" s="97"/>
    </row>
    <row r="1036" customFormat="false" ht="15.75" hidden="false" customHeight="false" outlineLevel="0" collapsed="false">
      <c r="F1036" s="97"/>
    </row>
    <row r="1037" customFormat="false" ht="15.75" hidden="false" customHeight="false" outlineLevel="0" collapsed="false">
      <c r="F1037" s="97"/>
    </row>
    <row r="1038" customFormat="false" ht="15.75" hidden="false" customHeight="false" outlineLevel="0" collapsed="false">
      <c r="F1038" s="97"/>
    </row>
    <row r="1039" customFormat="false" ht="15.75" hidden="false" customHeight="false" outlineLevel="0" collapsed="false">
      <c r="F1039" s="97"/>
    </row>
    <row r="1040" customFormat="false" ht="15.75" hidden="false" customHeight="false" outlineLevel="0" collapsed="false">
      <c r="F1040" s="97"/>
    </row>
    <row r="1041" customFormat="false" ht="15.75" hidden="false" customHeight="false" outlineLevel="0" collapsed="false">
      <c r="F1041" s="97"/>
    </row>
    <row r="1042" customFormat="false" ht="15.75" hidden="false" customHeight="false" outlineLevel="0" collapsed="false">
      <c r="F1042" s="97"/>
    </row>
    <row r="1043" customFormat="false" ht="15.75" hidden="false" customHeight="false" outlineLevel="0" collapsed="false">
      <c r="F1043" s="97"/>
    </row>
    <row r="1044" customFormat="false" ht="15.75" hidden="false" customHeight="false" outlineLevel="0" collapsed="false">
      <c r="F1044" s="97"/>
    </row>
    <row r="1045" customFormat="false" ht="15.75" hidden="false" customHeight="false" outlineLevel="0" collapsed="false">
      <c r="F1045" s="97"/>
    </row>
    <row r="1046" customFormat="false" ht="15.75" hidden="false" customHeight="false" outlineLevel="0" collapsed="false">
      <c r="F1046" s="97"/>
    </row>
    <row r="1047" customFormat="false" ht="15.75" hidden="false" customHeight="false" outlineLevel="0" collapsed="false">
      <c r="F1047" s="97"/>
    </row>
    <row r="1048" customFormat="false" ht="15.75" hidden="false" customHeight="false" outlineLevel="0" collapsed="false">
      <c r="F1048" s="97"/>
    </row>
    <row r="1049" customFormat="false" ht="15.75" hidden="false" customHeight="false" outlineLevel="0" collapsed="false">
      <c r="F1049" s="97"/>
    </row>
    <row r="1050" customFormat="false" ht="15.75" hidden="false" customHeight="false" outlineLevel="0" collapsed="false">
      <c r="F1050" s="97"/>
    </row>
    <row r="1051" customFormat="false" ht="15.75" hidden="false" customHeight="false" outlineLevel="0" collapsed="false">
      <c r="F1051" s="97"/>
    </row>
    <row r="1052" customFormat="false" ht="15.75" hidden="false" customHeight="false" outlineLevel="0" collapsed="false">
      <c r="F1052" s="97"/>
    </row>
    <row r="1053" customFormat="false" ht="15.75" hidden="false" customHeight="false" outlineLevel="0" collapsed="false">
      <c r="F1053" s="97"/>
    </row>
    <row r="1054" customFormat="false" ht="15.75" hidden="false" customHeight="false" outlineLevel="0" collapsed="false">
      <c r="F1054" s="97"/>
    </row>
    <row r="1055" customFormat="false" ht="15.75" hidden="false" customHeight="false" outlineLevel="0" collapsed="false">
      <c r="F1055" s="97"/>
    </row>
    <row r="1056" customFormat="false" ht="15.75" hidden="false" customHeight="false" outlineLevel="0" collapsed="false">
      <c r="F1056" s="97"/>
    </row>
    <row r="1057" customFormat="false" ht="15.75" hidden="false" customHeight="false" outlineLevel="0" collapsed="false">
      <c r="F1057" s="97"/>
    </row>
    <row r="1058" customFormat="false" ht="15.75" hidden="false" customHeight="false" outlineLevel="0" collapsed="false">
      <c r="F1058" s="97"/>
    </row>
    <row r="1059" customFormat="false" ht="15.75" hidden="false" customHeight="false" outlineLevel="0" collapsed="false">
      <c r="F1059" s="97"/>
    </row>
    <row r="1060" customFormat="false" ht="15.75" hidden="false" customHeight="false" outlineLevel="0" collapsed="false">
      <c r="F1060" s="97"/>
    </row>
    <row r="1061" customFormat="false" ht="15.75" hidden="false" customHeight="false" outlineLevel="0" collapsed="false">
      <c r="F1061" s="97"/>
    </row>
  </sheetData>
  <mergeCells count="1">
    <mergeCell ref="DD3:DF3"/>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9" activeCellId="0" sqref="B29"/>
    </sheetView>
  </sheetViews>
  <sheetFormatPr defaultColWidth="8.90234375" defaultRowHeight="15.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3" activeCellId="0" sqref="E3"/>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7" t="s">
        <v>104</v>
      </c>
      <c r="B2" s="37"/>
      <c r="C2" s="37" t="s">
        <v>105</v>
      </c>
      <c r="E2" s="37" t="s">
        <v>106</v>
      </c>
    </row>
    <row r="3" customFormat="false" ht="15.75" hidden="false" customHeight="false" outlineLevel="0" collapsed="false">
      <c r="A3" s="98" t="n">
        <f aca="false">Pool_Cash_Flows!U6</f>
        <v>123421756.897999</v>
      </c>
      <c r="B3" s="98"/>
      <c r="C3" s="98" t="n">
        <v>826521655.795189</v>
      </c>
      <c r="D3" s="98"/>
      <c r="E3" s="99" t="n">
        <v>830875156.48</v>
      </c>
    </row>
    <row r="4" customFormat="false" ht="15.75" hidden="false" customHeight="false" outlineLevel="0" collapsed="false">
      <c r="A4" s="98" t="n">
        <f aca="false">Pool_Cash_Flows!U7</f>
        <v>126197314.523366</v>
      </c>
      <c r="B4" s="98"/>
      <c r="C4" s="98" t="n">
        <v>852848470.307711</v>
      </c>
      <c r="D4" s="98"/>
      <c r="E4" s="98"/>
    </row>
    <row r="5" customFormat="false" ht="15.75" hidden="false" customHeight="false" outlineLevel="0" collapsed="false">
      <c r="A5" s="98" t="n">
        <f aca="false">Pool_Cash_Flows!U8</f>
        <v>126352921.832276</v>
      </c>
      <c r="B5" s="98"/>
      <c r="C5" s="98" t="n">
        <v>855774433.800436</v>
      </c>
      <c r="D5" s="98"/>
      <c r="E5" s="98"/>
    </row>
    <row r="6" customFormat="false" ht="15.75" hidden="false" customHeight="false" outlineLevel="0" collapsed="false">
      <c r="A6" s="98" t="n">
        <f aca="false">Pool_Cash_Flows!U9</f>
        <v>125381171.796539</v>
      </c>
      <c r="B6" s="98"/>
      <c r="C6" s="98" t="n">
        <v>828250296.639883</v>
      </c>
      <c r="D6" s="98"/>
      <c r="E6" s="98"/>
    </row>
    <row r="7" customFormat="false" ht="15.75" hidden="false" customHeight="false" outlineLevel="0" collapsed="false">
      <c r="A7" s="98" t="n">
        <f aca="false">Pool_Cash_Flows!U10</f>
        <v>124317287.033424</v>
      </c>
      <c r="B7" s="98"/>
      <c r="C7" s="98" t="n">
        <v>829125515.122339</v>
      </c>
      <c r="D7" s="98"/>
      <c r="E7" s="98"/>
    </row>
    <row r="8" customFormat="false" ht="15.75" hidden="false" customHeight="false" outlineLevel="0" collapsed="false">
      <c r="A8" s="98" t="n">
        <f aca="false">Pool_Cash_Flows!U11</f>
        <v>123266446.216628</v>
      </c>
      <c r="B8" s="98"/>
      <c r="C8" s="98" t="n">
        <v>839162707.07159</v>
      </c>
      <c r="D8" s="98"/>
      <c r="E8" s="98"/>
    </row>
    <row r="9" customFormat="false" ht="15.75" hidden="false" customHeight="false" outlineLevel="0" collapsed="false">
      <c r="A9" s="98" t="n">
        <f aca="false">Pool_Cash_Flows!U12</f>
        <v>122228810.766549</v>
      </c>
      <c r="B9" s="98"/>
      <c r="C9" s="98" t="n">
        <v>841847454.025675</v>
      </c>
      <c r="D9" s="98"/>
      <c r="E9" s="98"/>
    </row>
    <row r="10" customFormat="false" ht="15.75" hidden="false" customHeight="false" outlineLevel="0" collapsed="false">
      <c r="A10" s="98" t="n">
        <f aca="false">Pool_Cash_Flows!U13</f>
        <v>121204530.228104</v>
      </c>
      <c r="B10" s="98"/>
      <c r="C10" s="98" t="n">
        <v>835630615.109302</v>
      </c>
      <c r="D10" s="98"/>
      <c r="E10" s="98"/>
    </row>
    <row r="11" customFormat="false" ht="15.75" hidden="false" customHeight="false" outlineLevel="0" collapsed="false">
      <c r="A11" s="98" t="n">
        <f aca="false">Pool_Cash_Flows!U14</f>
        <v>120193771.3281</v>
      </c>
      <c r="B11" s="98"/>
      <c r="C11" s="98" t="n">
        <v>833784827.92433</v>
      </c>
      <c r="D11" s="98"/>
      <c r="E11" s="98"/>
    </row>
    <row r="12" customFormat="false" ht="15.75" hidden="false" customHeight="false" outlineLevel="0" collapsed="false">
      <c r="A12" s="98" t="n">
        <f aca="false">Pool_Cash_Flows!U15</f>
        <v>119196719.10558</v>
      </c>
      <c r="B12" s="98"/>
      <c r="C12" s="98" t="n">
        <v>837349185.471281</v>
      </c>
      <c r="D12" s="98"/>
      <c r="E12" s="98"/>
    </row>
    <row r="13" customFormat="false" ht="15.75" hidden="false" customHeight="false" outlineLevel="0" collapsed="false">
      <c r="A13" s="98" t="n">
        <f aca="false">Pool_Cash_Flows!U16</f>
        <v>118213578.121068</v>
      </c>
      <c r="B13" s="98"/>
      <c r="C13" s="98" t="n">
        <v>828609474.360711</v>
      </c>
      <c r="D13" s="98"/>
      <c r="E13" s="98"/>
    </row>
    <row r="14" customFormat="false" ht="15.75" hidden="false" customHeight="false" outlineLevel="0" collapsed="false">
      <c r="A14" s="98" t="n">
        <f aca="false">Pool_Cash_Flows!U17</f>
        <v>117244573.75016</v>
      </c>
      <c r="B14" s="98"/>
      <c r="C14" s="98" t="n">
        <v>839178006.564144</v>
      </c>
      <c r="D14" s="98"/>
      <c r="E14" s="98"/>
    </row>
    <row r="15" customFormat="false" ht="15.75" hidden="false" customHeight="false" outlineLevel="0" collapsed="false">
      <c r="A15" s="98" t="n">
        <f aca="false">Pool_Cash_Flows!U18</f>
        <v>116289953.567321</v>
      </c>
      <c r="B15" s="98"/>
      <c r="C15" s="98" t="n">
        <v>831871784.631829</v>
      </c>
      <c r="D15" s="98"/>
      <c r="E15" s="98"/>
    </row>
    <row r="16" customFormat="false" ht="15.75" hidden="false" customHeight="false" outlineLevel="0" collapsed="false">
      <c r="A16" s="98" t="n">
        <f aca="false">Pool_Cash_Flows!U19</f>
        <v>115349988.826132</v>
      </c>
      <c r="B16" s="98"/>
      <c r="C16" s="98" t="n">
        <v>848943888.610918</v>
      </c>
      <c r="D16" s="98"/>
      <c r="E16" s="98"/>
    </row>
    <row r="17" customFormat="false" ht="15.75" hidden="false" customHeight="false" outlineLevel="0" collapsed="false">
      <c r="A17" s="98" t="n">
        <f aca="false">Pool_Cash_Flows!U20</f>
        <v>114424976.042655</v>
      </c>
      <c r="B17" s="98"/>
      <c r="C17" s="98" t="n">
        <v>822302611.112387</v>
      </c>
      <c r="D17" s="98"/>
      <c r="E17" s="98"/>
    </row>
    <row r="18" customFormat="false" ht="15.75" hidden="false" customHeight="false" outlineLevel="0" collapsed="false">
      <c r="A18" s="98" t="n">
        <f aca="false">Pool_Cash_Flows!U21</f>
        <v>113515238.689082</v>
      </c>
      <c r="B18" s="98"/>
      <c r="C18" s="98" t="n">
        <v>816586808.714166</v>
      </c>
      <c r="D18" s="98"/>
      <c r="E18" s="98"/>
    </row>
    <row r="19" customFormat="false" ht="15.75" hidden="false" customHeight="false" outlineLevel="0" collapsed="false">
      <c r="A19" s="98" t="n">
        <f aca="false">Pool_Cash_Flows!U22</f>
        <v>112621129.005281</v>
      </c>
      <c r="B19" s="98"/>
      <c r="C19" s="98" t="n">
        <v>840627153.940654</v>
      </c>
      <c r="D19" s="98"/>
      <c r="E19" s="98"/>
    </row>
    <row r="20" customFormat="false" ht="15.75" hidden="false" customHeight="false" outlineLevel="0" collapsed="false">
      <c r="A20" s="98" t="n">
        <f aca="false">Pool_Cash_Flows!U23</f>
        <v>111743029.936435</v>
      </c>
      <c r="B20" s="98"/>
      <c r="C20" s="98" t="n">
        <v>836658985.336368</v>
      </c>
      <c r="D20" s="98"/>
      <c r="E20" s="98"/>
    </row>
    <row r="21" customFormat="false" ht="15.75" hidden="false" customHeight="false" outlineLevel="0" collapsed="false">
      <c r="A21" s="98" t="n">
        <f aca="false">Pool_Cash_Flows!U24</f>
        <v>110881357.205489</v>
      </c>
      <c r="B21" s="98"/>
      <c r="C21" s="98" t="n">
        <v>826292539.846927</v>
      </c>
      <c r="D21" s="98"/>
      <c r="E21" s="98"/>
    </row>
    <row r="22" customFormat="false" ht="15.75" hidden="false" customHeight="false" outlineLevel="0" collapsed="false">
      <c r="A22" s="98" t="n">
        <f aca="false">Pool_Cash_Flows!U25</f>
        <v>110036561.529749</v>
      </c>
      <c r="B22" s="98"/>
      <c r="C22" s="98" t="n">
        <v>829252727.72945</v>
      </c>
      <c r="D22" s="98"/>
      <c r="E22" s="98"/>
    </row>
    <row r="23" customFormat="false" ht="15.75" hidden="false" customHeight="false" outlineLevel="0" collapsed="false">
      <c r="A23" s="98" t="n">
        <f aca="false">Pool_Cash_Flows!U26</f>
        <v>109209130.991635</v>
      </c>
      <c r="B23" s="98"/>
      <c r="C23" s="98" t="n">
        <v>814146315.749557</v>
      </c>
      <c r="D23" s="98"/>
      <c r="E23" s="98"/>
    </row>
    <row r="24" customFormat="false" ht="15.75" hidden="false" customHeight="false" outlineLevel="0" collapsed="false">
      <c r="A24" s="98" t="n">
        <f aca="false">Pool_Cash_Flows!U27</f>
        <v>108399593.574246</v>
      </c>
      <c r="B24" s="98"/>
      <c r="C24" s="98" t="n">
        <v>845949960.597903</v>
      </c>
      <c r="D24" s="98"/>
      <c r="E24" s="98"/>
    </row>
    <row r="25" customFormat="false" ht="15.75" hidden="false" customHeight="false" outlineLevel="0" collapsed="false">
      <c r="A25" s="98" t="n">
        <f aca="false">Pool_Cash_Flows!U28</f>
        <v>107608519.873177</v>
      </c>
      <c r="B25" s="98"/>
      <c r="C25" s="98" t="n">
        <v>853840680.581162</v>
      </c>
      <c r="D25" s="98"/>
      <c r="E25" s="98"/>
    </row>
    <row r="26" customFormat="false" ht="15.75" hidden="false" customHeight="false" outlineLevel="0" collapsed="false">
      <c r="A26" s="98" t="n">
        <f aca="false">Pool_Cash_Flows!U29</f>
        <v>106836525.996792</v>
      </c>
      <c r="B26" s="98"/>
      <c r="C26" s="98" t="n">
        <v>812573263.552504</v>
      </c>
      <c r="D26" s="98"/>
      <c r="E26" s="98"/>
    </row>
    <row r="27" customFormat="false" ht="15.75" hidden="false" customHeight="false" outlineLevel="0" collapsed="false">
      <c r="A27" s="98" t="n">
        <f aca="false">Pool_Cash_Flows!U30</f>
        <v>106084276.66801</v>
      </c>
      <c r="B27" s="98"/>
      <c r="C27" s="98" t="n">
        <v>824998715.579577</v>
      </c>
      <c r="D27" s="98"/>
      <c r="E27" s="98"/>
    </row>
    <row r="28" customFormat="false" ht="15.75" hidden="false" customHeight="false" outlineLevel="0" collapsed="false">
      <c r="A28" s="98" t="n">
        <f aca="false">Pool_Cash_Flows!U31</f>
        <v>105352488.541577</v>
      </c>
      <c r="B28" s="98"/>
      <c r="C28" s="98" t="n">
        <v>818810239.751844</v>
      </c>
      <c r="D28" s="98"/>
      <c r="E28" s="98"/>
    </row>
    <row r="29" customFormat="false" ht="15.75" hidden="false" customHeight="false" outlineLevel="0" collapsed="false">
      <c r="A29" s="98" t="n">
        <f aca="false">Pool_Cash_Flows!U32</f>
        <v>104641933.751747</v>
      </c>
      <c r="B29" s="98"/>
      <c r="C29" s="98" t="n">
        <v>816059473.434978</v>
      </c>
      <c r="D29" s="98"/>
      <c r="E29" s="98"/>
    </row>
    <row r="30" customFormat="false" ht="15.75" hidden="false" customHeight="false" outlineLevel="0" collapsed="false">
      <c r="A30" s="98" t="n">
        <f aca="false">Pool_Cash_Flows!U33</f>
        <v>103953443.706343</v>
      </c>
      <c r="B30" s="98"/>
      <c r="C30" s="98" t="n">
        <v>826434869.140515</v>
      </c>
      <c r="D30" s="98"/>
      <c r="E30" s="98"/>
    </row>
    <row r="31" customFormat="false" ht="15.75" hidden="false" customHeight="false" outlineLevel="0" collapsed="false">
      <c r="A31" s="98" t="n">
        <f aca="false">Pool_Cash_Flows!U34</f>
        <v>103287913.144278</v>
      </c>
      <c r="B31" s="98"/>
      <c r="C31" s="98" t="n">
        <v>839816920.630762</v>
      </c>
      <c r="D31" s="98"/>
      <c r="E31" s="98"/>
    </row>
    <row r="32" customFormat="false" ht="15.75" hidden="false" customHeight="false" outlineLevel="0" collapsed="false">
      <c r="A32" s="98" t="n">
        <f aca="false">Pool_Cash_Flows!U35</f>
        <v>102646304.474785</v>
      </c>
      <c r="B32" s="98"/>
      <c r="C32" s="98" t="n">
        <v>830053456.05306</v>
      </c>
      <c r="D32" s="98"/>
      <c r="E32" s="98"/>
    </row>
    <row r="33" customFormat="false" ht="15.75" hidden="false" customHeight="false" outlineLevel="0" collapsed="false">
      <c r="C33" s="0" t="n">
        <v>832705142.852659</v>
      </c>
    </row>
    <row r="34" customFormat="false" ht="15.75" hidden="false" customHeight="false" outlineLevel="0" collapsed="false">
      <c r="A34" s="98"/>
      <c r="C34" s="0" t="n">
        <v>819308242.658588</v>
      </c>
    </row>
    <row r="35" customFormat="false" ht="15.75" hidden="false" customHeight="false" outlineLevel="0" collapsed="false">
      <c r="C35" s="0" t="n">
        <v>835266922.981416</v>
      </c>
    </row>
    <row r="36" customFormat="false" ht="15.75" hidden="false" customHeight="false" outlineLevel="0" collapsed="false">
      <c r="C36" s="0" t="n">
        <v>835300246.450048</v>
      </c>
    </row>
    <row r="37" customFormat="false" ht="15.75" hidden="false" customHeight="false" outlineLevel="0" collapsed="false">
      <c r="C37" s="0" t="n">
        <v>832573268.438439</v>
      </c>
    </row>
    <row r="38" customFormat="false" ht="15.75" hidden="false" customHeight="false" outlineLevel="0" collapsed="false">
      <c r="C38" s="0" t="n">
        <v>806498283.852759</v>
      </c>
    </row>
    <row r="39" customFormat="false" ht="15.75" hidden="false" customHeight="false" outlineLevel="0" collapsed="false">
      <c r="C39" s="0" t="n">
        <v>825650451.313453</v>
      </c>
    </row>
    <row r="40" customFormat="false" ht="15.75" hidden="false" customHeight="false" outlineLevel="0" collapsed="false">
      <c r="C40" s="0" t="n">
        <v>833960598.430982</v>
      </c>
    </row>
    <row r="41" customFormat="false" ht="15.75" hidden="false" customHeight="false" outlineLevel="0" collapsed="false">
      <c r="C41" s="0" t="n">
        <v>838608739.920694</v>
      </c>
    </row>
    <row r="42" customFormat="false" ht="15.75" hidden="false" customHeight="false" outlineLevel="0" collapsed="false">
      <c r="C42" s="0" t="n">
        <v>813977450.796652</v>
      </c>
    </row>
    <row r="43" customFormat="false" ht="15.75" hidden="false" customHeight="false" outlineLevel="0" collapsed="false">
      <c r="C43" s="0" t="n">
        <v>817691475.227214</v>
      </c>
    </row>
    <row r="44" customFormat="false" ht="15.75" hidden="false" customHeight="false" outlineLevel="0" collapsed="false">
      <c r="C44" s="0" t="n">
        <v>805967741.949767</v>
      </c>
    </row>
    <row r="45" customFormat="false" ht="15.75" hidden="false" customHeight="false" outlineLevel="0" collapsed="false">
      <c r="C45" s="0" t="n">
        <v>807056153.403888</v>
      </c>
    </row>
    <row r="46" customFormat="false" ht="15.75" hidden="false" customHeight="false" outlineLevel="0" collapsed="false">
      <c r="C46" s="0" t="n">
        <v>845821811.19979</v>
      </c>
    </row>
    <row r="47" customFormat="false" ht="15.75" hidden="false" customHeight="false" outlineLevel="0" collapsed="false">
      <c r="C47" s="0" t="n">
        <v>823602116.779644</v>
      </c>
    </row>
    <row r="48" customFormat="false" ht="15.75" hidden="false" customHeight="false" outlineLevel="0" collapsed="false">
      <c r="C48" s="0" t="n">
        <v>845391834.791243</v>
      </c>
    </row>
    <row r="49" customFormat="false" ht="15.75" hidden="false" customHeight="false" outlineLevel="0" collapsed="false">
      <c r="C49" s="0" t="n">
        <v>830466735.437825</v>
      </c>
    </row>
    <row r="50" customFormat="false" ht="15.75" hidden="false" customHeight="false" outlineLevel="0" collapsed="false">
      <c r="C50" s="0" t="n">
        <v>830148311.301663</v>
      </c>
    </row>
    <row r="51" customFormat="false" ht="15.75" hidden="false" customHeight="false" outlineLevel="0" collapsed="false">
      <c r="C51" s="0" t="n">
        <v>845089153.922977</v>
      </c>
    </row>
    <row r="52" customFormat="false" ht="15.75" hidden="false" customHeight="false" outlineLevel="0" collapsed="false">
      <c r="C52" s="0" t="n">
        <v>836007220.001695</v>
      </c>
    </row>
    <row r="53" customFormat="false" ht="15.75" hidden="false" customHeight="false" outlineLevel="0" collapsed="false">
      <c r="C53" s="0" t="n">
        <v>826335267.13904</v>
      </c>
    </row>
    <row r="54" customFormat="false" ht="15.75" hidden="false" customHeight="false" outlineLevel="0" collapsed="false">
      <c r="C54" s="0" t="n">
        <v>815687034.016375</v>
      </c>
    </row>
    <row r="55" customFormat="false" ht="15.75" hidden="false" customHeight="false" outlineLevel="0" collapsed="false">
      <c r="C55" s="0" t="n">
        <v>829874653.880579</v>
      </c>
    </row>
    <row r="56" customFormat="false" ht="15.75" hidden="false" customHeight="false" outlineLevel="0" collapsed="false">
      <c r="C56" s="0" t="n">
        <v>816989800.319957</v>
      </c>
    </row>
    <row r="57" customFormat="false" ht="15.75" hidden="false" customHeight="false" outlineLevel="0" collapsed="false">
      <c r="C57" s="0" t="n">
        <v>829309928.203337</v>
      </c>
    </row>
    <row r="58" customFormat="false" ht="15.75" hidden="false" customHeight="false" outlineLevel="0" collapsed="false">
      <c r="C58" s="0" t="n">
        <v>844836126.299031</v>
      </c>
    </row>
    <row r="59" customFormat="false" ht="15.75" hidden="false" customHeight="false" outlineLevel="0" collapsed="false">
      <c r="C59" s="0" t="n">
        <v>838967215.420532</v>
      </c>
    </row>
    <row r="60" customFormat="false" ht="15.75" hidden="false" customHeight="false" outlineLevel="0" collapsed="false">
      <c r="C60" s="0" t="n">
        <v>841073149.175652</v>
      </c>
    </row>
    <row r="61" customFormat="false" ht="15.75" hidden="false" customHeight="false" outlineLevel="0" collapsed="false">
      <c r="C61" s="0" t="n">
        <v>811752594.685257</v>
      </c>
    </row>
    <row r="62" customFormat="false" ht="15.75" hidden="false" customHeight="false" outlineLevel="0" collapsed="false">
      <c r="C62" s="0" t="n">
        <v>825455059.706403</v>
      </c>
    </row>
    <row r="63" customFormat="false" ht="15.75" hidden="false" customHeight="false" outlineLevel="0" collapsed="false">
      <c r="C63" s="0" t="n">
        <v>848495392.270034</v>
      </c>
    </row>
    <row r="64" customFormat="false" ht="15.75" hidden="false" customHeight="false" outlineLevel="0" collapsed="false">
      <c r="C64" s="0" t="n">
        <v>824375883.747732</v>
      </c>
    </row>
    <row r="65" customFormat="false" ht="15.75" hidden="false" customHeight="false" outlineLevel="0" collapsed="false">
      <c r="C65" s="0" t="n">
        <v>832202756.304313</v>
      </c>
    </row>
    <row r="66" customFormat="false" ht="15.75" hidden="false" customHeight="false" outlineLevel="0" collapsed="false">
      <c r="C66" s="0" t="n">
        <v>821725845.732939</v>
      </c>
    </row>
    <row r="67" customFormat="false" ht="15.75" hidden="false" customHeight="false" outlineLevel="0" collapsed="false">
      <c r="C67" s="0" t="n">
        <v>830404738.458001</v>
      </c>
    </row>
    <row r="68" customFormat="false" ht="15.75" hidden="false" customHeight="false" outlineLevel="0" collapsed="false">
      <c r="C68" s="0" t="n">
        <v>826793067.324953</v>
      </c>
    </row>
    <row r="69" customFormat="false" ht="15.75" hidden="false" customHeight="false" outlineLevel="0" collapsed="false">
      <c r="C69" s="0" t="n">
        <v>828348137.38541</v>
      </c>
    </row>
    <row r="70" customFormat="false" ht="15.75" hidden="false" customHeight="false" outlineLevel="0" collapsed="false">
      <c r="C70" s="0" t="n">
        <v>826140972.056157</v>
      </c>
    </row>
    <row r="71" customFormat="false" ht="15.75" hidden="false" customHeight="false" outlineLevel="0" collapsed="false">
      <c r="C71" s="0" t="n">
        <v>833575365.639385</v>
      </c>
    </row>
    <row r="72" customFormat="false" ht="15.75" hidden="false" customHeight="false" outlineLevel="0" collapsed="false">
      <c r="C72" s="0" t="n">
        <v>843645538.590233</v>
      </c>
    </row>
    <row r="73" customFormat="false" ht="15.75" hidden="false" customHeight="false" outlineLevel="0" collapsed="false">
      <c r="C73" s="0" t="n">
        <v>825105593.582117</v>
      </c>
    </row>
    <row r="74" customFormat="false" ht="15.75" hidden="false" customHeight="false" outlineLevel="0" collapsed="false">
      <c r="C74" s="0" t="n">
        <v>842656397.560288</v>
      </c>
    </row>
    <row r="75" customFormat="false" ht="15.75" hidden="false" customHeight="false" outlineLevel="0" collapsed="false">
      <c r="C75" s="0" t="n">
        <v>843201046.458112</v>
      </c>
    </row>
    <row r="76" customFormat="false" ht="15.75" hidden="false" customHeight="false" outlineLevel="0" collapsed="false">
      <c r="C76" s="0" t="n">
        <v>842460375.142012</v>
      </c>
    </row>
    <row r="77" customFormat="false" ht="15.75" hidden="false" customHeight="false" outlineLevel="0" collapsed="false">
      <c r="C77" s="0" t="n">
        <v>849243200.243103</v>
      </c>
    </row>
    <row r="78" customFormat="false" ht="15.75" hidden="false" customHeight="false" outlineLevel="0" collapsed="false">
      <c r="C78" s="0" t="n">
        <v>832971967.931106</v>
      </c>
    </row>
    <row r="79" customFormat="false" ht="15.75" hidden="false" customHeight="false" outlineLevel="0" collapsed="false">
      <c r="C79" s="0" t="n">
        <v>834905153.792211</v>
      </c>
    </row>
    <row r="80" customFormat="false" ht="15.75" hidden="false" customHeight="false" outlineLevel="0" collapsed="false">
      <c r="C80" s="0" t="n">
        <v>829004588.092097</v>
      </c>
    </row>
    <row r="81" customFormat="false" ht="15.75" hidden="false" customHeight="false" outlineLevel="0" collapsed="false">
      <c r="C81" s="0" t="n">
        <v>837404435.733276</v>
      </c>
    </row>
    <row r="82" customFormat="false" ht="15.75" hidden="false" customHeight="false" outlineLevel="0" collapsed="false">
      <c r="C82" s="0" t="n">
        <v>825085947.21486</v>
      </c>
    </row>
    <row r="83" customFormat="false" ht="15.75" hidden="false" customHeight="false" outlineLevel="0" collapsed="false">
      <c r="C83" s="0" t="n">
        <v>833596215.302985</v>
      </c>
    </row>
    <row r="84" customFormat="false" ht="15.75" hidden="false" customHeight="false" outlineLevel="0" collapsed="false">
      <c r="C84" s="0" t="n">
        <v>827350900.009693</v>
      </c>
    </row>
    <row r="85" customFormat="false" ht="15.75" hidden="false" customHeight="false" outlineLevel="0" collapsed="false">
      <c r="C85" s="0" t="n">
        <v>849857508.376638</v>
      </c>
    </row>
    <row r="86" customFormat="false" ht="15.75" hidden="false" customHeight="false" outlineLevel="0" collapsed="false">
      <c r="C86" s="0" t="n">
        <v>809227437.730161</v>
      </c>
    </row>
    <row r="87" customFormat="false" ht="15.75" hidden="false" customHeight="false" outlineLevel="0" collapsed="false">
      <c r="C87" s="0" t="n">
        <v>836052981.836607</v>
      </c>
    </row>
    <row r="88" customFormat="false" ht="15.75" hidden="false" customHeight="false" outlineLevel="0" collapsed="false">
      <c r="C88" s="0" t="n">
        <v>836566684.222508</v>
      </c>
    </row>
    <row r="89" customFormat="false" ht="15.75" hidden="false" customHeight="false" outlineLevel="0" collapsed="false">
      <c r="C89" s="0" t="n">
        <v>835899349.354938</v>
      </c>
    </row>
    <row r="90" customFormat="false" ht="15.75" hidden="false" customHeight="false" outlineLevel="0" collapsed="false">
      <c r="C90" s="0" t="n">
        <v>820226071.039322</v>
      </c>
    </row>
    <row r="91" customFormat="false" ht="15.75" hidden="false" customHeight="false" outlineLevel="0" collapsed="false">
      <c r="C91" s="0" t="n">
        <v>808337559.682381</v>
      </c>
    </row>
    <row r="92" customFormat="false" ht="15.75" hidden="false" customHeight="false" outlineLevel="0" collapsed="false">
      <c r="C92" s="0" t="n">
        <v>837134955.909538</v>
      </c>
    </row>
    <row r="93" customFormat="false" ht="15.75" hidden="false" customHeight="false" outlineLevel="0" collapsed="false">
      <c r="C93" s="0" t="n">
        <v>833383396.347959</v>
      </c>
    </row>
    <row r="94" customFormat="false" ht="15.75" hidden="false" customHeight="false" outlineLevel="0" collapsed="false">
      <c r="C94" s="0" t="n">
        <v>842958418.430008</v>
      </c>
    </row>
    <row r="95" customFormat="false" ht="15.75" hidden="false" customHeight="false" outlineLevel="0" collapsed="false">
      <c r="C95" s="0" t="n">
        <v>826207031.643379</v>
      </c>
    </row>
    <row r="96" customFormat="false" ht="15.75" hidden="false" customHeight="false" outlineLevel="0" collapsed="false">
      <c r="C96" s="0" t="n">
        <v>830018613.212248</v>
      </c>
    </row>
    <row r="97" customFormat="false" ht="15.75" hidden="false" customHeight="false" outlineLevel="0" collapsed="false">
      <c r="C97" s="0" t="n">
        <v>838884829.909128</v>
      </c>
    </row>
    <row r="98" customFormat="false" ht="15.75" hidden="false" customHeight="false" outlineLevel="0" collapsed="false">
      <c r="C98" s="0" t="n">
        <v>825510228.253275</v>
      </c>
    </row>
    <row r="99" customFormat="false" ht="15.75" hidden="false" customHeight="false" outlineLevel="0" collapsed="false">
      <c r="C99" s="0" t="n">
        <v>829139576.379954</v>
      </c>
    </row>
    <row r="100" customFormat="false" ht="15.75" hidden="false" customHeight="false" outlineLevel="0" collapsed="false">
      <c r="C100" s="0" t="n">
        <v>847328649.096976</v>
      </c>
    </row>
    <row r="101" customFormat="false" ht="15.75" hidden="false" customHeight="false" outlineLevel="0" collapsed="false">
      <c r="C101" s="0" t="n">
        <v>825364192.902422</v>
      </c>
    </row>
    <row r="102" customFormat="false" ht="15.75" hidden="false" customHeight="false" outlineLevel="0" collapsed="false">
      <c r="C102" s="0" t="n">
        <v>792056772.833986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7" t="s">
        <v>107</v>
      </c>
    </row>
    <row r="2" customFormat="false" ht="15.75" hidden="false" customHeight="false" outlineLevel="0" collapsed="false">
      <c r="A2" s="37" t="s">
        <v>108</v>
      </c>
    </row>
    <row r="3" customFormat="false" ht="15.75" hidden="false" customHeight="false" outlineLevel="0" collapsed="false">
      <c r="A3" s="100" t="n">
        <f aca="false">Data!A14</f>
        <v>100</v>
      </c>
    </row>
    <row r="40" customFormat="false" ht="15.75" hidden="false" customHeight="false" outlineLevel="0" collapsed="false">
      <c r="B40" s="0" t="n">
        <f aca="true">RAND()</f>
        <v>0.638576009581865</v>
      </c>
      <c r="C40" s="0" t="n">
        <f aca="true">RAND()</f>
        <v>0.888952041186214</v>
      </c>
      <c r="D40" s="0" t="n">
        <f aca="true">RAND()</f>
        <v>0.894860500087497</v>
      </c>
      <c r="E40" s="0" t="n">
        <f aca="true">RAND()</f>
        <v>0.226250565205508</v>
      </c>
      <c r="F40" s="0" t="n">
        <f aca="true">RAND()</f>
        <v>0.930534228752971</v>
      </c>
      <c r="G40" s="0" t="n">
        <f aca="true">RAND()</f>
        <v>0.833026398221856</v>
      </c>
      <c r="H40" s="0" t="n">
        <f aca="true">RAND()</f>
        <v>0.126843986948517</v>
      </c>
      <c r="I40" s="0" t="n">
        <f aca="true">RAND()</f>
        <v>0.545749607254744</v>
      </c>
      <c r="J40" s="0" t="n">
        <f aca="true">RAND()</f>
        <v>0.595236452972005</v>
      </c>
      <c r="K40" s="0" t="n">
        <f aca="true">RAND()</f>
        <v>0.848858058222845</v>
      </c>
      <c r="L40" s="0" t="n">
        <f aca="true">RAND()</f>
        <v>0.838598010380057</v>
      </c>
      <c r="M40" s="0" t="n">
        <f aca="true">RAND()</f>
        <v>0.394815447205764</v>
      </c>
      <c r="N40" s="0" t="n">
        <f aca="true">RAND()</f>
        <v>0.917291430210716</v>
      </c>
      <c r="O40" s="0" t="n">
        <f aca="true">RAND()</f>
        <v>0.389660842464368</v>
      </c>
      <c r="P40" s="0" t="n">
        <f aca="true">RAND()</f>
        <v>0.0433715583219991</v>
      </c>
      <c r="Q40" s="0" t="n">
        <f aca="true">RAND()</f>
        <v>0.786754778405452</v>
      </c>
      <c r="R40" s="0" t="n">
        <f aca="true">RAND()</f>
        <v>0.0599767387861482</v>
      </c>
      <c r="S40" s="0" t="n">
        <f aca="true">RAND()</f>
        <v>0.795886184186424</v>
      </c>
      <c r="T40" s="0" t="n">
        <f aca="true">RAND()</f>
        <v>0.502741585806893</v>
      </c>
      <c r="U40" s="0" t="n">
        <f aca="true">RAND()</f>
        <v>0.544237621042037</v>
      </c>
      <c r="V40" s="0" t="n">
        <f aca="true">RAND()</f>
        <v>0.719956360232902</v>
      </c>
      <c r="W40" s="0" t="n">
        <f aca="true">RAND()</f>
        <v>0.601259656773083</v>
      </c>
      <c r="X40" s="0" t="n">
        <f aca="true">RAND()</f>
        <v>0.715010455763446</v>
      </c>
      <c r="Y40" s="0" t="n">
        <f aca="true">RAND()</f>
        <v>0.738078101264741</v>
      </c>
      <c r="Z40" s="0" t="n">
        <f aca="true">RAND()</f>
        <v>0.746902052723627</v>
      </c>
      <c r="AA40" s="0" t="n">
        <f aca="true">RAND()</f>
        <v>0.878056309739809</v>
      </c>
      <c r="AB40" s="0" t="n">
        <f aca="true">RAND()</f>
        <v>0.0969572567990579</v>
      </c>
      <c r="AC40" s="0" t="n">
        <f aca="true">RAND()</f>
        <v>0.520374135380114</v>
      </c>
      <c r="AD40" s="0" t="n">
        <f aca="true">RAND()</f>
        <v>0.999479839866342</v>
      </c>
      <c r="AE40" s="0" t="n">
        <f aca="true">RAND()</f>
        <v>0.0445549139770063</v>
      </c>
    </row>
    <row r="41" customFormat="false" ht="15.75" hidden="false" customHeight="false" outlineLevel="0" collapsed="false">
      <c r="B41" s="0" t="n">
        <f aca="true">RAND()</f>
        <v>0.43487460076754</v>
      </c>
      <c r="C41" s="0" t="n">
        <f aca="true">RAND()</f>
        <v>0.784879681304508</v>
      </c>
      <c r="D41" s="0" t="n">
        <f aca="true">RAND()</f>
        <v>0.456511176585139</v>
      </c>
      <c r="E41" s="0" t="n">
        <f aca="true">RAND()</f>
        <v>0.910326452746058</v>
      </c>
      <c r="F41" s="0" t="n">
        <f aca="true">RAND()</f>
        <v>0.509690933405988</v>
      </c>
      <c r="G41" s="0" t="n">
        <f aca="true">RAND()</f>
        <v>0.00604023527823674</v>
      </c>
      <c r="H41" s="0" t="n">
        <f aca="true">RAND()</f>
        <v>0.754235513474032</v>
      </c>
      <c r="I41" s="0" t="n">
        <f aca="true">RAND()</f>
        <v>0.396603372335321</v>
      </c>
      <c r="J41" s="0" t="n">
        <f aca="true">RAND()</f>
        <v>0.478059714056962</v>
      </c>
      <c r="K41" s="0" t="n">
        <f aca="true">RAND()</f>
        <v>0.409608386832162</v>
      </c>
      <c r="L41" s="0" t="n">
        <f aca="true">RAND()</f>
        <v>0.413103317582224</v>
      </c>
      <c r="M41" s="0" t="n">
        <f aca="true">RAND()</f>
        <v>0.852540155524782</v>
      </c>
      <c r="N41" s="0" t="n">
        <f aca="true">RAND()</f>
        <v>0.255403254460627</v>
      </c>
      <c r="O41" s="0" t="n">
        <f aca="true">RAND()</f>
        <v>0.852203045873025</v>
      </c>
      <c r="P41" s="0" t="n">
        <f aca="true">RAND()</f>
        <v>0.712305445768778</v>
      </c>
      <c r="Q41" s="0" t="n">
        <f aca="true">RAND()</f>
        <v>0.57562646906592</v>
      </c>
      <c r="R41" s="0" t="n">
        <f aca="true">RAND()</f>
        <v>0.0360490709612235</v>
      </c>
      <c r="S41" s="0" t="n">
        <f aca="true">RAND()</f>
        <v>0.0671861325322313</v>
      </c>
      <c r="T41" s="0" t="n">
        <f aca="true">RAND()</f>
        <v>0.540217158751955</v>
      </c>
      <c r="U41" s="0" t="n">
        <f aca="true">RAND()</f>
        <v>0.889326895330702</v>
      </c>
      <c r="V41" s="0" t="n">
        <f aca="true">RAND()</f>
        <v>0.388048791503233</v>
      </c>
      <c r="W41" s="0" t="n">
        <f aca="true">RAND()</f>
        <v>0.108023707595375</v>
      </c>
      <c r="X41" s="0" t="n">
        <f aca="true">RAND()</f>
        <v>0.91977403667583</v>
      </c>
      <c r="Y41" s="0" t="n">
        <f aca="true">RAND()</f>
        <v>0.73092086768523</v>
      </c>
      <c r="Z41" s="0" t="n">
        <f aca="true">RAND()</f>
        <v>0.39312518831793</v>
      </c>
      <c r="AA41" s="0" t="n">
        <f aca="true">RAND()</f>
        <v>0.374102180252789</v>
      </c>
      <c r="AB41" s="0" t="n">
        <f aca="true">RAND()</f>
        <v>0.763411965351515</v>
      </c>
      <c r="AC41" s="0" t="n">
        <f aca="true">RAND()</f>
        <v>0.985764386081963</v>
      </c>
      <c r="AD41" s="0" t="n">
        <f aca="true">RAND()</f>
        <v>0.999449228324413</v>
      </c>
      <c r="AE41" s="0" t="n">
        <f aca="true">RAND()</f>
        <v>0.858163581243088</v>
      </c>
    </row>
    <row r="42" customFormat="false" ht="15.75" hidden="false" customHeight="false" outlineLevel="0" collapsed="false">
      <c r="B42" s="0" t="n">
        <f aca="true">RAND()</f>
        <v>0.792706364681906</v>
      </c>
      <c r="C42" s="0" t="n">
        <f aca="true">RAND()</f>
        <v>0.0417379605529165</v>
      </c>
      <c r="D42" s="0" t="n">
        <f aca="true">RAND()</f>
        <v>0.51595548181482</v>
      </c>
      <c r="E42" s="0" t="n">
        <f aca="true">RAND()</f>
        <v>0.654496649713294</v>
      </c>
      <c r="F42" s="0" t="n">
        <f aca="true">RAND()</f>
        <v>0.659358373249758</v>
      </c>
      <c r="G42" s="0" t="n">
        <f aca="true">RAND()</f>
        <v>0.857206016263228</v>
      </c>
      <c r="H42" s="0" t="n">
        <f aca="true">RAND()</f>
        <v>0.93013153809506</v>
      </c>
      <c r="I42" s="0" t="n">
        <f aca="true">RAND()</f>
        <v>0.349729317566838</v>
      </c>
      <c r="J42" s="0" t="n">
        <f aca="true">RAND()</f>
        <v>0.952188209946181</v>
      </c>
      <c r="K42" s="0" t="n">
        <f aca="true">RAND()</f>
        <v>0.356090359625166</v>
      </c>
      <c r="L42" s="0" t="n">
        <f aca="true">RAND()</f>
        <v>0.940356443357229</v>
      </c>
      <c r="M42" s="0" t="n">
        <f aca="true">RAND()</f>
        <v>0.155295108826673</v>
      </c>
      <c r="N42" s="0" t="n">
        <f aca="true">RAND()</f>
        <v>0.683711542148661</v>
      </c>
      <c r="O42" s="0" t="n">
        <f aca="true">RAND()</f>
        <v>0.46038445999745</v>
      </c>
      <c r="P42" s="0" t="n">
        <f aca="true">RAND()</f>
        <v>0.59956507421471</v>
      </c>
      <c r="Q42" s="0" t="n">
        <f aca="true">RAND()</f>
        <v>0.560503852747831</v>
      </c>
      <c r="R42" s="0" t="n">
        <f aca="true">RAND()</f>
        <v>0.653191831568364</v>
      </c>
      <c r="S42" s="0" t="n">
        <f aca="true">RAND()</f>
        <v>0.524301835069906</v>
      </c>
      <c r="T42" s="0" t="n">
        <f aca="true">RAND()</f>
        <v>0.729163601289187</v>
      </c>
      <c r="U42" s="0" t="n">
        <f aca="true">RAND()</f>
        <v>0.599643156599988</v>
      </c>
      <c r="V42" s="0" t="n">
        <f aca="true">RAND()</f>
        <v>0.537778678272739</v>
      </c>
      <c r="W42" s="0" t="n">
        <f aca="true">RAND()</f>
        <v>0.64140737994259</v>
      </c>
      <c r="X42" s="0" t="n">
        <f aca="true">RAND()</f>
        <v>0.190781016390023</v>
      </c>
      <c r="Y42" s="0" t="n">
        <f aca="true">RAND()</f>
        <v>0.203170810660373</v>
      </c>
      <c r="Z42" s="0" t="n">
        <f aca="true">RAND()</f>
        <v>0.536831289654164</v>
      </c>
      <c r="AA42" s="0" t="n">
        <f aca="true">RAND()</f>
        <v>0.689817169465407</v>
      </c>
      <c r="AB42" s="0" t="n">
        <f aca="true">RAND()</f>
        <v>0.440094373544086</v>
      </c>
      <c r="AC42" s="0" t="n">
        <f aca="true">RAND()</f>
        <v>0.945127348527106</v>
      </c>
      <c r="AD42" s="0" t="n">
        <f aca="true">RAND()</f>
        <v>0.988912874210065</v>
      </c>
      <c r="AE42" s="0" t="n">
        <f aca="true">RAND()</f>
        <v>0.953428985586442</v>
      </c>
    </row>
    <row r="43" customFormat="false" ht="15.75" hidden="false" customHeight="false" outlineLevel="0" collapsed="false">
      <c r="B43" s="0" t="n">
        <f aca="true">RAND()</f>
        <v>0.460452227387764</v>
      </c>
      <c r="C43" s="0" t="n">
        <f aca="true">RAND()</f>
        <v>0.235541618987517</v>
      </c>
      <c r="D43" s="0" t="n">
        <f aca="true">RAND()</f>
        <v>0.935158683938944</v>
      </c>
      <c r="E43" s="0" t="n">
        <f aca="true">RAND()</f>
        <v>0.527680405596675</v>
      </c>
      <c r="F43" s="0" t="n">
        <f aca="true">RAND()</f>
        <v>0.755173586112807</v>
      </c>
      <c r="G43" s="0" t="n">
        <f aca="true">RAND()</f>
        <v>0.996976944775089</v>
      </c>
      <c r="H43" s="0" t="n">
        <f aca="true">RAND()</f>
        <v>0.206261755622545</v>
      </c>
      <c r="I43" s="0" t="n">
        <f aca="true">RAND()</f>
        <v>0.0704944115245231</v>
      </c>
      <c r="J43" s="0" t="n">
        <f aca="true">RAND()</f>
        <v>0.418598170791369</v>
      </c>
      <c r="K43" s="0" t="n">
        <f aca="true">RAND()</f>
        <v>0.601852535050946</v>
      </c>
      <c r="L43" s="0" t="n">
        <f aca="true">RAND()</f>
        <v>0.754051401019088</v>
      </c>
      <c r="M43" s="0" t="n">
        <f aca="true">RAND()</f>
        <v>0.215096120253592</v>
      </c>
      <c r="N43" s="0" t="n">
        <f aca="true">RAND()</f>
        <v>0.66098102494521</v>
      </c>
      <c r="O43" s="0" t="n">
        <f aca="true">RAND()</f>
        <v>0.620026505464741</v>
      </c>
      <c r="P43" s="0" t="n">
        <f aca="true">RAND()</f>
        <v>0.876907989805249</v>
      </c>
      <c r="Q43" s="0" t="n">
        <f aca="true">RAND()</f>
        <v>0.4075783848817</v>
      </c>
      <c r="R43" s="0" t="n">
        <f aca="true">RAND()</f>
        <v>0.549514126423269</v>
      </c>
      <c r="S43" s="0" t="n">
        <f aca="true">RAND()</f>
        <v>0.164333642336132</v>
      </c>
      <c r="T43" s="0" t="n">
        <f aca="true">RAND()</f>
        <v>0.72171529759164</v>
      </c>
      <c r="U43" s="0" t="n">
        <f aca="true">RAND()</f>
        <v>0.665004420655539</v>
      </c>
      <c r="V43" s="0" t="n">
        <f aca="true">RAND()</f>
        <v>0.714821927369194</v>
      </c>
      <c r="W43" s="0" t="n">
        <f aca="true">RAND()</f>
        <v>0.222761111147892</v>
      </c>
      <c r="X43" s="0" t="n">
        <f aca="true">RAND()</f>
        <v>0.927808018373539</v>
      </c>
      <c r="Y43" s="0" t="n">
        <f aca="true">RAND()</f>
        <v>0.322003436621701</v>
      </c>
      <c r="Z43" s="0" t="n">
        <f aca="true">RAND()</f>
        <v>0.466065259612345</v>
      </c>
      <c r="AA43" s="0" t="n">
        <f aca="true">RAND()</f>
        <v>0.178828281405528</v>
      </c>
      <c r="AB43" s="0" t="n">
        <f aca="true">RAND()</f>
        <v>0.907078397655646</v>
      </c>
      <c r="AC43" s="0" t="n">
        <f aca="true">RAND()</f>
        <v>0.272828824736213</v>
      </c>
      <c r="AD43" s="0" t="n">
        <f aca="true">RAND()</f>
        <v>0.788430884723311</v>
      </c>
      <c r="AE43" s="0" t="n">
        <f aca="true">RAND()</f>
        <v>0.270416094330125</v>
      </c>
    </row>
    <row r="44" customFormat="false" ht="15.75" hidden="false" customHeight="false" outlineLevel="0" collapsed="false">
      <c r="B44" s="0" t="n">
        <f aca="true">RAND()</f>
        <v>0.499620513681035</v>
      </c>
      <c r="C44" s="0" t="n">
        <f aca="true">RAND()</f>
        <v>0.667110393025007</v>
      </c>
      <c r="D44" s="0" t="n">
        <f aca="true">RAND()</f>
        <v>0.330210168435626</v>
      </c>
      <c r="E44" s="0" t="n">
        <f aca="true">RAND()</f>
        <v>0.448227565865081</v>
      </c>
      <c r="F44" s="0" t="n">
        <f aca="true">RAND()</f>
        <v>0.789531471899855</v>
      </c>
      <c r="G44" s="0" t="n">
        <f aca="true">RAND()</f>
        <v>0.585820725888456</v>
      </c>
      <c r="H44" s="0" t="n">
        <f aca="true">RAND()</f>
        <v>0.412021695125792</v>
      </c>
      <c r="I44" s="0" t="n">
        <f aca="true">RAND()</f>
        <v>0.460502627040608</v>
      </c>
      <c r="J44" s="0" t="n">
        <f aca="true">RAND()</f>
        <v>0.73205787022164</v>
      </c>
      <c r="K44" s="0" t="n">
        <f aca="true">RAND()</f>
        <v>0.339345712119405</v>
      </c>
      <c r="L44" s="0" t="n">
        <f aca="true">RAND()</f>
        <v>0.958484735584323</v>
      </c>
      <c r="M44" s="0" t="n">
        <f aca="true">RAND()</f>
        <v>0.739597969607785</v>
      </c>
      <c r="N44" s="0" t="n">
        <f aca="true">RAND()</f>
        <v>0.452863880904041</v>
      </c>
      <c r="O44" s="0" t="n">
        <f aca="true">RAND()</f>
        <v>0.9427994949281</v>
      </c>
      <c r="P44" s="0" t="n">
        <f aca="true">RAND()</f>
        <v>0.878311419249117</v>
      </c>
      <c r="Q44" s="0" t="n">
        <f aca="true">RAND()</f>
        <v>0.530370334279846</v>
      </c>
      <c r="R44" s="0" t="n">
        <f aca="true">RAND()</f>
        <v>0.484064727967224</v>
      </c>
      <c r="S44" s="0" t="n">
        <f aca="true">RAND()</f>
        <v>0.286855817949165</v>
      </c>
      <c r="T44" s="0" t="n">
        <f aca="true">RAND()</f>
        <v>0.778210023087102</v>
      </c>
      <c r="U44" s="0" t="n">
        <f aca="true">RAND()</f>
        <v>0.165708238261381</v>
      </c>
      <c r="V44" s="0" t="n">
        <f aca="true">RAND()</f>
        <v>0.793075859109831</v>
      </c>
      <c r="W44" s="0" t="n">
        <f aca="true">RAND()</f>
        <v>0.835808737660085</v>
      </c>
      <c r="X44" s="0" t="n">
        <f aca="true">RAND()</f>
        <v>0.839578087455708</v>
      </c>
      <c r="Y44" s="0" t="n">
        <f aca="true">RAND()</f>
        <v>0.66975501793287</v>
      </c>
      <c r="Z44" s="0" t="n">
        <f aca="true">RAND()</f>
        <v>0.285647215839261</v>
      </c>
      <c r="AA44" s="0" t="n">
        <f aca="true">RAND()</f>
        <v>0.664921287052849</v>
      </c>
      <c r="AB44" s="0" t="n">
        <f aca="true">RAND()</f>
        <v>0.445501199827608</v>
      </c>
      <c r="AC44" s="0" t="n">
        <f aca="true">RAND()</f>
        <v>0.847894710557693</v>
      </c>
      <c r="AD44" s="0" t="n">
        <f aca="true">RAND()</f>
        <v>0.369445247056649</v>
      </c>
      <c r="AE44" s="0" t="n">
        <f aca="true">RAND()</f>
        <v>0.709279192234064</v>
      </c>
    </row>
    <row r="45" customFormat="false" ht="15.75" hidden="false" customHeight="false" outlineLevel="0" collapsed="false">
      <c r="B45" s="0" t="n">
        <f aca="true">RAND()</f>
        <v>0.124997504900417</v>
      </c>
      <c r="C45" s="0" t="n">
        <f aca="true">RAND()</f>
        <v>0.911726336253375</v>
      </c>
      <c r="D45" s="0" t="n">
        <f aca="true">RAND()</f>
        <v>0.91132411184846</v>
      </c>
      <c r="E45" s="0" t="n">
        <f aca="true">RAND()</f>
        <v>0.608511974023562</v>
      </c>
      <c r="F45" s="0" t="n">
        <f aca="true">RAND()</f>
        <v>0.229165533509973</v>
      </c>
      <c r="G45" s="0" t="n">
        <f aca="true">RAND()</f>
        <v>0.146462568543872</v>
      </c>
      <c r="H45" s="0" t="n">
        <f aca="true">RAND()</f>
        <v>0.0369110873943654</v>
      </c>
      <c r="I45" s="0" t="n">
        <f aca="true">RAND()</f>
        <v>0.758110409265907</v>
      </c>
      <c r="J45" s="0" t="n">
        <f aca="true">RAND()</f>
        <v>0.379162610351083</v>
      </c>
      <c r="K45" s="0" t="n">
        <f aca="true">RAND()</f>
        <v>0.141178802507564</v>
      </c>
      <c r="L45" s="0" t="n">
        <f aca="true">RAND()</f>
        <v>0.775277448988076</v>
      </c>
      <c r="M45" s="0" t="n">
        <f aca="true">RAND()</f>
        <v>0.637406512345493</v>
      </c>
      <c r="N45" s="0" t="n">
        <f aca="true">RAND()</f>
        <v>0.393099803929916</v>
      </c>
      <c r="O45" s="0" t="n">
        <f aca="true">RAND()</f>
        <v>0.298164094693642</v>
      </c>
      <c r="P45" s="0" t="n">
        <f aca="true">RAND()</f>
        <v>0.00121994666286076</v>
      </c>
      <c r="Q45" s="0" t="n">
        <f aca="true">RAND()</f>
        <v>0.458033174060666</v>
      </c>
      <c r="R45" s="0" t="n">
        <f aca="true">RAND()</f>
        <v>0.269213982429272</v>
      </c>
      <c r="S45" s="0" t="n">
        <f aca="true">RAND()</f>
        <v>0.482813771127225</v>
      </c>
      <c r="T45" s="0" t="n">
        <f aca="true">RAND()</f>
        <v>0.880423006508895</v>
      </c>
      <c r="U45" s="0" t="n">
        <f aca="true">RAND()</f>
        <v>0.132407159442956</v>
      </c>
      <c r="V45" s="0" t="n">
        <f aca="true">RAND()</f>
        <v>0.729459269076576</v>
      </c>
      <c r="W45" s="0" t="n">
        <f aca="true">RAND()</f>
        <v>0.770575898554001</v>
      </c>
      <c r="X45" s="0" t="n">
        <f aca="true">RAND()</f>
        <v>0.00756140840815099</v>
      </c>
      <c r="Y45" s="0" t="n">
        <f aca="true">RAND()</f>
        <v>0.435062469857949</v>
      </c>
      <c r="Z45" s="0" t="n">
        <f aca="true">RAND()</f>
        <v>0.246845761651201</v>
      </c>
      <c r="AA45" s="0" t="n">
        <f aca="true">RAND()</f>
        <v>0.733038720236776</v>
      </c>
      <c r="AB45" s="0" t="n">
        <f aca="true">RAND()</f>
        <v>0.295744371543422</v>
      </c>
      <c r="AC45" s="0" t="n">
        <f aca="true">RAND()</f>
        <v>0.84865484878698</v>
      </c>
      <c r="AD45" s="0" t="n">
        <f aca="true">RAND()</f>
        <v>0.133264106049211</v>
      </c>
      <c r="AE45" s="0" t="n">
        <f aca="true">RAND()</f>
        <v>0.906887121813708</v>
      </c>
    </row>
    <row r="46" customFormat="false" ht="15.75" hidden="false" customHeight="false" outlineLevel="0" collapsed="false">
      <c r="B46" s="0" t="n">
        <f aca="true">RAND()</f>
        <v>0.635667466977221</v>
      </c>
      <c r="C46" s="0" t="n">
        <f aca="true">RAND()</f>
        <v>0.947143167268028</v>
      </c>
      <c r="D46" s="0" t="n">
        <f aca="true">RAND()</f>
        <v>0.647423133554435</v>
      </c>
      <c r="E46" s="0" t="n">
        <f aca="true">RAND()</f>
        <v>0.930281476353932</v>
      </c>
      <c r="F46" s="0" t="n">
        <f aca="true">RAND()</f>
        <v>0.929110692406558</v>
      </c>
      <c r="G46" s="0" t="n">
        <f aca="true">RAND()</f>
        <v>0.513527952736376</v>
      </c>
      <c r="H46" s="0" t="n">
        <f aca="true">RAND()</f>
        <v>0.189732566169874</v>
      </c>
      <c r="I46" s="0" t="n">
        <f aca="true">RAND()</f>
        <v>0.518451877351653</v>
      </c>
      <c r="J46" s="0" t="n">
        <f aca="true">RAND()</f>
        <v>0.149589640804502</v>
      </c>
      <c r="K46" s="0" t="n">
        <f aca="true">RAND()</f>
        <v>0.686466477076497</v>
      </c>
      <c r="L46" s="0" t="n">
        <f aca="true">RAND()</f>
        <v>0.671525431462658</v>
      </c>
      <c r="M46" s="0" t="n">
        <f aca="true">RAND()</f>
        <v>0.340011774505727</v>
      </c>
      <c r="N46" s="0" t="n">
        <f aca="true">RAND()</f>
        <v>0.950924444874982</v>
      </c>
      <c r="O46" s="0" t="n">
        <f aca="true">RAND()</f>
        <v>0.273588348125462</v>
      </c>
      <c r="P46" s="0" t="n">
        <f aca="true">RAND()</f>
        <v>0.552825756337831</v>
      </c>
      <c r="Q46" s="0" t="n">
        <f aca="true">RAND()</f>
        <v>0.771467544164117</v>
      </c>
      <c r="R46" s="0" t="n">
        <f aca="true">RAND()</f>
        <v>0.830015005632806</v>
      </c>
      <c r="S46" s="0" t="n">
        <f aca="true">RAND()</f>
        <v>0.728032482604257</v>
      </c>
      <c r="T46" s="0" t="n">
        <f aca="true">RAND()</f>
        <v>0.435808505135597</v>
      </c>
      <c r="U46" s="0" t="n">
        <f aca="true">RAND()</f>
        <v>0.0783516264809411</v>
      </c>
      <c r="V46" s="0" t="n">
        <f aca="true">RAND()</f>
        <v>0.274553745070099</v>
      </c>
      <c r="W46" s="0" t="n">
        <f aca="true">RAND()</f>
        <v>0.657753961133427</v>
      </c>
      <c r="X46" s="0" t="n">
        <f aca="true">RAND()</f>
        <v>0.232216407737867</v>
      </c>
      <c r="Y46" s="0" t="n">
        <f aca="true">RAND()</f>
        <v>0.514970536443919</v>
      </c>
      <c r="Z46" s="0" t="n">
        <f aca="true">RAND()</f>
        <v>0.193689079164405</v>
      </c>
      <c r="AA46" s="0" t="n">
        <f aca="true">RAND()</f>
        <v>0.205299626562514</v>
      </c>
      <c r="AB46" s="0" t="n">
        <f aca="true">RAND()</f>
        <v>0.0622317286571534</v>
      </c>
      <c r="AC46" s="0" t="n">
        <f aca="true">RAND()</f>
        <v>0.802059746750402</v>
      </c>
      <c r="AD46" s="0" t="n">
        <f aca="true">RAND()</f>
        <v>0.935526919916636</v>
      </c>
      <c r="AE46" s="0" t="n">
        <f aca="true">RAND()</f>
        <v>0.191372996285104</v>
      </c>
    </row>
    <row r="47" customFormat="false" ht="15.75" hidden="false" customHeight="false" outlineLevel="0" collapsed="false">
      <c r="B47" s="0" t="n">
        <f aca="true">RAND()</f>
        <v>0.244945483949542</v>
      </c>
      <c r="C47" s="0" t="n">
        <f aca="true">RAND()</f>
        <v>0.405664009894798</v>
      </c>
      <c r="D47" s="0" t="n">
        <f aca="true">RAND()</f>
        <v>0.018680313148771</v>
      </c>
      <c r="E47" s="0" t="n">
        <f aca="true">RAND()</f>
        <v>0.120927759736776</v>
      </c>
      <c r="F47" s="0" t="n">
        <f aca="true">RAND()</f>
        <v>0.0727912986204698</v>
      </c>
      <c r="G47" s="0" t="n">
        <f aca="true">RAND()</f>
        <v>0.697782593308484</v>
      </c>
      <c r="H47" s="0" t="n">
        <f aca="true">RAND()</f>
        <v>0.672958505977172</v>
      </c>
      <c r="I47" s="0" t="n">
        <f aca="true">RAND()</f>
        <v>0.873776452663481</v>
      </c>
      <c r="J47" s="0" t="n">
        <f aca="true">RAND()</f>
        <v>0.0241583372605774</v>
      </c>
      <c r="K47" s="0" t="n">
        <f aca="true">RAND()</f>
        <v>0.998441663712013</v>
      </c>
      <c r="L47" s="0" t="n">
        <f aca="true">RAND()</f>
        <v>0.34193572828268</v>
      </c>
      <c r="M47" s="0" t="n">
        <f aca="true">RAND()</f>
        <v>0.280158357677882</v>
      </c>
      <c r="N47" s="0" t="n">
        <f aca="true">RAND()</f>
        <v>0.576853351209625</v>
      </c>
      <c r="O47" s="0" t="n">
        <f aca="true">RAND()</f>
        <v>0.253376947943641</v>
      </c>
      <c r="P47" s="0" t="n">
        <f aca="true">RAND()</f>
        <v>0.420262521072047</v>
      </c>
      <c r="Q47" s="0" t="n">
        <f aca="true">RAND()</f>
        <v>0.094807993413668</v>
      </c>
      <c r="R47" s="0" t="n">
        <f aca="true">RAND()</f>
        <v>0.111709799403731</v>
      </c>
      <c r="S47" s="0" t="n">
        <f aca="true">RAND()</f>
        <v>0.734668816380279</v>
      </c>
      <c r="T47" s="0" t="n">
        <f aca="true">RAND()</f>
        <v>0.203189027011648</v>
      </c>
      <c r="U47" s="0" t="n">
        <f aca="true">RAND()</f>
        <v>0.781082694363184</v>
      </c>
      <c r="V47" s="0" t="n">
        <f aca="true">RAND()</f>
        <v>0.721909729413534</v>
      </c>
      <c r="W47" s="0" t="n">
        <f aca="true">RAND()</f>
        <v>0.385923535849004</v>
      </c>
      <c r="X47" s="0" t="n">
        <f aca="true">RAND()</f>
        <v>0.262986300195517</v>
      </c>
      <c r="Y47" s="0" t="n">
        <f aca="true">RAND()</f>
        <v>0.0555569186986458</v>
      </c>
      <c r="Z47" s="0" t="n">
        <f aca="true">RAND()</f>
        <v>0.170720658543318</v>
      </c>
      <c r="AA47" s="0" t="n">
        <f aca="true">RAND()</f>
        <v>0.124269789941834</v>
      </c>
      <c r="AB47" s="0" t="n">
        <f aca="true">RAND()</f>
        <v>0.335345425195292</v>
      </c>
      <c r="AC47" s="0" t="n">
        <f aca="true">RAND()</f>
        <v>0.619062571344793</v>
      </c>
      <c r="AD47" s="0" t="n">
        <f aca="true">RAND()</f>
        <v>0.876710420657942</v>
      </c>
      <c r="AE47" s="0" t="n">
        <f aca="true">RAND()</f>
        <v>0.754857817501125</v>
      </c>
    </row>
    <row r="48" customFormat="false" ht="15.75" hidden="false" customHeight="false" outlineLevel="0" collapsed="false">
      <c r="B48" s="0" t="n">
        <f aca="true">RAND()</f>
        <v>0.914911454037433</v>
      </c>
      <c r="C48" s="0" t="n">
        <f aca="true">RAND()</f>
        <v>0.230848801383174</v>
      </c>
      <c r="D48" s="0" t="n">
        <f aca="true">RAND()</f>
        <v>0.577277734298388</v>
      </c>
      <c r="E48" s="0" t="n">
        <f aca="true">RAND()</f>
        <v>0.774633987788487</v>
      </c>
      <c r="F48" s="0" t="n">
        <f aca="true">RAND()</f>
        <v>0.438006182603231</v>
      </c>
      <c r="G48" s="0" t="n">
        <f aca="true">RAND()</f>
        <v>0.114216385978748</v>
      </c>
      <c r="H48" s="0" t="n">
        <f aca="true">RAND()</f>
        <v>0.877385431821291</v>
      </c>
      <c r="I48" s="0" t="n">
        <f aca="true">RAND()</f>
        <v>0.222025222007966</v>
      </c>
      <c r="J48" s="0" t="n">
        <f aca="true">RAND()</f>
        <v>0.484042523917644</v>
      </c>
      <c r="K48" s="0" t="n">
        <f aca="true">RAND()</f>
        <v>0.128188961741917</v>
      </c>
      <c r="L48" s="0" t="n">
        <f aca="true">RAND()</f>
        <v>0.902805967926668</v>
      </c>
      <c r="M48" s="0" t="n">
        <f aca="true">RAND()</f>
        <v>0.214493362360209</v>
      </c>
      <c r="N48" s="0" t="n">
        <f aca="true">RAND()</f>
        <v>0.981951282359427</v>
      </c>
      <c r="O48" s="0" t="n">
        <f aca="true">RAND()</f>
        <v>0.125843872152137</v>
      </c>
      <c r="P48" s="0" t="n">
        <f aca="true">RAND()</f>
        <v>0.272235235671759</v>
      </c>
      <c r="Q48" s="0" t="n">
        <f aca="true">RAND()</f>
        <v>0.55066216500178</v>
      </c>
      <c r="R48" s="0" t="n">
        <f aca="true">RAND()</f>
        <v>0.293740526960574</v>
      </c>
      <c r="S48" s="0" t="n">
        <f aca="true">RAND()</f>
        <v>0.552981626975223</v>
      </c>
      <c r="T48" s="0" t="n">
        <f aca="true">RAND()</f>
        <v>0.78482204992151</v>
      </c>
      <c r="U48" s="0" t="n">
        <f aca="true">RAND()</f>
        <v>0.0832167516266465</v>
      </c>
      <c r="V48" s="0" t="n">
        <f aca="true">RAND()</f>
        <v>0.502614785264512</v>
      </c>
      <c r="W48" s="0" t="n">
        <f aca="true">RAND()</f>
        <v>0.546855591173739</v>
      </c>
      <c r="X48" s="0" t="n">
        <f aca="true">RAND()</f>
        <v>0.780692943350193</v>
      </c>
      <c r="Y48" s="0" t="n">
        <f aca="true">RAND()</f>
        <v>0.258877076588264</v>
      </c>
      <c r="Z48" s="0" t="n">
        <f aca="true">RAND()</f>
        <v>0.23299301440397</v>
      </c>
      <c r="AA48" s="0" t="n">
        <f aca="true">RAND()</f>
        <v>0.781929201285199</v>
      </c>
      <c r="AB48" s="0" t="n">
        <f aca="true">RAND()</f>
        <v>0.292355819633732</v>
      </c>
      <c r="AC48" s="0" t="n">
        <f aca="true">RAND()</f>
        <v>0.387155406722617</v>
      </c>
      <c r="AD48" s="0" t="n">
        <f aca="true">RAND()</f>
        <v>0.449293544397201</v>
      </c>
      <c r="AE48" s="0" t="n">
        <f aca="true">RAND()</f>
        <v>0.668544745156198</v>
      </c>
    </row>
    <row r="49" customFormat="false" ht="15.75" hidden="false" customHeight="false" outlineLevel="0" collapsed="false">
      <c r="B49" s="0" t="n">
        <f aca="true">RAND()</f>
        <v>0.583308410606424</v>
      </c>
      <c r="C49" s="0" t="n">
        <f aca="true">RAND()</f>
        <v>0.0823816222930339</v>
      </c>
      <c r="D49" s="0" t="n">
        <f aca="true">RAND()</f>
        <v>0.888102591512326</v>
      </c>
      <c r="E49" s="0" t="n">
        <f aca="true">RAND()</f>
        <v>0.84648332218374</v>
      </c>
      <c r="F49" s="0" t="n">
        <f aca="true">RAND()</f>
        <v>0.627882170789766</v>
      </c>
      <c r="G49" s="0" t="n">
        <f aca="true">RAND()</f>
        <v>0.769122342990608</v>
      </c>
      <c r="H49" s="0" t="n">
        <f aca="true">RAND()</f>
        <v>0.101763264058931</v>
      </c>
      <c r="I49" s="0" t="n">
        <f aca="true">RAND()</f>
        <v>0.825903492914541</v>
      </c>
      <c r="J49" s="0" t="n">
        <f aca="true">RAND()</f>
        <v>0.11371015912981</v>
      </c>
      <c r="K49" s="0" t="n">
        <f aca="true">RAND()</f>
        <v>0.0708335259666148</v>
      </c>
      <c r="L49" s="0" t="n">
        <f aca="true">RAND()</f>
        <v>0.445941003574481</v>
      </c>
      <c r="M49" s="0" t="n">
        <f aca="true">RAND()</f>
        <v>0.447000791123271</v>
      </c>
      <c r="N49" s="0" t="n">
        <f aca="true">RAND()</f>
        <v>0.245997476303168</v>
      </c>
      <c r="O49" s="0" t="n">
        <f aca="true">RAND()</f>
        <v>0.302913915070874</v>
      </c>
      <c r="P49" s="0" t="n">
        <f aca="true">RAND()</f>
        <v>0.430305813520551</v>
      </c>
      <c r="Q49" s="0" t="n">
        <f aca="true">RAND()</f>
        <v>0.533959432255835</v>
      </c>
      <c r="R49" s="0" t="n">
        <f aca="true">RAND()</f>
        <v>0.310320643884519</v>
      </c>
      <c r="S49" s="0" t="n">
        <f aca="true">RAND()</f>
        <v>0.538642460686594</v>
      </c>
      <c r="T49" s="0" t="n">
        <f aca="true">RAND()</f>
        <v>0.215147990025465</v>
      </c>
      <c r="U49" s="0" t="n">
        <f aca="true">RAND()</f>
        <v>0.321508017427262</v>
      </c>
      <c r="V49" s="0" t="n">
        <f aca="true">RAND()</f>
        <v>0.441445510141451</v>
      </c>
      <c r="W49" s="0" t="n">
        <f aca="true">RAND()</f>
        <v>0.801694588054015</v>
      </c>
      <c r="X49" s="0" t="n">
        <f aca="true">RAND()</f>
        <v>0.948634239090582</v>
      </c>
      <c r="Y49" s="0" t="n">
        <f aca="true">RAND()</f>
        <v>0.592775336797825</v>
      </c>
      <c r="Z49" s="0" t="n">
        <f aca="true">RAND()</f>
        <v>0.354966079520391</v>
      </c>
      <c r="AA49" s="0" t="n">
        <f aca="true">RAND()</f>
        <v>0.0110855100828848</v>
      </c>
      <c r="AB49" s="0" t="n">
        <f aca="true">RAND()</f>
        <v>0.796597312436347</v>
      </c>
      <c r="AC49" s="0" t="n">
        <f aca="true">RAND()</f>
        <v>0.0375843325169663</v>
      </c>
      <c r="AD49" s="0" t="n">
        <f aca="true">RAND()</f>
        <v>0.432647938158745</v>
      </c>
      <c r="AE49" s="0" t="n">
        <f aca="true">RAND()</f>
        <v>0.69908951858601</v>
      </c>
    </row>
    <row r="50" customFormat="false" ht="15.75" hidden="false" customHeight="false" outlineLevel="0" collapsed="false">
      <c r="B50" s="0" t="n">
        <f aca="true">RAND()</f>
        <v>0.410232491661447</v>
      </c>
      <c r="C50" s="0" t="n">
        <f aca="true">RAND()</f>
        <v>0.409235327477249</v>
      </c>
      <c r="D50" s="0" t="n">
        <f aca="true">RAND()</f>
        <v>0.322022798126184</v>
      </c>
      <c r="E50" s="0" t="n">
        <f aca="true">RAND()</f>
        <v>0.404481170586293</v>
      </c>
      <c r="F50" s="0" t="n">
        <f aca="true">RAND()</f>
        <v>0.991410192774837</v>
      </c>
      <c r="G50" s="0" t="n">
        <f aca="true">RAND()</f>
        <v>0.576823873869826</v>
      </c>
      <c r="H50" s="0" t="n">
        <f aca="true">RAND()</f>
        <v>0.40112948819734</v>
      </c>
      <c r="I50" s="0" t="n">
        <f aca="true">RAND()</f>
        <v>0.256097750075327</v>
      </c>
      <c r="J50" s="0" t="n">
        <f aca="true">RAND()</f>
        <v>0.483645832599096</v>
      </c>
      <c r="K50" s="0" t="n">
        <f aca="true">RAND()</f>
        <v>0.625337222827408</v>
      </c>
      <c r="L50" s="0" t="n">
        <f aca="true">RAND()</f>
        <v>0.695899740478923</v>
      </c>
      <c r="M50" s="0" t="n">
        <f aca="true">RAND()</f>
        <v>0.0160047560434222</v>
      </c>
      <c r="N50" s="0" t="n">
        <f aca="true">RAND()</f>
        <v>0.873161445895384</v>
      </c>
      <c r="O50" s="0" t="n">
        <f aca="true">RAND()</f>
        <v>0.613502001771292</v>
      </c>
      <c r="P50" s="0" t="n">
        <f aca="true">RAND()</f>
        <v>0.389649627243552</v>
      </c>
      <c r="Q50" s="0" t="n">
        <f aca="true">RAND()</f>
        <v>0.448952684759885</v>
      </c>
      <c r="R50" s="0" t="n">
        <f aca="true">RAND()</f>
        <v>0.138421607033343</v>
      </c>
      <c r="S50" s="0" t="n">
        <f aca="true">RAND()</f>
        <v>0.60413753913604</v>
      </c>
      <c r="T50" s="0" t="n">
        <f aca="true">RAND()</f>
        <v>0.673391165076039</v>
      </c>
      <c r="U50" s="0" t="n">
        <f aca="true">RAND()</f>
        <v>0.76894513836127</v>
      </c>
      <c r="V50" s="0" t="n">
        <f aca="true">RAND()</f>
        <v>0.405749040812328</v>
      </c>
      <c r="W50" s="0" t="n">
        <f aca="true">RAND()</f>
        <v>0.541211025128265</v>
      </c>
      <c r="X50" s="0" t="n">
        <f aca="true">RAND()</f>
        <v>0.544848181696043</v>
      </c>
      <c r="Y50" s="0" t="n">
        <f aca="true">RAND()</f>
        <v>0.521199588302994</v>
      </c>
      <c r="Z50" s="0" t="n">
        <f aca="true">RAND()</f>
        <v>0.0867825965731061</v>
      </c>
      <c r="AA50" s="0" t="n">
        <f aca="true">RAND()</f>
        <v>0.56195773570564</v>
      </c>
      <c r="AB50" s="0" t="n">
        <f aca="true">RAND()</f>
        <v>0.454771063693603</v>
      </c>
      <c r="AC50" s="0" t="n">
        <f aca="true">RAND()</f>
        <v>0.375143080255595</v>
      </c>
      <c r="AD50" s="0" t="n">
        <f aca="true">RAND()</f>
        <v>0.374273482900988</v>
      </c>
      <c r="AE50" s="0" t="n">
        <f aca="true">RAND()</f>
        <v>0.618436277090241</v>
      </c>
    </row>
    <row r="51" customFormat="false" ht="15.75" hidden="false" customHeight="false" outlineLevel="0" collapsed="false">
      <c r="B51" s="0" t="n">
        <f aca="true">RAND()</f>
        <v>0.732151877844856</v>
      </c>
      <c r="C51" s="0" t="n">
        <f aca="true">RAND()</f>
        <v>0.067444952016343</v>
      </c>
      <c r="D51" s="0" t="n">
        <f aca="true">RAND()</f>
        <v>0.697475012887446</v>
      </c>
      <c r="E51" s="0" t="n">
        <f aca="true">RAND()</f>
        <v>0.596975857489472</v>
      </c>
      <c r="F51" s="0" t="n">
        <f aca="true">RAND()</f>
        <v>0.317842433866744</v>
      </c>
      <c r="G51" s="0" t="n">
        <f aca="true">RAND()</f>
        <v>0.715377692420364</v>
      </c>
      <c r="H51" s="0" t="n">
        <f aca="true">RAND()</f>
        <v>0.348123147571143</v>
      </c>
      <c r="I51" s="0" t="n">
        <f aca="true">RAND()</f>
        <v>0.532496923990229</v>
      </c>
      <c r="J51" s="0" t="n">
        <f aca="true">RAND()</f>
        <v>0.695018205969942</v>
      </c>
      <c r="K51" s="0" t="n">
        <f aca="true">RAND()</f>
        <v>0.940449682123821</v>
      </c>
      <c r="L51" s="0" t="n">
        <f aca="true">RAND()</f>
        <v>0.201124351145939</v>
      </c>
      <c r="M51" s="0" t="n">
        <f aca="true">RAND()</f>
        <v>0.526654855619392</v>
      </c>
      <c r="N51" s="0" t="n">
        <f aca="true">RAND()</f>
        <v>0.149302093288955</v>
      </c>
      <c r="O51" s="0" t="n">
        <f aca="true">RAND()</f>
        <v>0.159818824593464</v>
      </c>
      <c r="P51" s="0" t="n">
        <f aca="true">RAND()</f>
        <v>0.694836515320424</v>
      </c>
      <c r="Q51" s="0" t="n">
        <f aca="true">RAND()</f>
        <v>0.848438792222571</v>
      </c>
      <c r="R51" s="0" t="n">
        <f aca="true">RAND()</f>
        <v>0.130807616133051</v>
      </c>
      <c r="S51" s="0" t="n">
        <f aca="true">RAND()</f>
        <v>0.23664777118541</v>
      </c>
      <c r="T51" s="0" t="n">
        <f aca="true">RAND()</f>
        <v>0.901680953665337</v>
      </c>
      <c r="U51" s="0" t="n">
        <f aca="true">RAND()</f>
        <v>0.789989508413375</v>
      </c>
      <c r="V51" s="0" t="n">
        <f aca="true">RAND()</f>
        <v>0.810241564814366</v>
      </c>
      <c r="W51" s="0" t="n">
        <f aca="true">RAND()</f>
        <v>0.185998159681151</v>
      </c>
      <c r="X51" s="0" t="n">
        <f aca="true">RAND()</f>
        <v>0.0140588032755579</v>
      </c>
      <c r="Y51" s="0" t="n">
        <f aca="true">RAND()</f>
        <v>0.894678638066633</v>
      </c>
      <c r="Z51" s="0" t="n">
        <f aca="true">RAND()</f>
        <v>0.122420929136452</v>
      </c>
      <c r="AA51" s="0" t="n">
        <f aca="true">RAND()</f>
        <v>0.713309661518722</v>
      </c>
      <c r="AB51" s="0" t="n">
        <f aca="true">RAND()</f>
        <v>0.416546106942932</v>
      </c>
      <c r="AC51" s="0" t="n">
        <f aca="true">RAND()</f>
        <v>0.0114899375226442</v>
      </c>
      <c r="AD51" s="0" t="n">
        <f aca="true">RAND()</f>
        <v>0.409129006032412</v>
      </c>
      <c r="AE51" s="0" t="n">
        <f aca="true">RAND()</f>
        <v>0.941963132088276</v>
      </c>
    </row>
    <row r="52" customFormat="false" ht="15.75" hidden="false" customHeight="false" outlineLevel="0" collapsed="false">
      <c r="B52" s="0" t="n">
        <f aca="true">RAND()</f>
        <v>0.208255131731562</v>
      </c>
      <c r="C52" s="0" t="n">
        <f aca="true">RAND()</f>
        <v>0.823392202282015</v>
      </c>
      <c r="D52" s="0" t="n">
        <f aca="true">RAND()</f>
        <v>0.953501601874834</v>
      </c>
      <c r="E52" s="0" t="n">
        <f aca="true">RAND()</f>
        <v>0.270123803275536</v>
      </c>
      <c r="F52" s="0" t="n">
        <f aca="true">RAND()</f>
        <v>0.417664023820067</v>
      </c>
      <c r="G52" s="0" t="n">
        <f aca="true">RAND()</f>
        <v>0.869957157471142</v>
      </c>
      <c r="H52" s="0" t="n">
        <f aca="true">RAND()</f>
        <v>0.219432836348695</v>
      </c>
      <c r="I52" s="0" t="n">
        <f aca="true">RAND()</f>
        <v>0.692190541316667</v>
      </c>
      <c r="J52" s="0" t="n">
        <f aca="true">RAND()</f>
        <v>0.297559403673031</v>
      </c>
      <c r="K52" s="0" t="n">
        <f aca="true">RAND()</f>
        <v>0.110396632231388</v>
      </c>
      <c r="L52" s="0" t="n">
        <f aca="true">RAND()</f>
        <v>0.0779018729950518</v>
      </c>
      <c r="M52" s="0" t="n">
        <f aca="true">RAND()</f>
        <v>0.779291667851839</v>
      </c>
      <c r="N52" s="0" t="n">
        <f aca="true">RAND()</f>
        <v>0.316653305415393</v>
      </c>
      <c r="O52" s="0" t="n">
        <f aca="true">RAND()</f>
        <v>0.943836694071332</v>
      </c>
      <c r="P52" s="0" t="n">
        <f aca="true">RAND()</f>
        <v>0.770008032189286</v>
      </c>
      <c r="Q52" s="0" t="n">
        <f aca="true">RAND()</f>
        <v>0.926120618983351</v>
      </c>
      <c r="R52" s="0" t="n">
        <f aca="true">RAND()</f>
        <v>0.497433320906605</v>
      </c>
      <c r="S52" s="0" t="n">
        <f aca="true">RAND()</f>
        <v>0.957065639457763</v>
      </c>
      <c r="T52" s="0" t="n">
        <f aca="true">RAND()</f>
        <v>0.728888028134182</v>
      </c>
      <c r="U52" s="0" t="n">
        <f aca="true">RAND()</f>
        <v>0.904536028919747</v>
      </c>
      <c r="V52" s="0" t="n">
        <f aca="true">RAND()</f>
        <v>0.863938156883548</v>
      </c>
      <c r="W52" s="0" t="n">
        <f aca="true">RAND()</f>
        <v>0.612947902292539</v>
      </c>
      <c r="X52" s="0" t="n">
        <f aca="true">RAND()</f>
        <v>0.265368983668868</v>
      </c>
      <c r="Y52" s="0" t="n">
        <f aca="true">RAND()</f>
        <v>0.280691068617811</v>
      </c>
      <c r="Z52" s="0" t="n">
        <f aca="true">RAND()</f>
        <v>0.936601004291316</v>
      </c>
      <c r="AA52" s="0" t="n">
        <f aca="true">RAND()</f>
        <v>0.757826398101515</v>
      </c>
      <c r="AB52" s="0" t="n">
        <f aca="true">RAND()</f>
        <v>0.785133282989217</v>
      </c>
      <c r="AC52" s="0" t="n">
        <f aca="true">RAND()</f>
        <v>0.501489770044838</v>
      </c>
      <c r="AD52" s="0" t="n">
        <f aca="true">RAND()</f>
        <v>0.599713827363625</v>
      </c>
      <c r="AE52" s="0" t="n">
        <f aca="true">RAND()</f>
        <v>0.344457622918147</v>
      </c>
    </row>
    <row r="53" customFormat="false" ht="15.75" hidden="false" customHeight="false" outlineLevel="0" collapsed="false">
      <c r="B53" s="0" t="n">
        <f aca="true">RAND()</f>
        <v>0.00680243396431778</v>
      </c>
      <c r="C53" s="0" t="n">
        <f aca="true">RAND()</f>
        <v>0.623548774921563</v>
      </c>
      <c r="D53" s="0" t="n">
        <f aca="true">RAND()</f>
        <v>0.215461227313894</v>
      </c>
      <c r="E53" s="0" t="n">
        <f aca="true">RAND()</f>
        <v>0.84487537532736</v>
      </c>
      <c r="F53" s="0" t="n">
        <f aca="true">RAND()</f>
        <v>0.0311261186696862</v>
      </c>
      <c r="G53" s="0" t="n">
        <f aca="true">RAND()</f>
        <v>0.763320029247459</v>
      </c>
      <c r="H53" s="0" t="n">
        <f aca="true">RAND()</f>
        <v>0.135870175480892</v>
      </c>
      <c r="I53" s="0" t="n">
        <f aca="true">RAND()</f>
        <v>0.635841222165657</v>
      </c>
      <c r="J53" s="0" t="n">
        <f aca="true">RAND()</f>
        <v>0.383695687134605</v>
      </c>
      <c r="K53" s="0" t="n">
        <f aca="true">RAND()</f>
        <v>0.19174500793473</v>
      </c>
      <c r="L53" s="0" t="n">
        <f aca="true">RAND()</f>
        <v>0.744218166235456</v>
      </c>
      <c r="M53" s="0" t="n">
        <f aca="true">RAND()</f>
        <v>0.392239652401914</v>
      </c>
      <c r="N53" s="0" t="n">
        <f aca="true">RAND()</f>
        <v>0.506243723191071</v>
      </c>
      <c r="O53" s="0" t="n">
        <f aca="true">RAND()</f>
        <v>0.432036515386769</v>
      </c>
      <c r="P53" s="0" t="n">
        <f aca="true">RAND()</f>
        <v>0.742928011513939</v>
      </c>
      <c r="Q53" s="0" t="n">
        <f aca="true">RAND()</f>
        <v>0.640083980752031</v>
      </c>
      <c r="R53" s="0" t="n">
        <f aca="true">RAND()</f>
        <v>0.556907068659905</v>
      </c>
      <c r="S53" s="0" t="n">
        <f aca="true">RAND()</f>
        <v>0.0663060261828548</v>
      </c>
      <c r="T53" s="0" t="n">
        <f aca="true">RAND()</f>
        <v>0.718332335056055</v>
      </c>
      <c r="U53" s="0" t="n">
        <f aca="true">RAND()</f>
        <v>0.782593804736113</v>
      </c>
      <c r="V53" s="0" t="n">
        <f aca="true">RAND()</f>
        <v>0.564276575395311</v>
      </c>
      <c r="W53" s="0" t="n">
        <f aca="true">RAND()</f>
        <v>0.497813080451853</v>
      </c>
      <c r="X53" s="0" t="n">
        <f aca="true">RAND()</f>
        <v>0.101085176910054</v>
      </c>
      <c r="Y53" s="0" t="n">
        <f aca="true">RAND()</f>
        <v>0.54248063894662</v>
      </c>
      <c r="Z53" s="0" t="n">
        <f aca="true">RAND()</f>
        <v>0.307989304781785</v>
      </c>
      <c r="AA53" s="0" t="n">
        <f aca="true">RAND()</f>
        <v>0.663818122620927</v>
      </c>
      <c r="AB53" s="0" t="n">
        <f aca="true">RAND()</f>
        <v>0.82866269933822</v>
      </c>
      <c r="AC53" s="0" t="n">
        <f aca="true">RAND()</f>
        <v>0.609986943297971</v>
      </c>
      <c r="AD53" s="0" t="n">
        <f aca="true">RAND()</f>
        <v>0.384152587182502</v>
      </c>
      <c r="AE53" s="0" t="n">
        <f aca="true">RAND()</f>
        <v>0.59005407867262</v>
      </c>
    </row>
    <row r="54" customFormat="false" ht="15.75" hidden="false" customHeight="false" outlineLevel="0" collapsed="false">
      <c r="B54" s="0" t="n">
        <f aca="true">RAND()</f>
        <v>0.165028184797624</v>
      </c>
      <c r="C54" s="0" t="n">
        <f aca="true">RAND()</f>
        <v>0.226403102471983</v>
      </c>
      <c r="D54" s="0" t="n">
        <f aca="true">RAND()</f>
        <v>0.398886602459128</v>
      </c>
      <c r="E54" s="0" t="n">
        <f aca="true">RAND()</f>
        <v>0.679389929889862</v>
      </c>
      <c r="F54" s="0" t="n">
        <f aca="true">RAND()</f>
        <v>0.246652323362293</v>
      </c>
      <c r="G54" s="0" t="n">
        <f aca="true">RAND()</f>
        <v>0.694375242715798</v>
      </c>
      <c r="H54" s="0" t="n">
        <f aca="true">RAND()</f>
        <v>0.512293798852674</v>
      </c>
      <c r="I54" s="0" t="n">
        <f aca="true">RAND()</f>
        <v>0.559733317575346</v>
      </c>
      <c r="J54" s="0" t="n">
        <f aca="true">RAND()</f>
        <v>0.965884754139588</v>
      </c>
      <c r="K54" s="0" t="n">
        <f aca="true">RAND()</f>
        <v>0.415720260337564</v>
      </c>
      <c r="L54" s="0" t="n">
        <f aca="true">RAND()</f>
        <v>0.988109472800537</v>
      </c>
      <c r="M54" s="0" t="n">
        <f aca="true">RAND()</f>
        <v>0.617684394257475</v>
      </c>
      <c r="N54" s="0" t="n">
        <f aca="true">RAND()</f>
        <v>0.740077323798302</v>
      </c>
      <c r="O54" s="0" t="n">
        <f aca="true">RAND()</f>
        <v>0.313733910140457</v>
      </c>
      <c r="P54" s="0" t="n">
        <f aca="true">RAND()</f>
        <v>0.317398635346849</v>
      </c>
      <c r="Q54" s="0" t="n">
        <f aca="true">RAND()</f>
        <v>0.729550116107888</v>
      </c>
      <c r="R54" s="0" t="n">
        <f aca="true">RAND()</f>
        <v>0.191045618090586</v>
      </c>
      <c r="S54" s="0" t="n">
        <f aca="true">RAND()</f>
        <v>0.2205368225717</v>
      </c>
      <c r="T54" s="0" t="n">
        <f aca="true">RAND()</f>
        <v>0.310894000255277</v>
      </c>
      <c r="U54" s="0" t="n">
        <f aca="true">RAND()</f>
        <v>0.93259067025464</v>
      </c>
      <c r="V54" s="0" t="n">
        <f aca="true">RAND()</f>
        <v>0.858047467831066</v>
      </c>
      <c r="W54" s="0" t="n">
        <f aca="true">RAND()</f>
        <v>0.413414926218011</v>
      </c>
      <c r="X54" s="0" t="n">
        <f aca="true">RAND()</f>
        <v>0.3917954121337</v>
      </c>
      <c r="Y54" s="0" t="n">
        <f aca="true">RAND()</f>
        <v>0.2343965627913</v>
      </c>
      <c r="Z54" s="0" t="n">
        <f aca="true">RAND()</f>
        <v>0.302407826570617</v>
      </c>
      <c r="AA54" s="0" t="n">
        <f aca="true">RAND()</f>
        <v>0.683067230562141</v>
      </c>
      <c r="AB54" s="0" t="n">
        <f aca="true">RAND()</f>
        <v>0.734952512605922</v>
      </c>
      <c r="AC54" s="0" t="n">
        <f aca="true">RAND()</f>
        <v>0.750504548215798</v>
      </c>
      <c r="AD54" s="0" t="n">
        <f aca="true">RAND()</f>
        <v>0.22378175094097</v>
      </c>
      <c r="AE54" s="0" t="n">
        <f aca="true">RAND()</f>
        <v>0.499597314257869</v>
      </c>
    </row>
    <row r="55" customFormat="false" ht="15.75" hidden="false" customHeight="false" outlineLevel="0" collapsed="false">
      <c r="B55" s="0" t="n">
        <f aca="true">RAND()</f>
        <v>0.372527896811116</v>
      </c>
      <c r="C55" s="0" t="n">
        <f aca="true">RAND()</f>
        <v>0.505489561224966</v>
      </c>
      <c r="D55" s="0" t="n">
        <f aca="true">RAND()</f>
        <v>0.866053327926441</v>
      </c>
      <c r="E55" s="0" t="n">
        <f aca="true">RAND()</f>
        <v>0.886126253187224</v>
      </c>
      <c r="F55" s="0" t="n">
        <f aca="true">RAND()</f>
        <v>0.757771518735554</v>
      </c>
      <c r="G55" s="0" t="n">
        <f aca="true">RAND()</f>
        <v>0.813579147296892</v>
      </c>
      <c r="H55" s="0" t="n">
        <f aca="true">RAND()</f>
        <v>0.655134714531943</v>
      </c>
      <c r="I55" s="0" t="n">
        <f aca="true">RAND()</f>
        <v>0.611141708492381</v>
      </c>
      <c r="J55" s="0" t="n">
        <f aca="true">RAND()</f>
        <v>0.0582448616229847</v>
      </c>
      <c r="K55" s="0" t="n">
        <f aca="true">RAND()</f>
        <v>0.116500714702141</v>
      </c>
      <c r="L55" s="0" t="n">
        <f aca="true">RAND()</f>
        <v>0.969181904430714</v>
      </c>
      <c r="M55" s="0" t="n">
        <f aca="true">RAND()</f>
        <v>0.152243575914838</v>
      </c>
      <c r="N55" s="0" t="n">
        <f aca="true">RAND()</f>
        <v>0.0150186514312362</v>
      </c>
      <c r="O55" s="0" t="n">
        <f aca="true">RAND()</f>
        <v>0.615470188771272</v>
      </c>
      <c r="P55" s="0" t="n">
        <f aca="true">RAND()</f>
        <v>0.989354270262804</v>
      </c>
      <c r="Q55" s="0" t="n">
        <f aca="true">RAND()</f>
        <v>0.412974774127564</v>
      </c>
      <c r="R55" s="0" t="n">
        <f aca="true">RAND()</f>
        <v>0.247309785577512</v>
      </c>
      <c r="S55" s="0" t="n">
        <f aca="true">RAND()</f>
        <v>0.893784482360684</v>
      </c>
      <c r="T55" s="0" t="n">
        <f aca="true">RAND()</f>
        <v>0.522083639667986</v>
      </c>
      <c r="U55" s="0" t="n">
        <f aca="true">RAND()</f>
        <v>0.781068906148582</v>
      </c>
      <c r="V55" s="0" t="n">
        <f aca="true">RAND()</f>
        <v>0.964937468497932</v>
      </c>
      <c r="W55" s="0" t="n">
        <f aca="true">RAND()</f>
        <v>0.245952875731959</v>
      </c>
      <c r="X55" s="0" t="n">
        <f aca="true">RAND()</f>
        <v>0.921395187531199</v>
      </c>
      <c r="Y55" s="0" t="n">
        <f aca="true">RAND()</f>
        <v>0.797160584775379</v>
      </c>
      <c r="Z55" s="0" t="n">
        <f aca="true">RAND()</f>
        <v>0.00993273111741336</v>
      </c>
      <c r="AA55" s="0" t="n">
        <f aca="true">RAND()</f>
        <v>0.0659743305941677</v>
      </c>
      <c r="AB55" s="0" t="n">
        <f aca="true">RAND()</f>
        <v>0.930498840372118</v>
      </c>
      <c r="AC55" s="0" t="n">
        <f aca="true">RAND()</f>
        <v>0.215871446961641</v>
      </c>
      <c r="AD55" s="0" t="n">
        <f aca="true">RAND()</f>
        <v>0.942512536409019</v>
      </c>
      <c r="AE55" s="0" t="n">
        <f aca="true">RAND()</f>
        <v>0.832165194280606</v>
      </c>
    </row>
    <row r="56" customFormat="false" ht="15.75" hidden="false" customHeight="false" outlineLevel="0" collapsed="false">
      <c r="B56" s="0" t="n">
        <f aca="true">RAND()</f>
        <v>0.906636899389376</v>
      </c>
      <c r="C56" s="0" t="n">
        <f aca="true">RAND()</f>
        <v>0.0956344068790291</v>
      </c>
      <c r="D56" s="0" t="n">
        <f aca="true">RAND()</f>
        <v>0.994486325972998</v>
      </c>
      <c r="E56" s="0" t="n">
        <f aca="true">RAND()</f>
        <v>0.506122599568505</v>
      </c>
      <c r="F56" s="0" t="n">
        <f aca="true">RAND()</f>
        <v>0.716426742675386</v>
      </c>
      <c r="G56" s="0" t="n">
        <f aca="true">RAND()</f>
        <v>0.147701168504351</v>
      </c>
      <c r="H56" s="0" t="n">
        <f aca="true">RAND()</f>
        <v>0.458621776219249</v>
      </c>
      <c r="I56" s="0" t="n">
        <f aca="true">RAND()</f>
        <v>0.883087872623645</v>
      </c>
      <c r="J56" s="0" t="n">
        <f aca="true">RAND()</f>
        <v>0.710501508308259</v>
      </c>
      <c r="K56" s="0" t="n">
        <f aca="true">RAND()</f>
        <v>0.676371238035717</v>
      </c>
      <c r="L56" s="0" t="n">
        <f aca="true">RAND()</f>
        <v>0.977897807672867</v>
      </c>
      <c r="M56" s="0" t="n">
        <f aca="true">RAND()</f>
        <v>0.852858328525429</v>
      </c>
      <c r="N56" s="0" t="n">
        <f aca="true">RAND()</f>
        <v>0.000783604035472846</v>
      </c>
      <c r="O56" s="0" t="n">
        <f aca="true">RAND()</f>
        <v>0.681866441478485</v>
      </c>
      <c r="P56" s="0" t="n">
        <f aca="true">RAND()</f>
        <v>0.291211223919466</v>
      </c>
      <c r="Q56" s="0" t="n">
        <f aca="true">RAND()</f>
        <v>0.588614118206094</v>
      </c>
      <c r="R56" s="0" t="n">
        <f aca="true">RAND()</f>
        <v>0.902435684836215</v>
      </c>
      <c r="S56" s="0" t="n">
        <f aca="true">RAND()</f>
        <v>0.965851070070687</v>
      </c>
      <c r="T56" s="0" t="n">
        <f aca="true">RAND()</f>
        <v>0.255441524388222</v>
      </c>
      <c r="U56" s="0" t="n">
        <f aca="true">RAND()</f>
        <v>0.954805429412951</v>
      </c>
      <c r="V56" s="0" t="n">
        <f aca="true">RAND()</f>
        <v>0.0941693196890429</v>
      </c>
      <c r="W56" s="0" t="n">
        <f aca="true">RAND()</f>
        <v>0.111124764581179</v>
      </c>
      <c r="X56" s="0" t="n">
        <f aca="true">RAND()</f>
        <v>0.234648579163125</v>
      </c>
      <c r="Y56" s="0" t="n">
        <f aca="true">RAND()</f>
        <v>0.625674381886006</v>
      </c>
      <c r="Z56" s="0" t="n">
        <f aca="true">RAND()</f>
        <v>0.689886187103399</v>
      </c>
      <c r="AA56" s="0" t="n">
        <f aca="true">RAND()</f>
        <v>0.865236311472784</v>
      </c>
      <c r="AB56" s="0" t="n">
        <f aca="true">RAND()</f>
        <v>0.413126249208901</v>
      </c>
      <c r="AC56" s="0" t="n">
        <f aca="true">RAND()</f>
        <v>0.70267728112986</v>
      </c>
      <c r="AD56" s="0" t="n">
        <f aca="true">RAND()</f>
        <v>0.430815268405284</v>
      </c>
      <c r="AE56" s="0" t="n">
        <f aca="true">RAND()</f>
        <v>0.770296486369295</v>
      </c>
    </row>
    <row r="57" customFormat="false" ht="15.75" hidden="false" customHeight="false" outlineLevel="0" collapsed="false">
      <c r="B57" s="0" t="n">
        <f aca="true">RAND()</f>
        <v>0.151660899539512</v>
      </c>
      <c r="C57" s="0" t="n">
        <f aca="true">RAND()</f>
        <v>0.806214931958624</v>
      </c>
      <c r="D57" s="0" t="n">
        <f aca="true">RAND()</f>
        <v>0.402566423541388</v>
      </c>
      <c r="E57" s="0" t="n">
        <f aca="true">RAND()</f>
        <v>0.0548493932230341</v>
      </c>
      <c r="F57" s="0" t="n">
        <f aca="true">RAND()</f>
        <v>0.127483233536334</v>
      </c>
      <c r="G57" s="0" t="n">
        <f aca="true">RAND()</f>
        <v>0.646140853283263</v>
      </c>
      <c r="H57" s="0" t="n">
        <f aca="true">RAND()</f>
        <v>0.697595579715646</v>
      </c>
      <c r="I57" s="0" t="n">
        <f aca="true">RAND()</f>
        <v>0.862886294057663</v>
      </c>
      <c r="J57" s="0" t="n">
        <f aca="true">RAND()</f>
        <v>0.157795111787934</v>
      </c>
      <c r="K57" s="0" t="n">
        <f aca="true">RAND()</f>
        <v>0.133358307817199</v>
      </c>
      <c r="L57" s="0" t="n">
        <f aca="true">RAND()</f>
        <v>0.999983609815064</v>
      </c>
      <c r="M57" s="0" t="n">
        <f aca="true">RAND()</f>
        <v>0.64541895288214</v>
      </c>
      <c r="N57" s="0" t="n">
        <f aca="true">RAND()</f>
        <v>0.0252212369332083</v>
      </c>
      <c r="O57" s="0" t="n">
        <f aca="true">RAND()</f>
        <v>0.0832396570838812</v>
      </c>
      <c r="P57" s="0" t="n">
        <f aca="true">RAND()</f>
        <v>0.865501329855901</v>
      </c>
      <c r="Q57" s="0" t="n">
        <f aca="true">RAND()</f>
        <v>0.534381857369272</v>
      </c>
      <c r="R57" s="0" t="n">
        <f aca="true">RAND()</f>
        <v>0.880485984055167</v>
      </c>
      <c r="S57" s="0" t="n">
        <f aca="true">RAND()</f>
        <v>0.601706340501994</v>
      </c>
      <c r="T57" s="0" t="n">
        <f aca="true">RAND()</f>
        <v>0.158481125484135</v>
      </c>
      <c r="U57" s="0" t="n">
        <f aca="true">RAND()</f>
        <v>0.900644718905545</v>
      </c>
      <c r="V57" s="0" t="n">
        <f aca="true">RAND()</f>
        <v>0.368535572067648</v>
      </c>
      <c r="W57" s="0" t="n">
        <f aca="true">RAND()</f>
        <v>0.599234619009367</v>
      </c>
      <c r="X57" s="0" t="n">
        <f aca="true">RAND()</f>
        <v>0.875604481831468</v>
      </c>
      <c r="Y57" s="0" t="n">
        <f aca="true">RAND()</f>
        <v>0.764554931808929</v>
      </c>
      <c r="Z57" s="0" t="n">
        <f aca="true">RAND()</f>
        <v>0.442605429123356</v>
      </c>
      <c r="AA57" s="0" t="n">
        <f aca="true">RAND()</f>
        <v>0.140652153715383</v>
      </c>
      <c r="AB57" s="0" t="n">
        <f aca="true">RAND()</f>
        <v>0.228509613727603</v>
      </c>
      <c r="AC57" s="0" t="n">
        <f aca="true">RAND()</f>
        <v>0.614631892433946</v>
      </c>
      <c r="AD57" s="0" t="n">
        <f aca="true">RAND()</f>
        <v>0.330672136490869</v>
      </c>
      <c r="AE57" s="0" t="n">
        <f aca="true">RAND()</f>
        <v>0.105085925620521</v>
      </c>
    </row>
    <row r="58" customFormat="false" ht="15.75" hidden="false" customHeight="false" outlineLevel="0" collapsed="false">
      <c r="B58" s="0" t="n">
        <f aca="true">RAND()</f>
        <v>0.58160769195231</v>
      </c>
      <c r="C58" s="0" t="n">
        <f aca="true">RAND()</f>
        <v>0.381656680561153</v>
      </c>
      <c r="D58" s="0" t="n">
        <f aca="true">RAND()</f>
        <v>0.705608518067683</v>
      </c>
      <c r="E58" s="0" t="n">
        <f aca="true">RAND()</f>
        <v>0.287468895629378</v>
      </c>
      <c r="F58" s="0" t="n">
        <f aca="true">RAND()</f>
        <v>0.354661436819708</v>
      </c>
      <c r="G58" s="0" t="n">
        <f aca="true">RAND()</f>
        <v>0.00623432839627259</v>
      </c>
      <c r="H58" s="0" t="n">
        <f aca="true">RAND()</f>
        <v>0.279806872618939</v>
      </c>
      <c r="I58" s="0" t="n">
        <f aca="true">RAND()</f>
        <v>0.887218834652408</v>
      </c>
      <c r="J58" s="0" t="n">
        <f aca="true">RAND()</f>
        <v>0.0937311975755757</v>
      </c>
      <c r="K58" s="0" t="n">
        <f aca="true">RAND()</f>
        <v>0.639976529403017</v>
      </c>
      <c r="L58" s="0" t="n">
        <f aca="true">RAND()</f>
        <v>0.729825331950224</v>
      </c>
      <c r="M58" s="0" t="n">
        <f aca="true">RAND()</f>
        <v>0.966201058107002</v>
      </c>
      <c r="N58" s="0" t="n">
        <f aca="true">RAND()</f>
        <v>0.810833377449963</v>
      </c>
      <c r="O58" s="0" t="n">
        <f aca="true">RAND()</f>
        <v>0.75797454481096</v>
      </c>
      <c r="P58" s="0" t="n">
        <f aca="true">RAND()</f>
        <v>0.410932233092673</v>
      </c>
      <c r="Q58" s="0" t="n">
        <f aca="true">RAND()</f>
        <v>0.757961842119848</v>
      </c>
      <c r="R58" s="0" t="n">
        <f aca="true">RAND()</f>
        <v>0.636344466353546</v>
      </c>
      <c r="S58" s="0" t="n">
        <f aca="true">RAND()</f>
        <v>0.770793504068927</v>
      </c>
      <c r="T58" s="0" t="n">
        <f aca="true">RAND()</f>
        <v>0.566716053811705</v>
      </c>
      <c r="U58" s="0" t="n">
        <f aca="true">RAND()</f>
        <v>0.246978983550927</v>
      </c>
      <c r="V58" s="0" t="n">
        <f aca="true">RAND()</f>
        <v>0.425039176118152</v>
      </c>
      <c r="W58" s="0" t="n">
        <f aca="true">RAND()</f>
        <v>0.892633812552733</v>
      </c>
      <c r="X58" s="0" t="n">
        <f aca="true">RAND()</f>
        <v>0.734729706473462</v>
      </c>
      <c r="Y58" s="0" t="n">
        <f aca="true">RAND()</f>
        <v>0.18212765456602</v>
      </c>
      <c r="Z58" s="0" t="n">
        <f aca="true">RAND()</f>
        <v>0.923429585347991</v>
      </c>
      <c r="AA58" s="0" t="n">
        <f aca="true">RAND()</f>
        <v>0.000393688642904273</v>
      </c>
      <c r="AB58" s="0" t="n">
        <f aca="true">RAND()</f>
        <v>0.706985464434026</v>
      </c>
      <c r="AC58" s="0" t="n">
        <f aca="true">RAND()</f>
        <v>0.752614944472205</v>
      </c>
      <c r="AD58" s="0" t="n">
        <f aca="true">RAND()</f>
        <v>0.738562784525732</v>
      </c>
      <c r="AE58" s="0" t="n">
        <f aca="true">RAND()</f>
        <v>0.347363492242858</v>
      </c>
    </row>
    <row r="59" customFormat="false" ht="15.75" hidden="false" customHeight="false" outlineLevel="0" collapsed="false">
      <c r="B59" s="0" t="n">
        <f aca="true">RAND()</f>
        <v>0.876803589074954</v>
      </c>
      <c r="C59" s="0" t="n">
        <f aca="true">RAND()</f>
        <v>0.757579872504158</v>
      </c>
      <c r="D59" s="0" t="n">
        <f aca="true">RAND()</f>
        <v>0.565792017499825</v>
      </c>
      <c r="E59" s="0" t="n">
        <f aca="true">RAND()</f>
        <v>0.706525842460514</v>
      </c>
      <c r="F59" s="0" t="n">
        <f aca="true">RAND()</f>
        <v>0.711245627803208</v>
      </c>
      <c r="G59" s="0" t="n">
        <f aca="true">RAND()</f>
        <v>0.790754216973412</v>
      </c>
      <c r="H59" s="0" t="n">
        <f aca="true">RAND()</f>
        <v>0.444175556164463</v>
      </c>
      <c r="I59" s="0" t="n">
        <f aca="true">RAND()</f>
        <v>0.153183640381178</v>
      </c>
      <c r="J59" s="0" t="n">
        <f aca="true">RAND()</f>
        <v>0.891142220517908</v>
      </c>
      <c r="K59" s="0" t="n">
        <f aca="true">RAND()</f>
        <v>0.266053435493077</v>
      </c>
      <c r="L59" s="0" t="n">
        <f aca="true">RAND()</f>
        <v>0.691963912533584</v>
      </c>
      <c r="M59" s="0" t="n">
        <f aca="true">RAND()</f>
        <v>0.0341252893713693</v>
      </c>
      <c r="N59" s="0" t="n">
        <f aca="true">RAND()</f>
        <v>0.21061810666187</v>
      </c>
      <c r="O59" s="0" t="n">
        <f aca="true">RAND()</f>
        <v>0.31556507234372</v>
      </c>
      <c r="P59" s="0" t="n">
        <f aca="true">RAND()</f>
        <v>0.554024382318588</v>
      </c>
      <c r="Q59" s="0" t="n">
        <f aca="true">RAND()</f>
        <v>0.420647256864162</v>
      </c>
      <c r="R59" s="0" t="n">
        <f aca="true">RAND()</f>
        <v>0.847301534899831</v>
      </c>
      <c r="S59" s="0" t="n">
        <f aca="true">RAND()</f>
        <v>0.801333859474556</v>
      </c>
      <c r="T59" s="0" t="n">
        <f aca="true">RAND()</f>
        <v>0.171632962097305</v>
      </c>
      <c r="U59" s="0" t="n">
        <f aca="true">RAND()</f>
        <v>0.446329698221574</v>
      </c>
      <c r="V59" s="0" t="n">
        <f aca="true">RAND()</f>
        <v>0.214443914361111</v>
      </c>
      <c r="W59" s="0" t="n">
        <f aca="true">RAND()</f>
        <v>0.409501479042176</v>
      </c>
      <c r="X59" s="0" t="n">
        <f aca="true">RAND()</f>
        <v>0.572072582016278</v>
      </c>
      <c r="Y59" s="0" t="n">
        <f aca="true">RAND()</f>
        <v>0.772641067719041</v>
      </c>
      <c r="Z59" s="0" t="n">
        <f aca="true">RAND()</f>
        <v>0.980261079512333</v>
      </c>
      <c r="AA59" s="0" t="n">
        <f aca="true">RAND()</f>
        <v>0.70483095532338</v>
      </c>
      <c r="AB59" s="0" t="n">
        <f aca="true">RAND()</f>
        <v>0.656604920954475</v>
      </c>
      <c r="AC59" s="0" t="n">
        <f aca="true">RAND()</f>
        <v>0.878463337090451</v>
      </c>
      <c r="AD59" s="0" t="n">
        <f aca="true">RAND()</f>
        <v>0.82245519585949</v>
      </c>
      <c r="AE59" s="0" t="n">
        <f aca="true">RAND()</f>
        <v>0.937750452979657</v>
      </c>
    </row>
    <row r="60" customFormat="false" ht="15.75" hidden="false" customHeight="false" outlineLevel="0" collapsed="false">
      <c r="B60" s="0" t="n">
        <f aca="true">RAND()</f>
        <v>0.87651401624744</v>
      </c>
      <c r="C60" s="0" t="n">
        <f aca="true">RAND()</f>
        <v>0.953154305528466</v>
      </c>
      <c r="D60" s="0" t="n">
        <f aca="true">RAND()</f>
        <v>0.486555661330864</v>
      </c>
      <c r="E60" s="0" t="n">
        <f aca="true">RAND()</f>
        <v>0.374778922202271</v>
      </c>
      <c r="F60" s="0" t="n">
        <f aca="true">RAND()</f>
        <v>0.426722201510174</v>
      </c>
      <c r="G60" s="0" t="n">
        <f aca="true">RAND()</f>
        <v>0.724370422965026</v>
      </c>
      <c r="H60" s="0" t="n">
        <f aca="true">RAND()</f>
        <v>0.613782275173253</v>
      </c>
      <c r="I60" s="0" t="n">
        <f aca="true">RAND()</f>
        <v>0.967114563627437</v>
      </c>
      <c r="J60" s="0" t="n">
        <f aca="true">RAND()</f>
        <v>0.962294256547329</v>
      </c>
      <c r="K60" s="0" t="n">
        <f aca="true">RAND()</f>
        <v>0.103937986238272</v>
      </c>
      <c r="L60" s="0" t="n">
        <f aca="true">RAND()</f>
        <v>0.657644912336512</v>
      </c>
      <c r="M60" s="0" t="n">
        <f aca="true">RAND()</f>
        <v>0.116499933720265</v>
      </c>
      <c r="N60" s="0" t="n">
        <f aca="true">RAND()</f>
        <v>0.049710452851501</v>
      </c>
      <c r="O60" s="0" t="n">
        <f aca="true">RAND()</f>
        <v>0.573426302658055</v>
      </c>
      <c r="P60" s="0" t="n">
        <f aca="true">RAND()</f>
        <v>0.258905579906801</v>
      </c>
      <c r="Q60" s="0" t="n">
        <f aca="true">RAND()</f>
        <v>0.63379979077877</v>
      </c>
      <c r="R60" s="0" t="n">
        <f aca="true">RAND()</f>
        <v>0.226604571229616</v>
      </c>
      <c r="S60" s="0" t="n">
        <f aca="true">RAND()</f>
        <v>0.196985222965963</v>
      </c>
      <c r="T60" s="0" t="n">
        <f aca="true">RAND()</f>
        <v>0.488806904160499</v>
      </c>
      <c r="U60" s="0" t="n">
        <f aca="true">RAND()</f>
        <v>0.100396920047998</v>
      </c>
      <c r="V60" s="0" t="n">
        <f aca="true">RAND()</f>
        <v>0.453283702261018</v>
      </c>
      <c r="W60" s="0" t="n">
        <f aca="true">RAND()</f>
        <v>0.903404965361832</v>
      </c>
      <c r="X60" s="0" t="n">
        <f aca="true">RAND()</f>
        <v>0.585150489045608</v>
      </c>
      <c r="Y60" s="0" t="n">
        <f aca="true">RAND()</f>
        <v>0.797594371577758</v>
      </c>
      <c r="Z60" s="0" t="n">
        <f aca="true">RAND()</f>
        <v>0.278449307534888</v>
      </c>
      <c r="AA60" s="0" t="n">
        <f aca="true">RAND()</f>
        <v>0.523124318138698</v>
      </c>
      <c r="AB60" s="0" t="n">
        <f aca="true">RAND()</f>
        <v>0.930254657111385</v>
      </c>
      <c r="AC60" s="0" t="n">
        <f aca="true">RAND()</f>
        <v>0.408370974130343</v>
      </c>
      <c r="AD60" s="0" t="n">
        <f aca="true">RAND()</f>
        <v>0.453411791189963</v>
      </c>
      <c r="AE60" s="0" t="n">
        <f aca="true">RAND()</f>
        <v>0.850555316372241</v>
      </c>
    </row>
    <row r="61" customFormat="false" ht="15.75" hidden="false" customHeight="false" outlineLevel="0" collapsed="false">
      <c r="B61" s="0" t="n">
        <f aca="true">RAND()</f>
        <v>0.779032629207427</v>
      </c>
      <c r="C61" s="0" t="n">
        <f aca="true">RAND()</f>
        <v>0.027233901092779</v>
      </c>
      <c r="D61" s="0" t="n">
        <f aca="true">RAND()</f>
        <v>0.557773062489183</v>
      </c>
      <c r="E61" s="0" t="n">
        <f aca="true">RAND()</f>
        <v>0.353123277243463</v>
      </c>
      <c r="F61" s="0" t="n">
        <f aca="true">RAND()</f>
        <v>0.758811097317796</v>
      </c>
      <c r="G61" s="0" t="n">
        <f aca="true">RAND()</f>
        <v>0.128977670218083</v>
      </c>
      <c r="H61" s="0" t="n">
        <f aca="true">RAND()</f>
        <v>0.483664979116963</v>
      </c>
      <c r="I61" s="0" t="n">
        <f aca="true">RAND()</f>
        <v>0.627883296732308</v>
      </c>
      <c r="J61" s="0" t="n">
        <f aca="true">RAND()</f>
        <v>0.730887504109195</v>
      </c>
      <c r="K61" s="0" t="n">
        <f aca="true">RAND()</f>
        <v>0.255067995614503</v>
      </c>
      <c r="L61" s="0" t="n">
        <f aca="true">RAND()</f>
        <v>0.672859827416051</v>
      </c>
      <c r="M61" s="0" t="n">
        <f aca="true">RAND()</f>
        <v>0.469246051554824</v>
      </c>
      <c r="N61" s="0" t="n">
        <f aca="true">RAND()</f>
        <v>0.176724729932555</v>
      </c>
      <c r="O61" s="0" t="n">
        <f aca="true">RAND()</f>
        <v>0.805882038739182</v>
      </c>
      <c r="P61" s="0" t="n">
        <f aca="true">RAND()</f>
        <v>0.334981631346677</v>
      </c>
      <c r="Q61" s="0" t="n">
        <f aca="true">RAND()</f>
        <v>0.423006780114078</v>
      </c>
      <c r="R61" s="0" t="n">
        <f aca="true">RAND()</f>
        <v>0.591118735658863</v>
      </c>
      <c r="S61" s="0" t="n">
        <f aca="true">RAND()</f>
        <v>0.783460431481147</v>
      </c>
      <c r="T61" s="0" t="n">
        <f aca="true">RAND()</f>
        <v>0.399411000871938</v>
      </c>
      <c r="U61" s="0" t="n">
        <f aca="true">RAND()</f>
        <v>0.50861236799302</v>
      </c>
      <c r="V61" s="0" t="n">
        <f aca="true">RAND()</f>
        <v>0.0251860438204231</v>
      </c>
      <c r="W61" s="0" t="n">
        <f aca="true">RAND()</f>
        <v>0.453455548129972</v>
      </c>
      <c r="X61" s="0" t="n">
        <f aca="true">RAND()</f>
        <v>0.460143833613307</v>
      </c>
      <c r="Y61" s="0" t="n">
        <f aca="true">RAND()</f>
        <v>0.442603568848787</v>
      </c>
      <c r="Z61" s="0" t="n">
        <f aca="true">RAND()</f>
        <v>0.161282604710037</v>
      </c>
      <c r="AA61" s="0" t="n">
        <f aca="true">RAND()</f>
        <v>0.364941244904756</v>
      </c>
      <c r="AB61" s="0" t="n">
        <f aca="true">RAND()</f>
        <v>0.278348564876608</v>
      </c>
      <c r="AC61" s="0" t="n">
        <f aca="true">RAND()</f>
        <v>0.896130912860808</v>
      </c>
      <c r="AD61" s="0" t="n">
        <f aca="true">RAND()</f>
        <v>0.423988675131188</v>
      </c>
      <c r="AE61" s="0" t="n">
        <f aca="true">RAND()</f>
        <v>0.510459792117655</v>
      </c>
    </row>
    <row r="62" customFormat="false" ht="15.75" hidden="false" customHeight="false" outlineLevel="0" collapsed="false">
      <c r="B62" s="0" t="n">
        <f aca="true">RAND()</f>
        <v>0.0622323250249851</v>
      </c>
      <c r="C62" s="0" t="n">
        <f aca="true">RAND()</f>
        <v>0.792890771159659</v>
      </c>
      <c r="D62" s="0" t="n">
        <f aca="true">RAND()</f>
        <v>0.403665455284797</v>
      </c>
      <c r="E62" s="0" t="n">
        <f aca="true">RAND()</f>
        <v>0.372736709505472</v>
      </c>
      <c r="F62" s="0" t="n">
        <f aca="true">RAND()</f>
        <v>0.712811968619863</v>
      </c>
      <c r="G62" s="0" t="n">
        <f aca="true">RAND()</f>
        <v>0.655460437690136</v>
      </c>
      <c r="H62" s="0" t="n">
        <f aca="true">RAND()</f>
        <v>0.195526913213815</v>
      </c>
      <c r="I62" s="0" t="n">
        <f aca="true">RAND()</f>
        <v>0.31321909542992</v>
      </c>
      <c r="J62" s="0" t="n">
        <f aca="true">RAND()</f>
        <v>0.209432260093067</v>
      </c>
      <c r="K62" s="0" t="n">
        <f aca="true">RAND()</f>
        <v>0.932192618365117</v>
      </c>
      <c r="L62" s="0" t="n">
        <f aca="true">RAND()</f>
        <v>0.215613301010827</v>
      </c>
      <c r="M62" s="0" t="n">
        <f aca="true">RAND()</f>
        <v>0.799921364291312</v>
      </c>
      <c r="N62" s="0" t="n">
        <f aca="true">RAND()</f>
        <v>0.934843508310431</v>
      </c>
      <c r="O62" s="0" t="n">
        <f aca="true">RAND()</f>
        <v>0.916600998079807</v>
      </c>
      <c r="P62" s="0" t="n">
        <f aca="true">RAND()</f>
        <v>0.920883164216534</v>
      </c>
      <c r="Q62" s="0" t="n">
        <f aca="true">RAND()</f>
        <v>0.670234965785202</v>
      </c>
      <c r="R62" s="0" t="n">
        <f aca="true">RAND()</f>
        <v>0.106881382434535</v>
      </c>
      <c r="S62" s="0" t="n">
        <f aca="true">RAND()</f>
        <v>0.493206880146529</v>
      </c>
      <c r="T62" s="0" t="n">
        <f aca="true">RAND()</f>
        <v>0.219331951464213</v>
      </c>
      <c r="U62" s="0" t="n">
        <f aca="true">RAND()</f>
        <v>0.479285390567293</v>
      </c>
      <c r="V62" s="0" t="n">
        <f aca="true">RAND()</f>
        <v>0.84315176539264</v>
      </c>
      <c r="W62" s="0" t="n">
        <f aca="true">RAND()</f>
        <v>0.72342630345259</v>
      </c>
      <c r="X62" s="0" t="n">
        <f aca="true">RAND()</f>
        <v>0.640000753820521</v>
      </c>
      <c r="Y62" s="0" t="n">
        <f aca="true">RAND()</f>
        <v>0.564284993046193</v>
      </c>
      <c r="Z62" s="0" t="n">
        <f aca="true">RAND()</f>
        <v>0.371299592022253</v>
      </c>
      <c r="AA62" s="0" t="n">
        <f aca="true">RAND()</f>
        <v>0.0138019981652611</v>
      </c>
      <c r="AB62" s="0" t="n">
        <f aca="true">RAND()</f>
        <v>0.604305843806496</v>
      </c>
      <c r="AC62" s="0" t="n">
        <f aca="true">RAND()</f>
        <v>0.67688486493638</v>
      </c>
      <c r="AD62" s="0" t="n">
        <f aca="true">RAND()</f>
        <v>0.480887210526566</v>
      </c>
      <c r="AE62" s="0" t="n">
        <f aca="true">RAND()</f>
        <v>0.343305560678402</v>
      </c>
    </row>
    <row r="63" customFormat="false" ht="15.75" hidden="false" customHeight="false" outlineLevel="0" collapsed="false">
      <c r="B63" s="0" t="n">
        <f aca="true">RAND()</f>
        <v>0.0515291960475684</v>
      </c>
      <c r="C63" s="0" t="n">
        <f aca="true">RAND()</f>
        <v>0.876420474913021</v>
      </c>
      <c r="D63" s="0" t="n">
        <f aca="true">RAND()</f>
        <v>0.235006901361054</v>
      </c>
      <c r="E63" s="0" t="n">
        <f aca="true">RAND()</f>
        <v>0.926098141171555</v>
      </c>
      <c r="F63" s="0" t="n">
        <f aca="true">RAND()</f>
        <v>0.0607375046503972</v>
      </c>
      <c r="G63" s="0" t="n">
        <f aca="true">RAND()</f>
        <v>0.440874884415398</v>
      </c>
      <c r="H63" s="0" t="n">
        <f aca="true">RAND()</f>
        <v>0.798195595041489</v>
      </c>
      <c r="I63" s="0" t="n">
        <f aca="true">RAND()</f>
        <v>0.0812172681812693</v>
      </c>
      <c r="J63" s="0" t="n">
        <f aca="true">RAND()</f>
        <v>0.731329304419147</v>
      </c>
      <c r="K63" s="0" t="n">
        <f aca="true">RAND()</f>
        <v>0.419052951183275</v>
      </c>
      <c r="L63" s="0" t="n">
        <f aca="true">RAND()</f>
        <v>0.0569254862433466</v>
      </c>
      <c r="M63" s="0" t="n">
        <f aca="true">RAND()</f>
        <v>0.601144146932096</v>
      </c>
      <c r="N63" s="0" t="n">
        <f aca="true">RAND()</f>
        <v>0.677554439069409</v>
      </c>
      <c r="O63" s="0" t="n">
        <f aca="true">RAND()</f>
        <v>0.398781259021566</v>
      </c>
      <c r="P63" s="0" t="n">
        <f aca="true">RAND()</f>
        <v>0.475395597327232</v>
      </c>
      <c r="Q63" s="0" t="n">
        <f aca="true">RAND()</f>
        <v>0.838158036048332</v>
      </c>
      <c r="R63" s="0" t="n">
        <f aca="true">RAND()</f>
        <v>0.90557919321505</v>
      </c>
      <c r="S63" s="0" t="n">
        <f aca="true">RAND()</f>
        <v>0.359995466321576</v>
      </c>
      <c r="T63" s="0" t="n">
        <f aca="true">RAND()</f>
        <v>0.692847173445497</v>
      </c>
      <c r="U63" s="0" t="n">
        <f aca="true">RAND()</f>
        <v>0.52292968153631</v>
      </c>
      <c r="V63" s="0" t="n">
        <f aca="true">RAND()</f>
        <v>0.203782836999251</v>
      </c>
      <c r="W63" s="0" t="n">
        <f aca="true">RAND()</f>
        <v>0.595452871575475</v>
      </c>
      <c r="X63" s="0" t="n">
        <f aca="true">RAND()</f>
        <v>0.682434214271473</v>
      </c>
      <c r="Y63" s="0" t="n">
        <f aca="true">RAND()</f>
        <v>0.842751493858837</v>
      </c>
      <c r="Z63" s="0" t="n">
        <f aca="true">RAND()</f>
        <v>0.719977296218657</v>
      </c>
      <c r="AA63" s="0" t="n">
        <f aca="true">RAND()</f>
        <v>0.357432973090811</v>
      </c>
      <c r="AB63" s="0" t="n">
        <f aca="true">RAND()</f>
        <v>0.710261549672325</v>
      </c>
      <c r="AC63" s="0" t="n">
        <f aca="true">RAND()</f>
        <v>0.120077227727783</v>
      </c>
      <c r="AD63" s="0" t="n">
        <f aca="true">RAND()</f>
        <v>0.237288293986637</v>
      </c>
      <c r="AE63" s="0" t="n">
        <f aca="true">RAND()</f>
        <v>0.880964484844895</v>
      </c>
    </row>
    <row r="64" customFormat="false" ht="15.75" hidden="false" customHeight="false" outlineLevel="0" collapsed="false">
      <c r="B64" s="0" t="n">
        <f aca="true">RAND()</f>
        <v>0.544372073292639</v>
      </c>
      <c r="C64" s="0" t="n">
        <f aca="true">RAND()</f>
        <v>0.92382148528196</v>
      </c>
      <c r="D64" s="0" t="n">
        <f aca="true">RAND()</f>
        <v>0.823666505462624</v>
      </c>
      <c r="E64" s="0" t="n">
        <f aca="true">RAND()</f>
        <v>0.144285672062425</v>
      </c>
      <c r="F64" s="0" t="n">
        <f aca="true">RAND()</f>
        <v>0.985557861703164</v>
      </c>
      <c r="G64" s="0" t="n">
        <f aca="true">RAND()</f>
        <v>0.408935869496481</v>
      </c>
      <c r="H64" s="0" t="n">
        <f aca="true">RAND()</f>
        <v>0.300887164039164</v>
      </c>
      <c r="I64" s="0" t="n">
        <f aca="true">RAND()</f>
        <v>0.0269060725947792</v>
      </c>
      <c r="J64" s="0" t="n">
        <f aca="true">RAND()</f>
        <v>0.462201490443819</v>
      </c>
      <c r="K64" s="0" t="n">
        <f aca="true">RAND()</f>
        <v>0.645977330832759</v>
      </c>
      <c r="L64" s="0" t="n">
        <f aca="true">RAND()</f>
        <v>0.926329388466294</v>
      </c>
      <c r="M64" s="0" t="n">
        <f aca="true">RAND()</f>
        <v>0.40292012025015</v>
      </c>
      <c r="N64" s="0" t="n">
        <f aca="true">RAND()</f>
        <v>0.591275663194714</v>
      </c>
      <c r="O64" s="0" t="n">
        <f aca="true">RAND()</f>
        <v>0.485737282335258</v>
      </c>
      <c r="P64" s="0" t="n">
        <f aca="true">RAND()</f>
        <v>0.877617750709392</v>
      </c>
      <c r="Q64" s="0" t="n">
        <f aca="true">RAND()</f>
        <v>0.365283800014857</v>
      </c>
      <c r="R64" s="0" t="n">
        <f aca="true">RAND()</f>
        <v>0.764298495269234</v>
      </c>
      <c r="S64" s="0" t="n">
        <f aca="true">RAND()</f>
        <v>0.681620852019086</v>
      </c>
      <c r="T64" s="0" t="n">
        <f aca="true">RAND()</f>
        <v>0.671996568172912</v>
      </c>
      <c r="U64" s="0" t="n">
        <f aca="true">RAND()</f>
        <v>0.9795480730157</v>
      </c>
      <c r="V64" s="0" t="n">
        <f aca="true">RAND()</f>
        <v>0.0320358528502638</v>
      </c>
      <c r="W64" s="0" t="n">
        <f aca="true">RAND()</f>
        <v>0.610864283627368</v>
      </c>
      <c r="X64" s="0" t="n">
        <f aca="true">RAND()</f>
        <v>0.795064105669794</v>
      </c>
      <c r="Y64" s="0" t="n">
        <f aca="true">RAND()</f>
        <v>0.21738494866189</v>
      </c>
      <c r="Z64" s="0" t="n">
        <f aca="true">RAND()</f>
        <v>0.116065011528929</v>
      </c>
      <c r="AA64" s="0" t="n">
        <f aca="true">RAND()</f>
        <v>0.619700840318475</v>
      </c>
      <c r="AB64" s="0" t="n">
        <f aca="true">RAND()</f>
        <v>0.730409705702787</v>
      </c>
      <c r="AC64" s="0" t="n">
        <f aca="true">RAND()</f>
        <v>0.175810400281496</v>
      </c>
      <c r="AD64" s="0" t="n">
        <f aca="true">RAND()</f>
        <v>0.554449283388903</v>
      </c>
      <c r="AE64" s="0" t="n">
        <f aca="true">RAND()</f>
        <v>0.470624806372944</v>
      </c>
    </row>
    <row r="65" customFormat="false" ht="15.75" hidden="false" customHeight="false" outlineLevel="0" collapsed="false">
      <c r="B65" s="0" t="n">
        <f aca="true">RAND()</f>
        <v>0.359081542193267</v>
      </c>
      <c r="C65" s="0" t="n">
        <f aca="true">RAND()</f>
        <v>0.467056482834251</v>
      </c>
      <c r="D65" s="0" t="n">
        <f aca="true">RAND()</f>
        <v>0.43937744754125</v>
      </c>
      <c r="E65" s="0" t="n">
        <f aca="true">RAND()</f>
        <v>0.552974868347844</v>
      </c>
      <c r="F65" s="0" t="n">
        <f aca="true">RAND()</f>
        <v>0.290945718798324</v>
      </c>
      <c r="G65" s="0" t="n">
        <f aca="true">RAND()</f>
        <v>0.149588106872729</v>
      </c>
      <c r="H65" s="0" t="n">
        <f aca="true">RAND()</f>
        <v>0.989678465413283</v>
      </c>
      <c r="I65" s="0" t="n">
        <f aca="true">RAND()</f>
        <v>0.000646558339439709</v>
      </c>
      <c r="J65" s="0" t="n">
        <f aca="true">RAND()</f>
        <v>0.1649943487152</v>
      </c>
      <c r="K65" s="0" t="n">
        <f aca="true">RAND()</f>
        <v>0.589276757501686</v>
      </c>
      <c r="L65" s="0" t="n">
        <f aca="true">RAND()</f>
        <v>0.550502777580038</v>
      </c>
      <c r="M65" s="0" t="n">
        <f aca="true">RAND()</f>
        <v>0.291524851219281</v>
      </c>
      <c r="N65" s="0" t="n">
        <f aca="true">RAND()</f>
        <v>0.498111167640471</v>
      </c>
      <c r="O65" s="0" t="n">
        <f aca="true">RAND()</f>
        <v>0.616547748445323</v>
      </c>
      <c r="P65" s="0" t="n">
        <f aca="true">RAND()</f>
        <v>0.328726557225255</v>
      </c>
      <c r="Q65" s="0" t="n">
        <f aca="true">RAND()</f>
        <v>0.0814434373936848</v>
      </c>
      <c r="R65" s="0" t="n">
        <f aca="true">RAND()</f>
        <v>0.976511020089071</v>
      </c>
      <c r="S65" s="0" t="n">
        <f aca="true">RAND()</f>
        <v>0.0948921540282656</v>
      </c>
      <c r="T65" s="0" t="n">
        <f aca="true">RAND()</f>
        <v>0.455975999854271</v>
      </c>
      <c r="U65" s="0" t="n">
        <f aca="true">RAND()</f>
        <v>0.820273126365003</v>
      </c>
      <c r="V65" s="0" t="n">
        <f aca="true">RAND()</f>
        <v>0.215836443048627</v>
      </c>
      <c r="W65" s="0" t="n">
        <f aca="true">RAND()</f>
        <v>0.13160610617703</v>
      </c>
      <c r="X65" s="0" t="n">
        <f aca="true">RAND()</f>
        <v>0.554237433962628</v>
      </c>
      <c r="Y65" s="0" t="n">
        <f aca="true">RAND()</f>
        <v>0.128417712043432</v>
      </c>
      <c r="Z65" s="0" t="n">
        <f aca="true">RAND()</f>
        <v>0.36405697188714</v>
      </c>
      <c r="AA65" s="0" t="n">
        <f aca="true">RAND()</f>
        <v>0.0695061460369807</v>
      </c>
      <c r="AB65" s="0" t="n">
        <f aca="true">RAND()</f>
        <v>0.055310494289375</v>
      </c>
      <c r="AC65" s="0" t="n">
        <f aca="true">RAND()</f>
        <v>0.0943936850871127</v>
      </c>
      <c r="AD65" s="0" t="n">
        <f aca="true">RAND()</f>
        <v>0.129170147249556</v>
      </c>
      <c r="AE65" s="0" t="n">
        <f aca="true">RAND()</f>
        <v>0.107896620667937</v>
      </c>
    </row>
    <row r="66" customFormat="false" ht="15.75" hidden="false" customHeight="false" outlineLevel="0" collapsed="false">
      <c r="B66" s="0" t="n">
        <f aca="true">RAND()</f>
        <v>0.914293199615325</v>
      </c>
      <c r="C66" s="0" t="n">
        <f aca="true">RAND()</f>
        <v>0.374660403633204</v>
      </c>
      <c r="D66" s="0" t="n">
        <f aca="true">RAND()</f>
        <v>0.687898682373041</v>
      </c>
      <c r="E66" s="0" t="n">
        <f aca="true">RAND()</f>
        <v>0.167679835590459</v>
      </c>
      <c r="F66" s="0" t="n">
        <f aca="true">RAND()</f>
        <v>0.17092786487303</v>
      </c>
      <c r="G66" s="0" t="n">
        <f aca="true">RAND()</f>
        <v>0.699258537908268</v>
      </c>
      <c r="H66" s="0" t="n">
        <f aca="true">RAND()</f>
        <v>0.262521077271581</v>
      </c>
      <c r="I66" s="0" t="n">
        <f aca="true">RAND()</f>
        <v>0.524527785716312</v>
      </c>
      <c r="J66" s="0" t="n">
        <f aca="true">RAND()</f>
        <v>0.291466321792049</v>
      </c>
      <c r="K66" s="0" t="n">
        <f aca="true">RAND()</f>
        <v>0.0147791912343645</v>
      </c>
      <c r="L66" s="0" t="n">
        <f aca="true">RAND()</f>
        <v>0.0617227330077206</v>
      </c>
      <c r="M66" s="0" t="n">
        <f aca="true">RAND()</f>
        <v>0.895531945141093</v>
      </c>
      <c r="N66" s="0" t="n">
        <f aca="true">RAND()</f>
        <v>0.099481653038426</v>
      </c>
      <c r="O66" s="0" t="n">
        <f aca="true">RAND()</f>
        <v>0.379365472902511</v>
      </c>
      <c r="P66" s="0" t="n">
        <f aca="true">RAND()</f>
        <v>0.0796551194929977</v>
      </c>
      <c r="Q66" s="0" t="n">
        <f aca="true">RAND()</f>
        <v>0.330932797181766</v>
      </c>
      <c r="R66" s="0" t="n">
        <f aca="true">RAND()</f>
        <v>0.147685910272744</v>
      </c>
      <c r="S66" s="0" t="n">
        <f aca="true">RAND()</f>
        <v>0.105047092298534</v>
      </c>
      <c r="T66" s="0" t="n">
        <f aca="true">RAND()</f>
        <v>0.284949032760928</v>
      </c>
      <c r="U66" s="0" t="n">
        <f aca="true">RAND()</f>
        <v>0.782751981831185</v>
      </c>
      <c r="V66" s="0" t="n">
        <f aca="true">RAND()</f>
        <v>0.637466448638409</v>
      </c>
      <c r="W66" s="0" t="n">
        <f aca="true">RAND()</f>
        <v>0.120326274611119</v>
      </c>
      <c r="X66" s="0" t="n">
        <f aca="true">RAND()</f>
        <v>0.336995438742467</v>
      </c>
      <c r="Y66" s="0" t="n">
        <f aca="true">RAND()</f>
        <v>0.814991411157508</v>
      </c>
      <c r="Z66" s="0" t="n">
        <f aca="true">RAND()</f>
        <v>0.726035152071778</v>
      </c>
      <c r="AA66" s="0" t="n">
        <f aca="true">RAND()</f>
        <v>0.92430947271569</v>
      </c>
      <c r="AB66" s="0" t="n">
        <f aca="true">RAND()</f>
        <v>0.634203646687555</v>
      </c>
      <c r="AC66" s="0" t="n">
        <f aca="true">RAND()</f>
        <v>0.674062151274286</v>
      </c>
      <c r="AD66" s="0" t="n">
        <f aca="true">RAND()</f>
        <v>0.879716065036441</v>
      </c>
      <c r="AE66" s="0" t="n">
        <f aca="true">RAND()</f>
        <v>0.52419256071086</v>
      </c>
    </row>
    <row r="67" customFormat="false" ht="15.75" hidden="false" customHeight="false" outlineLevel="0" collapsed="false">
      <c r="B67" s="0" t="n">
        <f aca="true">RAND()</f>
        <v>0.319489787978119</v>
      </c>
      <c r="C67" s="0" t="n">
        <f aca="true">RAND()</f>
        <v>0.0942729345808896</v>
      </c>
      <c r="D67" s="0" t="n">
        <f aca="true">RAND()</f>
        <v>0.144650074099172</v>
      </c>
      <c r="E67" s="0" t="n">
        <f aca="true">RAND()</f>
        <v>0.962529937877191</v>
      </c>
      <c r="F67" s="0" t="n">
        <f aca="true">RAND()</f>
        <v>0.799405528899398</v>
      </c>
      <c r="G67" s="0" t="n">
        <f aca="true">RAND()</f>
        <v>0.586447408961995</v>
      </c>
      <c r="H67" s="0" t="n">
        <f aca="true">RAND()</f>
        <v>0.0872411098437741</v>
      </c>
      <c r="I67" s="0" t="n">
        <f aca="true">RAND()</f>
        <v>0.115470886204025</v>
      </c>
      <c r="J67" s="0" t="n">
        <f aca="true">RAND()</f>
        <v>0.0296277341331024</v>
      </c>
      <c r="K67" s="0" t="n">
        <f aca="true">RAND()</f>
        <v>0.769367434819864</v>
      </c>
      <c r="L67" s="0" t="n">
        <f aca="true">RAND()</f>
        <v>0.369755990436031</v>
      </c>
      <c r="M67" s="0" t="n">
        <f aca="true">RAND()</f>
        <v>0.566025834875945</v>
      </c>
      <c r="N67" s="0" t="n">
        <f aca="true">RAND()</f>
        <v>0.730714978123477</v>
      </c>
      <c r="O67" s="0" t="n">
        <f aca="true">RAND()</f>
        <v>0.695403624253669</v>
      </c>
      <c r="P67" s="0" t="n">
        <f aca="true">RAND()</f>
        <v>0.629276496861671</v>
      </c>
      <c r="Q67" s="0" t="n">
        <f aca="true">RAND()</f>
        <v>0.725832416260573</v>
      </c>
      <c r="R67" s="0" t="n">
        <f aca="true">RAND()</f>
        <v>0.848109435034445</v>
      </c>
      <c r="S67" s="0" t="n">
        <f aca="true">RAND()</f>
        <v>0.287835174320934</v>
      </c>
      <c r="T67" s="0" t="n">
        <f aca="true">RAND()</f>
        <v>0.00790834791828022</v>
      </c>
      <c r="U67" s="0" t="n">
        <f aca="true">RAND()</f>
        <v>0.24518354161417</v>
      </c>
      <c r="V67" s="0" t="n">
        <f aca="true">RAND()</f>
        <v>0.387042996348087</v>
      </c>
      <c r="W67" s="0" t="n">
        <f aca="true">RAND()</f>
        <v>0.743702838329945</v>
      </c>
      <c r="X67" s="0" t="n">
        <f aca="true">RAND()</f>
        <v>0.828866007251339</v>
      </c>
      <c r="Y67" s="0" t="n">
        <f aca="true">RAND()</f>
        <v>0.559687221329333</v>
      </c>
      <c r="Z67" s="0" t="n">
        <f aca="true">RAND()</f>
        <v>0.0176446892132982</v>
      </c>
      <c r="AA67" s="0" t="n">
        <f aca="true">RAND()</f>
        <v>0.844344110693219</v>
      </c>
      <c r="AB67" s="0" t="n">
        <f aca="true">RAND()</f>
        <v>0.985232113732927</v>
      </c>
      <c r="AC67" s="0" t="n">
        <f aca="true">RAND()</f>
        <v>0.132178810294776</v>
      </c>
      <c r="AD67" s="0" t="n">
        <f aca="true">RAND()</f>
        <v>0.497344085212423</v>
      </c>
      <c r="AE67" s="0" t="n">
        <f aca="true">RAND()</f>
        <v>0.442796922921059</v>
      </c>
    </row>
    <row r="68" customFormat="false" ht="15.75" hidden="false" customHeight="false" outlineLevel="0" collapsed="false">
      <c r="B68" s="0" t="n">
        <f aca="true">RAND()</f>
        <v>0.518475331216093</v>
      </c>
      <c r="C68" s="0" t="n">
        <f aca="true">RAND()</f>
        <v>0.927397614657113</v>
      </c>
      <c r="D68" s="0" t="n">
        <f aca="true">RAND()</f>
        <v>0.677882247243562</v>
      </c>
      <c r="E68" s="0" t="n">
        <f aca="true">RAND()</f>
        <v>0.46770719880704</v>
      </c>
      <c r="F68" s="0" t="n">
        <f aca="true">RAND()</f>
        <v>0.297345534170019</v>
      </c>
      <c r="G68" s="0" t="n">
        <f aca="true">RAND()</f>
        <v>0.980472171624909</v>
      </c>
      <c r="H68" s="0" t="n">
        <f aca="true">RAND()</f>
        <v>0.0181305192242748</v>
      </c>
      <c r="I68" s="0" t="n">
        <f aca="true">RAND()</f>
        <v>0.579957171191822</v>
      </c>
      <c r="J68" s="0" t="n">
        <f aca="true">RAND()</f>
        <v>0.789393237111694</v>
      </c>
      <c r="K68" s="0" t="n">
        <f aca="true">RAND()</f>
        <v>0.363441459962017</v>
      </c>
      <c r="L68" s="0" t="n">
        <f aca="true">RAND()</f>
        <v>0.886078419112399</v>
      </c>
      <c r="M68" s="0" t="n">
        <f aca="true">RAND()</f>
        <v>0.693650258062172</v>
      </c>
      <c r="N68" s="0" t="n">
        <f aca="true">RAND()</f>
        <v>0.276589715861475</v>
      </c>
      <c r="O68" s="0" t="n">
        <f aca="true">RAND()</f>
        <v>0.326716000331964</v>
      </c>
      <c r="P68" s="0" t="n">
        <f aca="true">RAND()</f>
        <v>0.8838937675314</v>
      </c>
      <c r="Q68" s="0" t="n">
        <f aca="true">RAND()</f>
        <v>0.56702125403764</v>
      </c>
      <c r="R68" s="0" t="n">
        <f aca="true">RAND()</f>
        <v>0.44627796173036</v>
      </c>
      <c r="S68" s="0" t="n">
        <f aca="true">RAND()</f>
        <v>0.317631300687758</v>
      </c>
      <c r="T68" s="0" t="n">
        <f aca="true">RAND()</f>
        <v>0.722268402994461</v>
      </c>
      <c r="U68" s="0" t="n">
        <f aca="true">RAND()</f>
        <v>0.44437303542197</v>
      </c>
      <c r="V68" s="0" t="n">
        <f aca="true">RAND()</f>
        <v>0.622992069876678</v>
      </c>
      <c r="W68" s="0" t="n">
        <f aca="true">RAND()</f>
        <v>0.43415665631939</v>
      </c>
      <c r="X68" s="0" t="n">
        <f aca="true">RAND()</f>
        <v>0.489503735083533</v>
      </c>
      <c r="Y68" s="0" t="n">
        <f aca="true">RAND()</f>
        <v>0.559017301704745</v>
      </c>
      <c r="Z68" s="0" t="n">
        <f aca="true">RAND()</f>
        <v>0.872717594984545</v>
      </c>
      <c r="AA68" s="0" t="n">
        <f aca="true">RAND()</f>
        <v>0.360690352550639</v>
      </c>
      <c r="AB68" s="0" t="n">
        <f aca="true">RAND()</f>
        <v>0.0663802738384483</v>
      </c>
      <c r="AC68" s="0" t="n">
        <f aca="true">RAND()</f>
        <v>0.135104055017208</v>
      </c>
      <c r="AD68" s="0" t="n">
        <f aca="true">RAND()</f>
        <v>0.814610686877594</v>
      </c>
      <c r="AE68" s="0" t="n">
        <f aca="true">RAND()</f>
        <v>0.631083927396259</v>
      </c>
    </row>
    <row r="69" customFormat="false" ht="15.75" hidden="false" customHeight="false" outlineLevel="0" collapsed="false">
      <c r="B69" s="0" t="n">
        <f aca="true">RAND()</f>
        <v>0.0922144506117344</v>
      </c>
      <c r="C69" s="0" t="n">
        <f aca="true">RAND()</f>
        <v>0.0349766026118054</v>
      </c>
      <c r="D69" s="0" t="n">
        <f aca="true">RAND()</f>
        <v>0.986249218135576</v>
      </c>
      <c r="E69" s="0" t="n">
        <f aca="true">RAND()</f>
        <v>0.540254758493236</v>
      </c>
      <c r="F69" s="0" t="n">
        <f aca="true">RAND()</f>
        <v>0.0796547975946563</v>
      </c>
      <c r="G69" s="0" t="n">
        <f aca="true">RAND()</f>
        <v>0.417114535866133</v>
      </c>
      <c r="H69" s="0" t="n">
        <f aca="true">RAND()</f>
        <v>0.687017982700424</v>
      </c>
      <c r="I69" s="0" t="n">
        <f aca="true">RAND()</f>
        <v>0.647395555674729</v>
      </c>
      <c r="J69" s="0" t="n">
        <f aca="true">RAND()</f>
        <v>0.750734393874301</v>
      </c>
      <c r="K69" s="0" t="n">
        <f aca="true">RAND()</f>
        <v>0.981603659468013</v>
      </c>
      <c r="L69" s="0" t="n">
        <f aca="true">RAND()</f>
        <v>0.125273597804822</v>
      </c>
      <c r="M69" s="0" t="n">
        <f aca="true">RAND()</f>
        <v>0.84693099705482</v>
      </c>
      <c r="N69" s="0" t="n">
        <f aca="true">RAND()</f>
        <v>0.338508091959498</v>
      </c>
      <c r="O69" s="0" t="n">
        <f aca="true">RAND()</f>
        <v>0.936061893651638</v>
      </c>
      <c r="P69" s="0" t="n">
        <f aca="true">RAND()</f>
        <v>0.771525276548736</v>
      </c>
      <c r="Q69" s="0" t="n">
        <f aca="true">RAND()</f>
        <v>0.0974307264096556</v>
      </c>
      <c r="R69" s="0" t="n">
        <f aca="true">RAND()</f>
        <v>0.873768944790943</v>
      </c>
      <c r="S69" s="0" t="n">
        <f aca="true">RAND()</f>
        <v>0.714005124535627</v>
      </c>
      <c r="T69" s="0" t="n">
        <f aca="true">RAND()</f>
        <v>0.0367441097079926</v>
      </c>
      <c r="U69" s="0" t="n">
        <f aca="true">RAND()</f>
        <v>0.10734176866987</v>
      </c>
      <c r="V69" s="0" t="n">
        <f aca="true">RAND()</f>
        <v>0.818130522551976</v>
      </c>
      <c r="W69" s="0" t="n">
        <f aca="true">RAND()</f>
        <v>0.93265792100551</v>
      </c>
      <c r="X69" s="0" t="n">
        <f aca="true">RAND()</f>
        <v>0.176106316493317</v>
      </c>
      <c r="Y69" s="0" t="n">
        <f aca="true">RAND()</f>
        <v>0.582130869828717</v>
      </c>
      <c r="Z69" s="0" t="n">
        <f aca="true">RAND()</f>
        <v>0.222409608516851</v>
      </c>
      <c r="AA69" s="0" t="n">
        <f aca="true">RAND()</f>
        <v>0.555952682442619</v>
      </c>
      <c r="AB69" s="0" t="n">
        <f aca="true">RAND()</f>
        <v>0.00276562007542912</v>
      </c>
      <c r="AC69" s="0" t="n">
        <f aca="true">RAND()</f>
        <v>0.194061066586704</v>
      </c>
      <c r="AD69" s="0" t="n">
        <f aca="true">RAND()</f>
        <v>0.292690006865782</v>
      </c>
      <c r="AE69" s="0" t="n">
        <f aca="true">RAND()</f>
        <v>0.155512270049582</v>
      </c>
    </row>
    <row r="70" customFormat="false" ht="15.75" hidden="false" customHeight="false" outlineLevel="0" collapsed="false">
      <c r="B70" s="0" t="n">
        <f aca="true">RAND()</f>
        <v>0.818945380233868</v>
      </c>
      <c r="C70" s="0" t="n">
        <f aca="true">RAND()</f>
        <v>0.056632544392977</v>
      </c>
      <c r="D70" s="0" t="n">
        <f aca="true">RAND()</f>
        <v>0.0540009963364402</v>
      </c>
      <c r="E70" s="0" t="n">
        <f aca="true">RAND()</f>
        <v>0.621610830420776</v>
      </c>
      <c r="F70" s="0" t="n">
        <f aca="true">RAND()</f>
        <v>0.517342892347697</v>
      </c>
      <c r="G70" s="0" t="n">
        <f aca="true">RAND()</f>
        <v>0.695731061613589</v>
      </c>
      <c r="H70" s="0" t="n">
        <f aca="true">RAND()</f>
        <v>0.558767685693916</v>
      </c>
      <c r="I70" s="0" t="n">
        <f aca="true">RAND()</f>
        <v>0.0438455733549511</v>
      </c>
      <c r="J70" s="0" t="n">
        <f aca="true">RAND()</f>
        <v>0.00836528139850327</v>
      </c>
      <c r="K70" s="0" t="n">
        <f aca="true">RAND()</f>
        <v>0.108423166882091</v>
      </c>
      <c r="L70" s="0" t="n">
        <f aca="true">RAND()</f>
        <v>0.380106613042915</v>
      </c>
      <c r="M70" s="0" t="n">
        <f aca="true">RAND()</f>
        <v>0.0966447296918216</v>
      </c>
      <c r="N70" s="0" t="n">
        <f aca="true">RAND()</f>
        <v>0.0422984391291162</v>
      </c>
      <c r="O70" s="0" t="n">
        <f aca="true">RAND()</f>
        <v>0.465671785367972</v>
      </c>
      <c r="P70" s="0" t="n">
        <f aca="true">RAND()</f>
        <v>0.322740045546282</v>
      </c>
      <c r="Q70" s="0" t="n">
        <f aca="true">RAND()</f>
        <v>0.933269535831706</v>
      </c>
      <c r="R70" s="0" t="n">
        <f aca="true">RAND()</f>
        <v>0.0997481202147399</v>
      </c>
      <c r="S70" s="0" t="n">
        <f aca="true">RAND()</f>
        <v>0.462663840020392</v>
      </c>
      <c r="T70" s="0" t="n">
        <f aca="true">RAND()</f>
        <v>0.425614595675316</v>
      </c>
      <c r="U70" s="0" t="n">
        <f aca="true">RAND()</f>
        <v>0.559232040146067</v>
      </c>
      <c r="V70" s="0" t="n">
        <f aca="true">RAND()</f>
        <v>0.957838987667174</v>
      </c>
      <c r="W70" s="0" t="n">
        <f aca="true">RAND()</f>
        <v>0.541688230045564</v>
      </c>
      <c r="X70" s="0" t="n">
        <f aca="true">RAND()</f>
        <v>0.504748848605526</v>
      </c>
      <c r="Y70" s="0" t="n">
        <f aca="true">RAND()</f>
        <v>0.504231429538326</v>
      </c>
      <c r="Z70" s="0" t="n">
        <f aca="true">RAND()</f>
        <v>0.569637992267681</v>
      </c>
      <c r="AA70" s="0" t="n">
        <f aca="true">RAND()</f>
        <v>0.832148345437205</v>
      </c>
      <c r="AB70" s="0" t="n">
        <f aca="true">RAND()</f>
        <v>0.809425030455969</v>
      </c>
      <c r="AC70" s="0" t="n">
        <f aca="true">RAND()</f>
        <v>0.272437143490905</v>
      </c>
      <c r="AD70" s="0" t="n">
        <f aca="true">RAND()</f>
        <v>0.744314287453587</v>
      </c>
      <c r="AE70" s="0" t="n">
        <f aca="true">RAND()</f>
        <v>0.642596993596695</v>
      </c>
    </row>
    <row r="71" customFormat="false" ht="15.75" hidden="false" customHeight="false" outlineLevel="0" collapsed="false">
      <c r="B71" s="0" t="n">
        <f aca="true">RAND()</f>
        <v>0.257684768839352</v>
      </c>
      <c r="C71" s="0" t="n">
        <f aca="true">RAND()</f>
        <v>0.688432421402076</v>
      </c>
      <c r="D71" s="0" t="n">
        <f aca="true">RAND()</f>
        <v>0.509169992103052</v>
      </c>
      <c r="E71" s="0" t="n">
        <f aca="true">RAND()</f>
        <v>0.662704130472418</v>
      </c>
      <c r="F71" s="0" t="n">
        <f aca="true">RAND()</f>
        <v>0.596571166813567</v>
      </c>
      <c r="G71" s="0" t="n">
        <f aca="true">RAND()</f>
        <v>0.18693095932412</v>
      </c>
      <c r="H71" s="0" t="n">
        <f aca="true">RAND()</f>
        <v>0.494990009471424</v>
      </c>
      <c r="I71" s="0" t="n">
        <f aca="true">RAND()</f>
        <v>0.400224674680874</v>
      </c>
      <c r="J71" s="0" t="n">
        <f aca="true">RAND()</f>
        <v>0.923177693511107</v>
      </c>
      <c r="K71" s="0" t="n">
        <f aca="true">RAND()</f>
        <v>0.0197972910492719</v>
      </c>
      <c r="L71" s="0" t="n">
        <f aca="true">RAND()</f>
        <v>0.236436215072689</v>
      </c>
      <c r="M71" s="0" t="n">
        <f aca="true">RAND()</f>
        <v>0.0659530847504689</v>
      </c>
      <c r="N71" s="0" t="n">
        <f aca="true">RAND()</f>
        <v>0.543567708210531</v>
      </c>
      <c r="O71" s="0" t="n">
        <f aca="true">RAND()</f>
        <v>0.00125248511453711</v>
      </c>
      <c r="P71" s="0" t="n">
        <f aca="true">RAND()</f>
        <v>0.936443123382876</v>
      </c>
      <c r="Q71" s="0" t="n">
        <f aca="true">RAND()</f>
        <v>0.0763860202027451</v>
      </c>
      <c r="R71" s="0" t="n">
        <f aca="true">RAND()</f>
        <v>0.559930554365033</v>
      </c>
      <c r="S71" s="0" t="n">
        <f aca="true">RAND()</f>
        <v>0.78585541391056</v>
      </c>
      <c r="T71" s="0" t="n">
        <f aca="true">RAND()</f>
        <v>0.859681596997689</v>
      </c>
      <c r="U71" s="0" t="n">
        <f aca="true">RAND()</f>
        <v>0.453580167882779</v>
      </c>
      <c r="V71" s="0" t="n">
        <f aca="true">RAND()</f>
        <v>0.0331786678115016</v>
      </c>
      <c r="W71" s="0" t="n">
        <f aca="true">RAND()</f>
        <v>0.111548949820805</v>
      </c>
      <c r="X71" s="0" t="n">
        <f aca="true">RAND()</f>
        <v>0.278046727049908</v>
      </c>
      <c r="Y71" s="0" t="n">
        <f aca="true">RAND()</f>
        <v>0.22070401609154</v>
      </c>
      <c r="Z71" s="0" t="n">
        <f aca="true">RAND()</f>
        <v>0.786632068895166</v>
      </c>
      <c r="AA71" s="0" t="n">
        <f aca="true">RAND()</f>
        <v>0.517324694698451</v>
      </c>
      <c r="AB71" s="0" t="n">
        <f aca="true">RAND()</f>
        <v>0.604953891340123</v>
      </c>
      <c r="AC71" s="0" t="n">
        <f aca="true">RAND()</f>
        <v>0.499644228894225</v>
      </c>
      <c r="AD71" s="0" t="n">
        <f aca="true">RAND()</f>
        <v>0.792980794174959</v>
      </c>
      <c r="AE71" s="0" t="n">
        <f aca="true">RAND()</f>
        <v>0.517975757039707</v>
      </c>
    </row>
    <row r="72" customFormat="false" ht="15.75" hidden="false" customHeight="false" outlineLevel="0" collapsed="false">
      <c r="B72" s="0" t="n">
        <f aca="true">RAND()</f>
        <v>0.0343580618407151</v>
      </c>
      <c r="C72" s="0" t="n">
        <f aca="true">RAND()</f>
        <v>0.0262172355940588</v>
      </c>
      <c r="D72" s="0" t="n">
        <f aca="true">RAND()</f>
        <v>0.83637524507943</v>
      </c>
      <c r="E72" s="0" t="n">
        <f aca="true">RAND()</f>
        <v>0.60476469689287</v>
      </c>
      <c r="F72" s="0" t="n">
        <f aca="true">RAND()</f>
        <v>0.742837707796693</v>
      </c>
      <c r="G72" s="0" t="n">
        <f aca="true">RAND()</f>
        <v>0.428521435283002</v>
      </c>
      <c r="H72" s="0" t="n">
        <f aca="true">RAND()</f>
        <v>0.16669509862558</v>
      </c>
      <c r="I72" s="0" t="n">
        <f aca="true">RAND()</f>
        <v>0.304575240402569</v>
      </c>
      <c r="J72" s="0" t="n">
        <f aca="true">RAND()</f>
        <v>0.648436750866757</v>
      </c>
      <c r="K72" s="0" t="n">
        <f aca="true">RAND()</f>
        <v>0.284141172302087</v>
      </c>
      <c r="L72" s="0" t="n">
        <f aca="true">RAND()</f>
        <v>0.81771070888243</v>
      </c>
      <c r="M72" s="0" t="n">
        <f aca="true">RAND()</f>
        <v>0.0918120530285205</v>
      </c>
      <c r="N72" s="0" t="n">
        <f aca="true">RAND()</f>
        <v>0.270602804609271</v>
      </c>
      <c r="O72" s="0" t="n">
        <f aca="true">RAND()</f>
        <v>0.217847060778074</v>
      </c>
      <c r="P72" s="0" t="n">
        <f aca="true">RAND()</f>
        <v>0.393035914713342</v>
      </c>
      <c r="Q72" s="0" t="n">
        <f aca="true">RAND()</f>
        <v>0.753963207181112</v>
      </c>
      <c r="R72" s="0" t="n">
        <f aca="true">RAND()</f>
        <v>0.745504895671906</v>
      </c>
      <c r="S72" s="0" t="n">
        <f aca="true">RAND()</f>
        <v>0.306397598198647</v>
      </c>
      <c r="T72" s="0" t="n">
        <f aca="true">RAND()</f>
        <v>0.46567858257261</v>
      </c>
      <c r="U72" s="0" t="n">
        <f aca="true">RAND()</f>
        <v>0.267569028225196</v>
      </c>
      <c r="V72" s="0" t="n">
        <f aca="true">RAND()</f>
        <v>0.311475437036437</v>
      </c>
      <c r="W72" s="0" t="n">
        <f aca="true">RAND()</f>
        <v>0.451889345995745</v>
      </c>
      <c r="X72" s="0" t="n">
        <f aca="true">RAND()</f>
        <v>0.898105444625246</v>
      </c>
      <c r="Y72" s="0" t="n">
        <f aca="true">RAND()</f>
        <v>0.438044467113983</v>
      </c>
      <c r="Z72" s="0" t="n">
        <f aca="true">RAND()</f>
        <v>0.192613512521678</v>
      </c>
      <c r="AA72" s="0" t="n">
        <f aca="true">RAND()</f>
        <v>0.0192292351010198</v>
      </c>
      <c r="AB72" s="0" t="n">
        <f aca="true">RAND()</f>
        <v>0.394732595324416</v>
      </c>
      <c r="AC72" s="0" t="n">
        <f aca="true">RAND()</f>
        <v>0.424359136019508</v>
      </c>
      <c r="AD72" s="0" t="n">
        <f aca="true">RAND()</f>
        <v>0.700431495096951</v>
      </c>
      <c r="AE72" s="0" t="n">
        <f aca="true">RAND()</f>
        <v>0.579898709561376</v>
      </c>
    </row>
    <row r="73" customFormat="false" ht="15.75" hidden="false" customHeight="false" outlineLevel="0" collapsed="false">
      <c r="B73" s="0" t="n">
        <f aca="true">RAND()</f>
        <v>0.528439782190326</v>
      </c>
      <c r="C73" s="0" t="n">
        <f aca="true">RAND()</f>
        <v>0.591524281900982</v>
      </c>
      <c r="D73" s="0" t="n">
        <f aca="true">RAND()</f>
        <v>0.620342538343088</v>
      </c>
      <c r="E73" s="0" t="n">
        <f aca="true">RAND()</f>
        <v>0.31482580319324</v>
      </c>
      <c r="F73" s="0" t="n">
        <f aca="true">RAND()</f>
        <v>0.105963750896629</v>
      </c>
      <c r="G73" s="0" t="n">
        <f aca="true">RAND()</f>
        <v>0.0506211775120474</v>
      </c>
      <c r="H73" s="0" t="n">
        <f aca="true">RAND()</f>
        <v>0.0427345386119809</v>
      </c>
      <c r="I73" s="0" t="n">
        <f aca="true">RAND()</f>
        <v>0.891820444554043</v>
      </c>
      <c r="J73" s="0" t="n">
        <f aca="true">RAND()</f>
        <v>0.884568216615697</v>
      </c>
      <c r="K73" s="0" t="n">
        <f aca="true">RAND()</f>
        <v>0.763914175834745</v>
      </c>
      <c r="L73" s="0" t="n">
        <f aca="true">RAND()</f>
        <v>0.0638762628095198</v>
      </c>
      <c r="M73" s="0" t="n">
        <f aca="true">RAND()</f>
        <v>0.150027553042673</v>
      </c>
      <c r="N73" s="0" t="n">
        <f aca="true">RAND()</f>
        <v>0.241192278191164</v>
      </c>
      <c r="O73" s="0" t="n">
        <f aca="true">RAND()</f>
        <v>0.328228451309391</v>
      </c>
      <c r="P73" s="0" t="n">
        <f aca="true">RAND()</f>
        <v>0.162320797246487</v>
      </c>
      <c r="Q73" s="0" t="n">
        <f aca="true">RAND()</f>
        <v>0.147488313834462</v>
      </c>
      <c r="R73" s="0" t="n">
        <f aca="true">RAND()</f>
        <v>0.701330256767712</v>
      </c>
      <c r="S73" s="0" t="n">
        <f aca="true">RAND()</f>
        <v>0.670090907212029</v>
      </c>
      <c r="T73" s="0" t="n">
        <f aca="true">RAND()</f>
        <v>0.802412130612391</v>
      </c>
      <c r="U73" s="0" t="n">
        <f aca="true">RAND()</f>
        <v>0.0943981724541916</v>
      </c>
      <c r="V73" s="0" t="n">
        <f aca="true">RAND()</f>
        <v>0.041415387368432</v>
      </c>
      <c r="W73" s="0" t="n">
        <f aca="true">RAND()</f>
        <v>0.663720984179535</v>
      </c>
      <c r="X73" s="0" t="n">
        <f aca="true">RAND()</f>
        <v>0.880794963676138</v>
      </c>
      <c r="Y73" s="0" t="n">
        <f aca="true">RAND()</f>
        <v>0.333782189833736</v>
      </c>
      <c r="Z73" s="0" t="n">
        <f aca="true">RAND()</f>
        <v>0.140852976559897</v>
      </c>
      <c r="AA73" s="0" t="n">
        <f aca="true">RAND()</f>
        <v>0.74172420833421</v>
      </c>
      <c r="AB73" s="0" t="n">
        <f aca="true">RAND()</f>
        <v>0.0602036281124721</v>
      </c>
      <c r="AC73" s="0" t="n">
        <f aca="true">RAND()</f>
        <v>0.691133852910638</v>
      </c>
      <c r="AD73" s="0" t="n">
        <f aca="true">RAND()</f>
        <v>0.767917427957039</v>
      </c>
      <c r="AE73" s="0" t="n">
        <f aca="true">RAND()</f>
        <v>0.898424046995625</v>
      </c>
    </row>
    <row r="74" customFormat="false" ht="15.75" hidden="false" customHeight="false" outlineLevel="0" collapsed="false">
      <c r="B74" s="0" t="n">
        <f aca="true">RAND()</f>
        <v>0.336735773637889</v>
      </c>
      <c r="C74" s="0" t="n">
        <f aca="true">RAND()</f>
        <v>0.99262949449804</v>
      </c>
      <c r="D74" s="0" t="n">
        <f aca="true">RAND()</f>
        <v>0.387395036137869</v>
      </c>
      <c r="E74" s="0" t="n">
        <f aca="true">RAND()</f>
        <v>0.284121348554208</v>
      </c>
      <c r="F74" s="0" t="n">
        <f aca="true">RAND()</f>
        <v>0.133913331068921</v>
      </c>
      <c r="G74" s="0" t="n">
        <f aca="true">RAND()</f>
        <v>0.0512524157594411</v>
      </c>
      <c r="H74" s="0" t="n">
        <f aca="true">RAND()</f>
        <v>0.520807704119589</v>
      </c>
      <c r="I74" s="0" t="n">
        <f aca="true">RAND()</f>
        <v>0.179877973547625</v>
      </c>
      <c r="J74" s="0" t="n">
        <f aca="true">RAND()</f>
        <v>0.616123288696463</v>
      </c>
      <c r="K74" s="0" t="n">
        <f aca="true">RAND()</f>
        <v>0.103480175300903</v>
      </c>
      <c r="L74" s="0" t="n">
        <f aca="true">RAND()</f>
        <v>0.820395251445071</v>
      </c>
      <c r="M74" s="0" t="n">
        <f aca="true">RAND()</f>
        <v>0.254250106757222</v>
      </c>
      <c r="N74" s="0" t="n">
        <f aca="true">RAND()</f>
        <v>0.609354280331593</v>
      </c>
      <c r="O74" s="0" t="n">
        <f aca="true">RAND()</f>
        <v>0.446056556507216</v>
      </c>
      <c r="P74" s="0" t="n">
        <f aca="true">RAND()</f>
        <v>0.716446377367548</v>
      </c>
      <c r="Q74" s="0" t="n">
        <f aca="true">RAND()</f>
        <v>0.200497785669016</v>
      </c>
      <c r="R74" s="0" t="n">
        <f aca="true">RAND()</f>
        <v>0.0302682361198453</v>
      </c>
      <c r="S74" s="0" t="n">
        <f aca="true">RAND()</f>
        <v>0.901563895885998</v>
      </c>
      <c r="T74" s="0" t="n">
        <f aca="true">RAND()</f>
        <v>0.145152789991966</v>
      </c>
      <c r="U74" s="0" t="n">
        <f aca="true">RAND()</f>
        <v>0.926382728592324</v>
      </c>
      <c r="V74" s="0" t="n">
        <f aca="true">RAND()</f>
        <v>0.283647099082712</v>
      </c>
      <c r="W74" s="0" t="n">
        <f aca="true">RAND()</f>
        <v>0.571380408726091</v>
      </c>
      <c r="X74" s="0" t="n">
        <f aca="true">RAND()</f>
        <v>0.43650699676277</v>
      </c>
      <c r="Y74" s="0" t="n">
        <f aca="true">RAND()</f>
        <v>0.513665079960986</v>
      </c>
      <c r="Z74" s="0" t="n">
        <f aca="true">RAND()</f>
        <v>0.811887043066717</v>
      </c>
      <c r="AA74" s="0" t="n">
        <f aca="true">RAND()</f>
        <v>0.897661114981558</v>
      </c>
      <c r="AB74" s="0" t="n">
        <f aca="true">RAND()</f>
        <v>0.672595768797559</v>
      </c>
      <c r="AC74" s="0" t="n">
        <f aca="true">RAND()</f>
        <v>0.0322436032207477</v>
      </c>
      <c r="AD74" s="0" t="n">
        <f aca="true">RAND()</f>
        <v>0.521615383365375</v>
      </c>
      <c r="AE74" s="0" t="n">
        <f aca="true">RAND()</f>
        <v>0.691714510168806</v>
      </c>
    </row>
    <row r="75" customFormat="false" ht="15.75" hidden="false" customHeight="false" outlineLevel="0" collapsed="false">
      <c r="B75" s="0" t="n">
        <f aca="true">RAND()</f>
        <v>0.714780055475148</v>
      </c>
      <c r="C75" s="0" t="n">
        <f aca="true">RAND()</f>
        <v>0.443372663345962</v>
      </c>
      <c r="D75" s="0" t="n">
        <f aca="true">RAND()</f>
        <v>0.842611636989552</v>
      </c>
      <c r="E75" s="0" t="n">
        <f aca="true">RAND()</f>
        <v>0.48882315220167</v>
      </c>
      <c r="F75" s="0" t="n">
        <f aca="true">RAND()</f>
        <v>0.370340609555478</v>
      </c>
      <c r="G75" s="0" t="n">
        <f aca="true">RAND()</f>
        <v>0.0740186221510911</v>
      </c>
      <c r="H75" s="0" t="n">
        <f aca="true">RAND()</f>
        <v>0.890309961462933</v>
      </c>
      <c r="I75" s="0" t="n">
        <f aca="true">RAND()</f>
        <v>0.992378555304139</v>
      </c>
      <c r="J75" s="0" t="n">
        <f aca="true">RAND()</f>
        <v>0.0971888733608375</v>
      </c>
      <c r="K75" s="0" t="n">
        <f aca="true">RAND()</f>
        <v>0.101168795875192</v>
      </c>
      <c r="L75" s="0" t="n">
        <f aca="true">RAND()</f>
        <v>0.945687349624777</v>
      </c>
      <c r="M75" s="0" t="n">
        <f aca="true">RAND()</f>
        <v>0.0582561151770409</v>
      </c>
      <c r="N75" s="0" t="n">
        <f aca="true">RAND()</f>
        <v>0.757329375376058</v>
      </c>
      <c r="O75" s="0" t="n">
        <f aca="true">RAND()</f>
        <v>0.361647767110378</v>
      </c>
      <c r="P75" s="0" t="n">
        <f aca="true">RAND()</f>
        <v>0.910547584577094</v>
      </c>
      <c r="Q75" s="0" t="n">
        <f aca="true">RAND()</f>
        <v>0.84580530510259</v>
      </c>
      <c r="R75" s="0" t="n">
        <f aca="true">RAND()</f>
        <v>0.559680048467832</v>
      </c>
      <c r="S75" s="0" t="n">
        <f aca="true">RAND()</f>
        <v>0.904043945557205</v>
      </c>
      <c r="T75" s="0" t="n">
        <f aca="true">RAND()</f>
        <v>0.122868238847521</v>
      </c>
      <c r="U75" s="0" t="n">
        <f aca="true">RAND()</f>
        <v>0.326408306492178</v>
      </c>
      <c r="V75" s="0" t="n">
        <f aca="true">RAND()</f>
        <v>0.158191797703918</v>
      </c>
      <c r="W75" s="0" t="n">
        <f aca="true">RAND()</f>
        <v>0.321241013111789</v>
      </c>
      <c r="X75" s="0" t="n">
        <f aca="true">RAND()</f>
        <v>0.603591131323761</v>
      </c>
      <c r="Y75" s="0" t="n">
        <f aca="true">RAND()</f>
        <v>0.310442553937367</v>
      </c>
      <c r="Z75" s="0" t="n">
        <f aca="true">RAND()</f>
        <v>0.459450862411478</v>
      </c>
      <c r="AA75" s="0" t="n">
        <f aca="true">RAND()</f>
        <v>0.0962517525238023</v>
      </c>
      <c r="AB75" s="0" t="n">
        <f aca="true">RAND()</f>
        <v>0.479409921051076</v>
      </c>
      <c r="AC75" s="0" t="n">
        <f aca="true">RAND()</f>
        <v>0.897721711539826</v>
      </c>
      <c r="AD75" s="0" t="n">
        <f aca="true">RAND()</f>
        <v>0.288192973932147</v>
      </c>
      <c r="AE75" s="0" t="n">
        <f aca="true">RAND()</f>
        <v>0.558017953584865</v>
      </c>
    </row>
    <row r="76" customFormat="false" ht="15.75" hidden="false" customHeight="false" outlineLevel="0" collapsed="false">
      <c r="B76" s="0" t="n">
        <f aca="true">RAND()</f>
        <v>0.448334669734433</v>
      </c>
      <c r="C76" s="0" t="n">
        <f aca="true">RAND()</f>
        <v>0.697295344950058</v>
      </c>
      <c r="D76" s="0" t="n">
        <f aca="true">RAND()</f>
        <v>0.885342697642007</v>
      </c>
      <c r="E76" s="0" t="n">
        <f aca="true">RAND()</f>
        <v>0.760645005202835</v>
      </c>
      <c r="F76" s="0" t="n">
        <f aca="true">RAND()</f>
        <v>0.368374342497994</v>
      </c>
      <c r="G76" s="0" t="n">
        <f aca="true">RAND()</f>
        <v>0.808567664238108</v>
      </c>
      <c r="H76" s="0" t="n">
        <f aca="true">RAND()</f>
        <v>0.128219554223221</v>
      </c>
      <c r="I76" s="0" t="n">
        <f aca="true">RAND()</f>
        <v>0.38870842747731</v>
      </c>
      <c r="J76" s="0" t="n">
        <f aca="true">RAND()</f>
        <v>0.635172017322745</v>
      </c>
      <c r="K76" s="0" t="n">
        <f aca="true">RAND()</f>
        <v>0.844641154897207</v>
      </c>
      <c r="L76" s="0" t="n">
        <f aca="true">RAND()</f>
        <v>0.246454620706743</v>
      </c>
      <c r="M76" s="0" t="n">
        <f aca="true">RAND()</f>
        <v>0.861452188069943</v>
      </c>
      <c r="N76" s="0" t="n">
        <f aca="true">RAND()</f>
        <v>0.345005796756719</v>
      </c>
      <c r="O76" s="0" t="n">
        <f aca="true">RAND()</f>
        <v>0.847685301219005</v>
      </c>
      <c r="P76" s="0" t="n">
        <f aca="true">RAND()</f>
        <v>0.0100340956413969</v>
      </c>
      <c r="Q76" s="0" t="n">
        <f aca="true">RAND()</f>
        <v>0.984813635897605</v>
      </c>
      <c r="R76" s="0" t="n">
        <f aca="true">RAND()</f>
        <v>0.396422813777337</v>
      </c>
      <c r="S76" s="0" t="n">
        <f aca="true">RAND()</f>
        <v>0.198143638465978</v>
      </c>
      <c r="T76" s="0" t="n">
        <f aca="true">RAND()</f>
        <v>0.746732407595369</v>
      </c>
      <c r="U76" s="0" t="n">
        <f aca="true">RAND()</f>
        <v>0.809734429042863</v>
      </c>
      <c r="V76" s="0" t="n">
        <f aca="true">RAND()</f>
        <v>0.176275433461397</v>
      </c>
      <c r="W76" s="0" t="n">
        <f aca="true">RAND()</f>
        <v>0.281378017294729</v>
      </c>
      <c r="X76" s="0" t="n">
        <f aca="true">RAND()</f>
        <v>0.413344578602027</v>
      </c>
      <c r="Y76" s="0" t="n">
        <f aca="true">RAND()</f>
        <v>0.0848957380061761</v>
      </c>
      <c r="Z76" s="0" t="n">
        <f aca="true">RAND()</f>
        <v>0.897857349495686</v>
      </c>
      <c r="AA76" s="0" t="n">
        <f aca="true">RAND()</f>
        <v>0.0264657565581251</v>
      </c>
      <c r="AB76" s="0" t="n">
        <f aca="true">RAND()</f>
        <v>0.339903207073704</v>
      </c>
      <c r="AC76" s="0" t="n">
        <f aca="true">RAND()</f>
        <v>0.332196572505225</v>
      </c>
      <c r="AD76" s="0" t="n">
        <f aca="true">RAND()</f>
        <v>0.154569809657721</v>
      </c>
      <c r="AE76" s="0" t="n">
        <f aca="true">RAND()</f>
        <v>0.879329685072203</v>
      </c>
    </row>
    <row r="77" customFormat="false" ht="15.75" hidden="false" customHeight="false" outlineLevel="0" collapsed="false">
      <c r="B77" s="0" t="n">
        <f aca="true">RAND()</f>
        <v>0.571875719909346</v>
      </c>
      <c r="C77" s="0" t="n">
        <f aca="true">RAND()</f>
        <v>0.734289663020899</v>
      </c>
      <c r="D77" s="0" t="n">
        <f aca="true">RAND()</f>
        <v>0.746251018429958</v>
      </c>
      <c r="E77" s="0" t="n">
        <f aca="true">RAND()</f>
        <v>0.572085516368432</v>
      </c>
      <c r="F77" s="0" t="n">
        <f aca="true">RAND()</f>
        <v>0.591662956803019</v>
      </c>
      <c r="G77" s="0" t="n">
        <f aca="true">RAND()</f>
        <v>0.557452015990178</v>
      </c>
      <c r="H77" s="0" t="n">
        <f aca="true">RAND()</f>
        <v>0.596981466161468</v>
      </c>
      <c r="I77" s="0" t="n">
        <f aca="true">RAND()</f>
        <v>0.76229216153579</v>
      </c>
      <c r="J77" s="0" t="n">
        <f aca="true">RAND()</f>
        <v>0.725536566781861</v>
      </c>
      <c r="K77" s="0" t="n">
        <f aca="true">RAND()</f>
        <v>0.754377523831511</v>
      </c>
      <c r="L77" s="0" t="n">
        <f aca="true">RAND()</f>
        <v>0.0382736827145872</v>
      </c>
      <c r="M77" s="0" t="n">
        <f aca="true">RAND()</f>
        <v>0.277080219314676</v>
      </c>
      <c r="N77" s="0" t="n">
        <f aca="true">RAND()</f>
        <v>0.332759469965791</v>
      </c>
      <c r="O77" s="0" t="n">
        <f aca="true">RAND()</f>
        <v>0.144128813178253</v>
      </c>
      <c r="P77" s="0" t="n">
        <f aca="true">RAND()</f>
        <v>0.840206868900627</v>
      </c>
      <c r="Q77" s="0" t="n">
        <f aca="true">RAND()</f>
        <v>0.707339117404352</v>
      </c>
      <c r="R77" s="0" t="n">
        <f aca="true">RAND()</f>
        <v>0.972200232295066</v>
      </c>
      <c r="S77" s="0" t="n">
        <f aca="true">RAND()</f>
        <v>0.478944022452739</v>
      </c>
      <c r="T77" s="0" t="n">
        <f aca="true">RAND()</f>
        <v>0.045856403414487</v>
      </c>
      <c r="U77" s="0" t="n">
        <f aca="true">RAND()</f>
        <v>0.277766387027515</v>
      </c>
      <c r="V77" s="0" t="n">
        <f aca="true">RAND()</f>
        <v>0.10058318652156</v>
      </c>
      <c r="W77" s="0" t="n">
        <f aca="true">RAND()</f>
        <v>0.413658294088048</v>
      </c>
      <c r="X77" s="0" t="n">
        <f aca="true">RAND()</f>
        <v>0.348336052396351</v>
      </c>
      <c r="Y77" s="0" t="n">
        <f aca="true">RAND()</f>
        <v>0.267290922263719</v>
      </c>
      <c r="Z77" s="0" t="n">
        <f aca="true">RAND()</f>
        <v>0.93427782019328</v>
      </c>
      <c r="AA77" s="0" t="n">
        <f aca="true">RAND()</f>
        <v>0.725638083444847</v>
      </c>
      <c r="AB77" s="0" t="n">
        <f aca="true">RAND()</f>
        <v>0.85571982905063</v>
      </c>
      <c r="AC77" s="0" t="n">
        <f aca="true">RAND()</f>
        <v>0.393606120432764</v>
      </c>
      <c r="AD77" s="0" t="n">
        <f aca="true">RAND()</f>
        <v>0.551847431226012</v>
      </c>
      <c r="AE77" s="0" t="n">
        <f aca="true">RAND()</f>
        <v>0.774312029781121</v>
      </c>
    </row>
    <row r="78" customFormat="false" ht="15.75" hidden="false" customHeight="false" outlineLevel="0" collapsed="false">
      <c r="B78" s="0" t="n">
        <f aca="true">RAND()</f>
        <v>0.943335237284803</v>
      </c>
      <c r="C78" s="0" t="n">
        <f aca="true">RAND()</f>
        <v>0.000628728306274176</v>
      </c>
      <c r="D78" s="0" t="n">
        <f aca="true">RAND()</f>
        <v>0.995053482187508</v>
      </c>
      <c r="E78" s="0" t="n">
        <f aca="true">RAND()</f>
        <v>0.974655959367027</v>
      </c>
      <c r="F78" s="0" t="n">
        <f aca="true">RAND()</f>
        <v>0.0782672341773241</v>
      </c>
      <c r="G78" s="0" t="n">
        <f aca="true">RAND()</f>
        <v>0.380569676448751</v>
      </c>
      <c r="H78" s="0" t="n">
        <f aca="true">RAND()</f>
        <v>0.643270005050041</v>
      </c>
      <c r="I78" s="0" t="n">
        <f aca="true">RAND()</f>
        <v>0.455012228286655</v>
      </c>
      <c r="J78" s="0" t="n">
        <f aca="true">RAND()</f>
        <v>0.318359418082539</v>
      </c>
      <c r="K78" s="0" t="n">
        <f aca="true">RAND()</f>
        <v>0.918787052098353</v>
      </c>
      <c r="L78" s="0" t="n">
        <f aca="true">RAND()</f>
        <v>0.867173380210181</v>
      </c>
      <c r="M78" s="0" t="n">
        <f aca="true">RAND()</f>
        <v>0.567619217418386</v>
      </c>
      <c r="N78" s="0" t="n">
        <f aca="true">RAND()</f>
        <v>0.606429723651068</v>
      </c>
      <c r="O78" s="0" t="n">
        <f aca="true">RAND()</f>
        <v>0.124303442114828</v>
      </c>
      <c r="P78" s="0" t="n">
        <f aca="true">RAND()</f>
        <v>0.144953878248252</v>
      </c>
      <c r="Q78" s="0" t="n">
        <f aca="true">RAND()</f>
        <v>0.49074606214451</v>
      </c>
      <c r="R78" s="0" t="n">
        <f aca="true">RAND()</f>
        <v>0.241583190309374</v>
      </c>
      <c r="S78" s="0" t="n">
        <f aca="true">RAND()</f>
        <v>0.236320442782633</v>
      </c>
      <c r="T78" s="0" t="n">
        <f aca="true">RAND()</f>
        <v>0.996281593044321</v>
      </c>
      <c r="U78" s="0" t="n">
        <f aca="true">RAND()</f>
        <v>0.946225746122686</v>
      </c>
      <c r="V78" s="0" t="n">
        <f aca="true">RAND()</f>
        <v>0.498697156890575</v>
      </c>
      <c r="W78" s="0" t="n">
        <f aca="true">RAND()</f>
        <v>0.15764735659515</v>
      </c>
      <c r="X78" s="0" t="n">
        <f aca="true">RAND()</f>
        <v>0.643166532897783</v>
      </c>
      <c r="Y78" s="0" t="n">
        <f aca="true">RAND()</f>
        <v>0.97403116336523</v>
      </c>
      <c r="Z78" s="0" t="n">
        <f aca="true">RAND()</f>
        <v>0.96876142719822</v>
      </c>
      <c r="AA78" s="0" t="n">
        <f aca="true">RAND()</f>
        <v>0.0673570752727381</v>
      </c>
      <c r="AB78" s="0" t="n">
        <f aca="true">RAND()</f>
        <v>0.457194663674979</v>
      </c>
      <c r="AC78" s="0" t="n">
        <f aca="true">RAND()</f>
        <v>0.572119774853033</v>
      </c>
      <c r="AD78" s="0" t="n">
        <f aca="true">RAND()</f>
        <v>0.0351557950632885</v>
      </c>
      <c r="AE78" s="0" t="n">
        <f aca="true">RAND()</f>
        <v>0.918605018314848</v>
      </c>
    </row>
    <row r="79" customFormat="false" ht="15.75" hidden="false" customHeight="false" outlineLevel="0" collapsed="false">
      <c r="B79" s="0" t="n">
        <f aca="true">RAND()</f>
        <v>0.81317497567005</v>
      </c>
      <c r="C79" s="0" t="n">
        <f aca="true">RAND()</f>
        <v>0.568419597476256</v>
      </c>
      <c r="D79" s="0" t="n">
        <f aca="true">RAND()</f>
        <v>0.584782511153573</v>
      </c>
      <c r="E79" s="0" t="n">
        <f aca="true">RAND()</f>
        <v>0.368512398923386</v>
      </c>
      <c r="F79" s="0" t="n">
        <f aca="true">RAND()</f>
        <v>0.0860557307742246</v>
      </c>
      <c r="G79" s="0" t="n">
        <f aca="true">RAND()</f>
        <v>0.360670452294139</v>
      </c>
      <c r="H79" s="0" t="n">
        <f aca="true">RAND()</f>
        <v>0.523904041320521</v>
      </c>
      <c r="I79" s="0" t="n">
        <f aca="true">RAND()</f>
        <v>0.368616456794489</v>
      </c>
      <c r="J79" s="0" t="n">
        <f aca="true">RAND()</f>
        <v>0.27530556021562</v>
      </c>
      <c r="K79" s="0" t="n">
        <f aca="true">RAND()</f>
        <v>0.518631187756995</v>
      </c>
      <c r="L79" s="0" t="n">
        <f aca="true">RAND()</f>
        <v>0.978166772633688</v>
      </c>
      <c r="M79" s="0" t="n">
        <f aca="true">RAND()</f>
        <v>0.894395446047169</v>
      </c>
      <c r="N79" s="0" t="n">
        <f aca="true">RAND()</f>
        <v>0.900317603392554</v>
      </c>
      <c r="O79" s="0" t="n">
        <f aca="true">RAND()</f>
        <v>0.174693927903184</v>
      </c>
      <c r="P79" s="0" t="n">
        <f aca="true">RAND()</f>
        <v>0.504081437742979</v>
      </c>
      <c r="Q79" s="0" t="n">
        <f aca="true">RAND()</f>
        <v>0.0295104049754652</v>
      </c>
      <c r="R79" s="0" t="n">
        <f aca="true">RAND()</f>
        <v>0.421061828935286</v>
      </c>
      <c r="S79" s="0" t="n">
        <f aca="true">RAND()</f>
        <v>0.836403481891215</v>
      </c>
      <c r="T79" s="0" t="n">
        <f aca="true">RAND()</f>
        <v>0.374707514505</v>
      </c>
      <c r="U79" s="0" t="n">
        <f aca="true">RAND()</f>
        <v>0.042817557522357</v>
      </c>
      <c r="V79" s="0" t="n">
        <f aca="true">RAND()</f>
        <v>0.746855419619342</v>
      </c>
      <c r="W79" s="0" t="n">
        <f aca="true">RAND()</f>
        <v>0.064354205698056</v>
      </c>
      <c r="X79" s="0" t="n">
        <f aca="true">RAND()</f>
        <v>0.203012975800804</v>
      </c>
      <c r="Y79" s="0" t="n">
        <f aca="true">RAND()</f>
        <v>0.301206137064822</v>
      </c>
      <c r="Z79" s="0" t="n">
        <f aca="true">RAND()</f>
        <v>0.868064711097028</v>
      </c>
      <c r="AA79" s="0" t="n">
        <f aca="true">RAND()</f>
        <v>0.620422649210716</v>
      </c>
      <c r="AB79" s="0" t="n">
        <f aca="true">RAND()</f>
        <v>0.218537523475071</v>
      </c>
      <c r="AC79" s="0" t="n">
        <f aca="true">RAND()</f>
        <v>0.715586018955414</v>
      </c>
      <c r="AD79" s="0" t="n">
        <f aca="true">RAND()</f>
        <v>0.665855357657461</v>
      </c>
      <c r="AE79" s="0" t="n">
        <f aca="true">RAND()</f>
        <v>0.683994388165906</v>
      </c>
    </row>
    <row r="80" customFormat="false" ht="15.75" hidden="false" customHeight="false" outlineLevel="0" collapsed="false">
      <c r="B80" s="0" t="n">
        <f aca="true">RAND()</f>
        <v>0.83888553405976</v>
      </c>
      <c r="C80" s="0" t="n">
        <f aca="true">RAND()</f>
        <v>0.335654441008413</v>
      </c>
      <c r="D80" s="0" t="n">
        <f aca="true">RAND()</f>
        <v>0.937877746039069</v>
      </c>
      <c r="E80" s="0" t="n">
        <f aca="true">RAND()</f>
        <v>0.756442372222749</v>
      </c>
      <c r="F80" s="0" t="n">
        <f aca="true">RAND()</f>
        <v>0.334702373114437</v>
      </c>
      <c r="G80" s="0" t="n">
        <f aca="true">RAND()</f>
        <v>0.328620690903403</v>
      </c>
      <c r="H80" s="0" t="n">
        <f aca="true">RAND()</f>
        <v>0.0672175738565791</v>
      </c>
      <c r="I80" s="0" t="n">
        <f aca="true">RAND()</f>
        <v>0.053678842611953</v>
      </c>
      <c r="J80" s="0" t="n">
        <f aca="true">RAND()</f>
        <v>0.0338880810309928</v>
      </c>
      <c r="K80" s="0" t="n">
        <f aca="true">RAND()</f>
        <v>0.486453120231826</v>
      </c>
      <c r="L80" s="0" t="n">
        <f aca="true">RAND()</f>
        <v>0.735542433126417</v>
      </c>
      <c r="M80" s="0" t="n">
        <f aca="true">RAND()</f>
        <v>0.658254792692549</v>
      </c>
      <c r="N80" s="0" t="n">
        <f aca="true">RAND()</f>
        <v>0.596950379370811</v>
      </c>
      <c r="O80" s="0" t="n">
        <f aca="true">RAND()</f>
        <v>0.429858910060716</v>
      </c>
      <c r="P80" s="0" t="n">
        <f aca="true">RAND()</f>
        <v>0.376021948586716</v>
      </c>
      <c r="Q80" s="0" t="n">
        <f aca="true">RAND()</f>
        <v>0.136205133434864</v>
      </c>
      <c r="R80" s="0" t="n">
        <f aca="true">RAND()</f>
        <v>0.118627550587385</v>
      </c>
      <c r="S80" s="0" t="n">
        <f aca="true">RAND()</f>
        <v>0.920497746355276</v>
      </c>
      <c r="T80" s="0" t="n">
        <f aca="true">RAND()</f>
        <v>0.271533818443511</v>
      </c>
      <c r="U80" s="0" t="n">
        <f aca="true">RAND()</f>
        <v>0.643888936911198</v>
      </c>
      <c r="V80" s="0" t="n">
        <f aca="true">RAND()</f>
        <v>0.929370367119581</v>
      </c>
      <c r="W80" s="0" t="n">
        <f aca="true">RAND()</f>
        <v>0.129112575393344</v>
      </c>
      <c r="X80" s="0" t="n">
        <f aca="true">RAND()</f>
        <v>0.581572326175195</v>
      </c>
      <c r="Y80" s="0" t="n">
        <f aca="true">RAND()</f>
        <v>0.328348456966593</v>
      </c>
      <c r="Z80" s="0" t="n">
        <f aca="true">RAND()</f>
        <v>0.474739536131749</v>
      </c>
      <c r="AA80" s="0" t="n">
        <f aca="true">RAND()</f>
        <v>0.223390089725182</v>
      </c>
      <c r="AB80" s="0" t="n">
        <f aca="true">RAND()</f>
        <v>0.116445148525682</v>
      </c>
      <c r="AC80" s="0" t="n">
        <f aca="true">RAND()</f>
        <v>0.140403765802792</v>
      </c>
      <c r="AD80" s="0" t="n">
        <f aca="true">RAND()</f>
        <v>0.198099640560924</v>
      </c>
      <c r="AE80" s="0" t="n">
        <f aca="true">RAND()</f>
        <v>0.471528890663496</v>
      </c>
    </row>
    <row r="81" customFormat="false" ht="15.75" hidden="false" customHeight="false" outlineLevel="0" collapsed="false">
      <c r="B81" s="0" t="n">
        <f aca="true">RAND()</f>
        <v>0.523070018302418</v>
      </c>
      <c r="C81" s="0" t="n">
        <f aca="true">RAND()</f>
        <v>0.891220432625926</v>
      </c>
      <c r="D81" s="0" t="n">
        <f aca="true">RAND()</f>
        <v>0.374055899603826</v>
      </c>
      <c r="E81" s="0" t="n">
        <f aca="true">RAND()</f>
        <v>0.060284642745771</v>
      </c>
      <c r="F81" s="0" t="n">
        <f aca="true">RAND()</f>
        <v>0.274136052116007</v>
      </c>
      <c r="G81" s="0" t="n">
        <f aca="true">RAND()</f>
        <v>0.107704360740289</v>
      </c>
      <c r="H81" s="0" t="n">
        <f aca="true">RAND()</f>
        <v>0.725443120216994</v>
      </c>
      <c r="I81" s="0" t="n">
        <f aca="true">RAND()</f>
        <v>0.185546707611942</v>
      </c>
      <c r="J81" s="0" t="n">
        <f aca="true">RAND()</f>
        <v>0.898046074228699</v>
      </c>
      <c r="K81" s="0" t="n">
        <f aca="true">RAND()</f>
        <v>0.158560198890258</v>
      </c>
      <c r="L81" s="0" t="n">
        <f aca="true">RAND()</f>
        <v>0.418280010766333</v>
      </c>
      <c r="M81" s="0" t="n">
        <f aca="true">RAND()</f>
        <v>0.958908884536748</v>
      </c>
      <c r="N81" s="0" t="n">
        <f aca="true">RAND()</f>
        <v>0.131690610077327</v>
      </c>
      <c r="O81" s="0" t="n">
        <f aca="true">RAND()</f>
        <v>0.985308856960151</v>
      </c>
      <c r="P81" s="0" t="n">
        <f aca="true">RAND()</f>
        <v>0.789018294812237</v>
      </c>
      <c r="Q81" s="0" t="n">
        <f aca="true">RAND()</f>
        <v>0.746973710132354</v>
      </c>
      <c r="R81" s="0" t="n">
        <f aca="true">RAND()</f>
        <v>0.0157373366184066</v>
      </c>
      <c r="S81" s="0" t="n">
        <f aca="true">RAND()</f>
        <v>0.0459664134334834</v>
      </c>
      <c r="T81" s="0" t="n">
        <f aca="true">RAND()</f>
        <v>0.433253178719351</v>
      </c>
      <c r="U81" s="0" t="n">
        <f aca="true">RAND()</f>
        <v>0.709144255623127</v>
      </c>
      <c r="V81" s="0" t="n">
        <f aca="true">RAND()</f>
        <v>0.514484729087044</v>
      </c>
      <c r="W81" s="0" t="n">
        <f aca="true">RAND()</f>
        <v>0.482647776114778</v>
      </c>
      <c r="X81" s="0" t="n">
        <f aca="true">RAND()</f>
        <v>0.529141405138335</v>
      </c>
      <c r="Y81" s="0" t="n">
        <f aca="true">RAND()</f>
        <v>0.228133837205489</v>
      </c>
      <c r="Z81" s="0" t="n">
        <f aca="true">RAND()</f>
        <v>0.224021584371192</v>
      </c>
      <c r="AA81" s="0" t="n">
        <f aca="true">RAND()</f>
        <v>0.645133040231542</v>
      </c>
      <c r="AB81" s="0" t="n">
        <f aca="true">RAND()</f>
        <v>0.203145659364308</v>
      </c>
      <c r="AC81" s="0" t="n">
        <f aca="true">RAND()</f>
        <v>0.503638932775351</v>
      </c>
      <c r="AD81" s="0" t="n">
        <f aca="true">RAND()</f>
        <v>0.37023138223055</v>
      </c>
      <c r="AE81" s="0" t="n">
        <f aca="true">RAND()</f>
        <v>0.528224770551449</v>
      </c>
    </row>
    <row r="82" customFormat="false" ht="15.75" hidden="false" customHeight="false" outlineLevel="0" collapsed="false">
      <c r="B82" s="0" t="n">
        <f aca="true">RAND()</f>
        <v>0.486912759940909</v>
      </c>
      <c r="C82" s="0" t="n">
        <f aca="true">RAND()</f>
        <v>0.724958101758127</v>
      </c>
      <c r="D82" s="0" t="n">
        <f aca="true">RAND()</f>
        <v>0.0477315956097128</v>
      </c>
      <c r="E82" s="0" t="n">
        <f aca="true">RAND()</f>
        <v>0.903701032477994</v>
      </c>
      <c r="F82" s="0" t="n">
        <f aca="true">RAND()</f>
        <v>0.523149519136576</v>
      </c>
      <c r="G82" s="0" t="n">
        <f aca="true">RAND()</f>
        <v>0.555067007936312</v>
      </c>
      <c r="H82" s="0" t="n">
        <f aca="true">RAND()</f>
        <v>0.169199879155558</v>
      </c>
      <c r="I82" s="0" t="n">
        <f aca="true">RAND()</f>
        <v>0.0334898498151973</v>
      </c>
      <c r="J82" s="0" t="n">
        <f aca="true">RAND()</f>
        <v>0.749007631391148</v>
      </c>
      <c r="K82" s="0" t="n">
        <f aca="true">RAND()</f>
        <v>0.799743066916445</v>
      </c>
      <c r="L82" s="0" t="n">
        <f aca="true">RAND()</f>
        <v>0.550188430081153</v>
      </c>
      <c r="M82" s="0" t="n">
        <f aca="true">RAND()</f>
        <v>0.928045986792732</v>
      </c>
      <c r="N82" s="0" t="n">
        <f aca="true">RAND()</f>
        <v>0.019093923339302</v>
      </c>
      <c r="O82" s="0" t="n">
        <f aca="true">RAND()</f>
        <v>0.832232814497143</v>
      </c>
      <c r="P82" s="0" t="n">
        <f aca="true">RAND()</f>
        <v>0.603157785389541</v>
      </c>
      <c r="Q82" s="0" t="n">
        <f aca="true">RAND()</f>
        <v>0.738658335817292</v>
      </c>
      <c r="R82" s="0" t="n">
        <f aca="true">RAND()</f>
        <v>0.589265926554433</v>
      </c>
      <c r="S82" s="0" t="n">
        <f aca="true">RAND()</f>
        <v>0.428709719921633</v>
      </c>
      <c r="T82" s="0" t="n">
        <f aca="true">RAND()</f>
        <v>0.702070532638804</v>
      </c>
      <c r="U82" s="0" t="n">
        <f aca="true">RAND()</f>
        <v>0.364316533623858</v>
      </c>
      <c r="V82" s="0" t="n">
        <f aca="true">RAND()</f>
        <v>0.447564921939214</v>
      </c>
      <c r="W82" s="0" t="n">
        <f aca="true">RAND()</f>
        <v>0.511201833707223</v>
      </c>
      <c r="X82" s="0" t="n">
        <f aca="true">RAND()</f>
        <v>0.981793613040328</v>
      </c>
      <c r="Y82" s="0" t="n">
        <f aca="true">RAND()</f>
        <v>0.178785134996194</v>
      </c>
      <c r="Z82" s="0" t="n">
        <f aca="true">RAND()</f>
        <v>0.381732059528689</v>
      </c>
      <c r="AA82" s="0" t="n">
        <f aca="true">RAND()</f>
        <v>0.33051653375029</v>
      </c>
      <c r="AB82" s="0" t="n">
        <f aca="true">RAND()</f>
        <v>0.34016929265375</v>
      </c>
      <c r="AC82" s="0" t="n">
        <f aca="true">RAND()</f>
        <v>0.51617896071543</v>
      </c>
      <c r="AD82" s="0" t="n">
        <f aca="true">RAND()</f>
        <v>0.730036129450248</v>
      </c>
      <c r="AE82" s="0" t="n">
        <f aca="true">RAND()</f>
        <v>0.809193957880082</v>
      </c>
    </row>
    <row r="83" customFormat="false" ht="15.75" hidden="false" customHeight="false" outlineLevel="0" collapsed="false">
      <c r="B83" s="0" t="n">
        <f aca="true">RAND()</f>
        <v>0.274711619739966</v>
      </c>
      <c r="C83" s="0" t="n">
        <f aca="true">RAND()</f>
        <v>0.115326678273545</v>
      </c>
      <c r="D83" s="0" t="n">
        <f aca="true">RAND()</f>
        <v>0.75584523365609</v>
      </c>
      <c r="E83" s="0" t="n">
        <f aca="true">RAND()</f>
        <v>0.912304310713239</v>
      </c>
      <c r="F83" s="0" t="n">
        <f aca="true">RAND()</f>
        <v>0.11928620439118</v>
      </c>
      <c r="G83" s="0" t="n">
        <f aca="true">RAND()</f>
        <v>0.675156807361026</v>
      </c>
      <c r="H83" s="0" t="n">
        <f aca="true">RAND()</f>
        <v>0.088552569798037</v>
      </c>
      <c r="I83" s="0" t="n">
        <f aca="true">RAND()</f>
        <v>0.19017430073391</v>
      </c>
      <c r="J83" s="0" t="n">
        <f aca="true">RAND()</f>
        <v>0.25741045292647</v>
      </c>
      <c r="K83" s="0" t="n">
        <f aca="true">RAND()</f>
        <v>0.542292025976037</v>
      </c>
      <c r="L83" s="0" t="n">
        <f aca="true">RAND()</f>
        <v>0.804389811364873</v>
      </c>
      <c r="M83" s="0" t="n">
        <f aca="true">RAND()</f>
        <v>0.0136230304952359</v>
      </c>
      <c r="N83" s="0" t="n">
        <f aca="true">RAND()</f>
        <v>0.875838089374708</v>
      </c>
      <c r="O83" s="0" t="n">
        <f aca="true">RAND()</f>
        <v>0.31975271428912</v>
      </c>
      <c r="P83" s="0" t="n">
        <f aca="true">RAND()</f>
        <v>0.492522134057056</v>
      </c>
      <c r="Q83" s="0" t="n">
        <f aca="true">RAND()</f>
        <v>0.391935527832025</v>
      </c>
      <c r="R83" s="0" t="n">
        <f aca="true">RAND()</f>
        <v>0.797872784853551</v>
      </c>
      <c r="S83" s="0" t="n">
        <f aca="true">RAND()</f>
        <v>0.921590752678609</v>
      </c>
      <c r="T83" s="0" t="n">
        <f aca="true">RAND()</f>
        <v>0.479342713461422</v>
      </c>
      <c r="U83" s="0" t="n">
        <f aca="true">RAND()</f>
        <v>0.232607888432654</v>
      </c>
      <c r="V83" s="0" t="n">
        <f aca="true">RAND()</f>
        <v>0.935194577889983</v>
      </c>
      <c r="W83" s="0" t="n">
        <f aca="true">RAND()</f>
        <v>0.396947671669144</v>
      </c>
      <c r="X83" s="0" t="n">
        <f aca="true">RAND()</f>
        <v>0.397818680185928</v>
      </c>
      <c r="Y83" s="0" t="n">
        <f aca="true">RAND()</f>
        <v>0.776553668656628</v>
      </c>
      <c r="Z83" s="0" t="n">
        <f aca="true">RAND()</f>
        <v>0.481751817849694</v>
      </c>
      <c r="AA83" s="0" t="n">
        <f aca="true">RAND()</f>
        <v>0.857771433570751</v>
      </c>
      <c r="AB83" s="0" t="n">
        <f aca="true">RAND()</f>
        <v>0.914846616896274</v>
      </c>
      <c r="AC83" s="0" t="n">
        <f aca="true">RAND()</f>
        <v>0.638672119545995</v>
      </c>
      <c r="AD83" s="0" t="n">
        <f aca="true">RAND()</f>
        <v>0.554174320176356</v>
      </c>
      <c r="AE83" s="0" t="n">
        <f aca="true">RAND()</f>
        <v>0.803488975174566</v>
      </c>
    </row>
    <row r="84" customFormat="false" ht="15.75" hidden="false" customHeight="false" outlineLevel="0" collapsed="false">
      <c r="B84" s="0" t="n">
        <f aca="true">RAND()</f>
        <v>0.115774021910215</v>
      </c>
      <c r="C84" s="0" t="n">
        <f aca="true">RAND()</f>
        <v>0.342075083902549</v>
      </c>
      <c r="D84" s="0" t="n">
        <f aca="true">RAND()</f>
        <v>0.655030118045918</v>
      </c>
      <c r="E84" s="0" t="n">
        <f aca="true">RAND()</f>
        <v>0.882102837805144</v>
      </c>
      <c r="F84" s="0" t="n">
        <f aca="true">RAND()</f>
        <v>0.824564818415297</v>
      </c>
      <c r="G84" s="0" t="n">
        <f aca="true">RAND()</f>
        <v>0.508812931289467</v>
      </c>
      <c r="H84" s="0" t="n">
        <f aca="true">RAND()</f>
        <v>0.699810250616598</v>
      </c>
      <c r="I84" s="0" t="n">
        <f aca="true">RAND()</f>
        <v>0.967880869555678</v>
      </c>
      <c r="J84" s="0" t="n">
        <f aca="true">RAND()</f>
        <v>0.249165978241798</v>
      </c>
      <c r="K84" s="0" t="n">
        <f aca="true">RAND()</f>
        <v>0.891620264723274</v>
      </c>
      <c r="L84" s="0" t="n">
        <f aca="true">RAND()</f>
        <v>0.293220412056337</v>
      </c>
      <c r="M84" s="0" t="n">
        <f aca="true">RAND()</f>
        <v>0.217423021017684</v>
      </c>
      <c r="N84" s="0" t="n">
        <f aca="true">RAND()</f>
        <v>0.697095436666328</v>
      </c>
      <c r="O84" s="0" t="n">
        <f aca="true">RAND()</f>
        <v>0.0835986261164005</v>
      </c>
      <c r="P84" s="0" t="n">
        <f aca="true">RAND()</f>
        <v>0.516803564567285</v>
      </c>
      <c r="Q84" s="0" t="n">
        <f aca="true">RAND()</f>
        <v>0.88170434304709</v>
      </c>
      <c r="R84" s="0" t="n">
        <f aca="true">RAND()</f>
        <v>0.270777766213392</v>
      </c>
      <c r="S84" s="0" t="n">
        <f aca="true">RAND()</f>
        <v>0.495702655018718</v>
      </c>
      <c r="T84" s="0" t="n">
        <f aca="true">RAND()</f>
        <v>0.464644833950048</v>
      </c>
      <c r="U84" s="0" t="n">
        <f aca="true">RAND()</f>
        <v>0.155140976939022</v>
      </c>
      <c r="V84" s="0" t="n">
        <f aca="true">RAND()</f>
        <v>0.744686317785766</v>
      </c>
      <c r="W84" s="0" t="n">
        <f aca="true">RAND()</f>
        <v>0.141050988087157</v>
      </c>
      <c r="X84" s="0" t="n">
        <f aca="true">RAND()</f>
        <v>0.433051894839784</v>
      </c>
      <c r="Y84" s="0" t="n">
        <f aca="true">RAND()</f>
        <v>0.563403133502099</v>
      </c>
      <c r="Z84" s="0" t="n">
        <f aca="true">RAND()</f>
        <v>0.714527754589207</v>
      </c>
      <c r="AA84" s="0" t="n">
        <f aca="true">RAND()</f>
        <v>0.0720552929479721</v>
      </c>
      <c r="AB84" s="0" t="n">
        <f aca="true">RAND()</f>
        <v>0.517364865880571</v>
      </c>
      <c r="AC84" s="0" t="n">
        <f aca="true">RAND()</f>
        <v>0.777415185411637</v>
      </c>
      <c r="AD84" s="0" t="n">
        <f aca="true">RAND()</f>
        <v>0.351258196257245</v>
      </c>
      <c r="AE84" s="0" t="n">
        <f aca="true">RAND()</f>
        <v>0.970174071782869</v>
      </c>
    </row>
    <row r="85" customFormat="false" ht="15.75" hidden="false" customHeight="false" outlineLevel="0" collapsed="false">
      <c r="B85" s="0" t="n">
        <f aca="true">RAND()</f>
        <v>0.400264470297541</v>
      </c>
      <c r="C85" s="0" t="n">
        <f aca="true">RAND()</f>
        <v>0.398255231829491</v>
      </c>
      <c r="D85" s="0" t="n">
        <f aca="true">RAND()</f>
        <v>0.519410213074604</v>
      </c>
      <c r="E85" s="0" t="n">
        <f aca="true">RAND()</f>
        <v>0.888171872407289</v>
      </c>
      <c r="F85" s="0" t="n">
        <f aca="true">RAND()</f>
        <v>0.453597990937572</v>
      </c>
      <c r="G85" s="0" t="n">
        <f aca="true">RAND()</f>
        <v>0.907247929494827</v>
      </c>
      <c r="H85" s="0" t="n">
        <f aca="true">RAND()</f>
        <v>0.356373096562468</v>
      </c>
      <c r="I85" s="0" t="n">
        <f aca="true">RAND()</f>
        <v>0.672553091856524</v>
      </c>
      <c r="J85" s="0" t="n">
        <f aca="true">RAND()</f>
        <v>0.899240848770656</v>
      </c>
      <c r="K85" s="0" t="n">
        <f aca="true">RAND()</f>
        <v>0.575889735700498</v>
      </c>
      <c r="L85" s="0" t="n">
        <f aca="true">RAND()</f>
        <v>0.277884591200775</v>
      </c>
      <c r="M85" s="0" t="n">
        <f aca="true">RAND()</f>
        <v>0.189974206325555</v>
      </c>
      <c r="N85" s="0" t="n">
        <f aca="true">RAND()</f>
        <v>0.876024386846995</v>
      </c>
      <c r="O85" s="0" t="n">
        <f aca="true">RAND()</f>
        <v>0.0257291933521237</v>
      </c>
      <c r="P85" s="0" t="n">
        <f aca="true">RAND()</f>
        <v>0.81713974995477</v>
      </c>
      <c r="Q85" s="0" t="n">
        <f aca="true">RAND()</f>
        <v>0.837595322645156</v>
      </c>
      <c r="R85" s="0" t="n">
        <f aca="true">RAND()</f>
        <v>0.442626127050037</v>
      </c>
      <c r="S85" s="0" t="n">
        <f aca="true">RAND()</f>
        <v>0.527787711665969</v>
      </c>
      <c r="T85" s="0" t="n">
        <f aca="true">RAND()</f>
        <v>0.401421809107308</v>
      </c>
      <c r="U85" s="0" t="n">
        <f aca="true">RAND()</f>
        <v>0.315912019065547</v>
      </c>
      <c r="V85" s="0" t="n">
        <f aca="true">RAND()</f>
        <v>0.126678830853448</v>
      </c>
      <c r="W85" s="0" t="n">
        <f aca="true">RAND()</f>
        <v>0.504816176022224</v>
      </c>
      <c r="X85" s="0" t="n">
        <f aca="true">RAND()</f>
        <v>0.0493856076923011</v>
      </c>
      <c r="Y85" s="0" t="n">
        <f aca="true">RAND()</f>
        <v>0.56038124026963</v>
      </c>
      <c r="Z85" s="0" t="n">
        <f aca="true">RAND()</f>
        <v>0.042293756208116</v>
      </c>
      <c r="AA85" s="0" t="n">
        <f aca="true">RAND()</f>
        <v>0.981296050185647</v>
      </c>
      <c r="AB85" s="0" t="n">
        <f aca="true">RAND()</f>
        <v>0.724059330107879</v>
      </c>
      <c r="AC85" s="0" t="n">
        <f aca="true">RAND()</f>
        <v>0.798475360173461</v>
      </c>
      <c r="AD85" s="0" t="n">
        <f aca="true">RAND()</f>
        <v>0.689052766056989</v>
      </c>
      <c r="AE85" s="0" t="n">
        <f aca="true">RAND()</f>
        <v>0.257310863150272</v>
      </c>
    </row>
    <row r="86" customFormat="false" ht="15.75" hidden="false" customHeight="false" outlineLevel="0" collapsed="false">
      <c r="B86" s="0" t="n">
        <f aca="true">RAND()</f>
        <v>0.960588285595873</v>
      </c>
      <c r="C86" s="0" t="n">
        <f aca="true">RAND()</f>
        <v>0.0413847102711311</v>
      </c>
      <c r="D86" s="0" t="n">
        <f aca="true">RAND()</f>
        <v>0.658174250941684</v>
      </c>
      <c r="E86" s="0" t="n">
        <f aca="true">RAND()</f>
        <v>0.134519126597532</v>
      </c>
      <c r="F86" s="0" t="n">
        <f aca="true">RAND()</f>
        <v>0.151997793187154</v>
      </c>
      <c r="G86" s="0" t="n">
        <f aca="true">RAND()</f>
        <v>0.4386934969388</v>
      </c>
      <c r="H86" s="0" t="n">
        <f aca="true">RAND()</f>
        <v>0.753898118463318</v>
      </c>
      <c r="I86" s="0" t="n">
        <f aca="true">RAND()</f>
        <v>0.490371348429301</v>
      </c>
      <c r="J86" s="0" t="n">
        <f aca="true">RAND()</f>
        <v>0.195200005602505</v>
      </c>
      <c r="K86" s="0" t="n">
        <f aca="true">RAND()</f>
        <v>0.233448159351861</v>
      </c>
      <c r="L86" s="0" t="n">
        <f aca="true">RAND()</f>
        <v>0.892398448280875</v>
      </c>
      <c r="M86" s="0" t="n">
        <f aca="true">RAND()</f>
        <v>0.715841359125612</v>
      </c>
      <c r="N86" s="0" t="n">
        <f aca="true">RAND()</f>
        <v>0.10589307279344</v>
      </c>
      <c r="O86" s="0" t="n">
        <f aca="true">RAND()</f>
        <v>0.346408174569996</v>
      </c>
      <c r="P86" s="0" t="n">
        <f aca="true">RAND()</f>
        <v>0.443372660007914</v>
      </c>
      <c r="Q86" s="0" t="n">
        <f aca="true">RAND()</f>
        <v>0.882012659703735</v>
      </c>
      <c r="R86" s="0" t="n">
        <f aca="true">RAND()</f>
        <v>0.0675887458813006</v>
      </c>
      <c r="S86" s="0" t="n">
        <f aca="true">RAND()</f>
        <v>0.804869197670506</v>
      </c>
      <c r="T86" s="0" t="n">
        <f aca="true">RAND()</f>
        <v>0.24647195774811</v>
      </c>
      <c r="U86" s="0" t="n">
        <f aca="true">RAND()</f>
        <v>0.155673661152298</v>
      </c>
      <c r="V86" s="0" t="n">
        <f aca="true">RAND()</f>
        <v>0.171974466148851</v>
      </c>
      <c r="W86" s="0" t="n">
        <f aca="true">RAND()</f>
        <v>0.504197446210947</v>
      </c>
      <c r="X86" s="0" t="n">
        <f aca="true">RAND()</f>
        <v>0.795060269908175</v>
      </c>
      <c r="Y86" s="0" t="n">
        <f aca="true">RAND()</f>
        <v>0.97061425371296</v>
      </c>
      <c r="Z86" s="0" t="n">
        <f aca="true">RAND()</f>
        <v>0.363204508489705</v>
      </c>
      <c r="AA86" s="0" t="n">
        <f aca="true">RAND()</f>
        <v>0.833905268328437</v>
      </c>
      <c r="AB86" s="0" t="n">
        <f aca="true">RAND()</f>
        <v>0.25218402846507</v>
      </c>
      <c r="AC86" s="0" t="n">
        <f aca="true">RAND()</f>
        <v>0.0185987912609704</v>
      </c>
      <c r="AD86" s="0" t="n">
        <f aca="true">RAND()</f>
        <v>0.766562565341006</v>
      </c>
      <c r="AE86" s="0" t="n">
        <f aca="true">RAND()</f>
        <v>0.79406524379901</v>
      </c>
    </row>
    <row r="87" customFormat="false" ht="15.75" hidden="false" customHeight="false" outlineLevel="0" collapsed="false">
      <c r="B87" s="0" t="n">
        <f aca="true">RAND()</f>
        <v>0.304308338176157</v>
      </c>
      <c r="C87" s="0" t="n">
        <f aca="true">RAND()</f>
        <v>0.735358240876558</v>
      </c>
      <c r="D87" s="0" t="n">
        <f aca="true">RAND()</f>
        <v>0.443704860305884</v>
      </c>
      <c r="E87" s="0" t="n">
        <f aca="true">RAND()</f>
        <v>0.369564834039385</v>
      </c>
      <c r="F87" s="0" t="n">
        <f aca="true">RAND()</f>
        <v>0.46095675168595</v>
      </c>
      <c r="G87" s="0" t="n">
        <f aca="true">RAND()</f>
        <v>0.569158621903262</v>
      </c>
      <c r="H87" s="0" t="n">
        <f aca="true">RAND()</f>
        <v>0.110570940141399</v>
      </c>
      <c r="I87" s="0" t="n">
        <f aca="true">RAND()</f>
        <v>0.735647739434704</v>
      </c>
      <c r="J87" s="0" t="n">
        <f aca="true">RAND()</f>
        <v>0.0918564569025608</v>
      </c>
      <c r="K87" s="0" t="n">
        <f aca="true">RAND()</f>
        <v>0.374002409956352</v>
      </c>
      <c r="L87" s="0" t="n">
        <f aca="true">RAND()</f>
        <v>0.422029460018089</v>
      </c>
      <c r="M87" s="0" t="n">
        <f aca="true">RAND()</f>
        <v>0.354590940781234</v>
      </c>
      <c r="N87" s="0" t="n">
        <f aca="true">RAND()</f>
        <v>0.442549144459929</v>
      </c>
      <c r="O87" s="0" t="n">
        <f aca="true">RAND()</f>
        <v>0.687313490179579</v>
      </c>
      <c r="P87" s="0" t="n">
        <f aca="true">RAND()</f>
        <v>0.464394289653973</v>
      </c>
      <c r="Q87" s="0" t="n">
        <f aca="true">RAND()</f>
        <v>0.391037624382347</v>
      </c>
      <c r="R87" s="0" t="n">
        <f aca="true">RAND()</f>
        <v>0.687356714221547</v>
      </c>
      <c r="S87" s="0" t="n">
        <f aca="true">RAND()</f>
        <v>0.601390296889523</v>
      </c>
      <c r="T87" s="0" t="n">
        <f aca="true">RAND()</f>
        <v>0.609336359102406</v>
      </c>
      <c r="U87" s="0" t="n">
        <f aca="true">RAND()</f>
        <v>0.721260739634499</v>
      </c>
      <c r="V87" s="0" t="n">
        <f aca="true">RAND()</f>
        <v>0.888444412357403</v>
      </c>
      <c r="W87" s="0" t="n">
        <f aca="true">RAND()</f>
        <v>0.922288928705487</v>
      </c>
      <c r="X87" s="0" t="n">
        <f aca="true">RAND()</f>
        <v>0.456083489053034</v>
      </c>
      <c r="Y87" s="0" t="n">
        <f aca="true">RAND()</f>
        <v>0.563977438904191</v>
      </c>
      <c r="Z87" s="0" t="n">
        <f aca="true">RAND()</f>
        <v>0.545805987861294</v>
      </c>
      <c r="AA87" s="0" t="n">
        <f aca="true">RAND()</f>
        <v>0.6681264235927</v>
      </c>
      <c r="AB87" s="0" t="n">
        <f aca="true">RAND()</f>
        <v>0.0277828566139516</v>
      </c>
      <c r="AC87" s="0" t="n">
        <f aca="true">RAND()</f>
        <v>0.809517979732858</v>
      </c>
      <c r="AD87" s="0" t="n">
        <f aca="true">RAND()</f>
        <v>0.994156803713626</v>
      </c>
      <c r="AE87" s="0" t="n">
        <f aca="true">RAND()</f>
        <v>0.52737576723557</v>
      </c>
    </row>
    <row r="88" customFormat="false" ht="15.75" hidden="false" customHeight="false" outlineLevel="0" collapsed="false">
      <c r="B88" s="0" t="n">
        <f aca="true">RAND()</f>
        <v>0.506893324767492</v>
      </c>
      <c r="C88" s="0" t="n">
        <f aca="true">RAND()</f>
        <v>0.585514400866244</v>
      </c>
      <c r="D88" s="0" t="n">
        <f aca="true">RAND()</f>
        <v>0.0522997761125407</v>
      </c>
      <c r="E88" s="0" t="n">
        <f aca="true">RAND()</f>
        <v>0.200343552121046</v>
      </c>
      <c r="F88" s="0" t="n">
        <f aca="true">RAND()</f>
        <v>0.085592714170266</v>
      </c>
      <c r="G88" s="0" t="n">
        <f aca="true">RAND()</f>
        <v>0.0143328689049866</v>
      </c>
      <c r="H88" s="0" t="n">
        <f aca="true">RAND()</f>
        <v>0.897640375031183</v>
      </c>
      <c r="I88" s="0" t="n">
        <f aca="true">RAND()</f>
        <v>0.209271799723191</v>
      </c>
      <c r="J88" s="0" t="n">
        <f aca="true">RAND()</f>
        <v>0.133540561271676</v>
      </c>
      <c r="K88" s="0" t="n">
        <f aca="true">RAND()</f>
        <v>0.621865088775877</v>
      </c>
      <c r="L88" s="0" t="n">
        <f aca="true">RAND()</f>
        <v>0.977748095377951</v>
      </c>
      <c r="M88" s="0" t="n">
        <f aca="true">RAND()</f>
        <v>0.972978302658539</v>
      </c>
      <c r="N88" s="0" t="n">
        <f aca="true">RAND()</f>
        <v>0.771513637816407</v>
      </c>
      <c r="O88" s="0" t="n">
        <f aca="true">RAND()</f>
        <v>0.584744164988571</v>
      </c>
      <c r="P88" s="0" t="n">
        <f aca="true">RAND()</f>
        <v>0.982131645838975</v>
      </c>
      <c r="Q88" s="0" t="n">
        <f aca="true">RAND()</f>
        <v>0.171807458323055</v>
      </c>
      <c r="R88" s="0" t="n">
        <f aca="true">RAND()</f>
        <v>0.621666328843424</v>
      </c>
      <c r="S88" s="0" t="n">
        <f aca="true">RAND()</f>
        <v>0.798727728005963</v>
      </c>
      <c r="T88" s="0" t="n">
        <f aca="true">RAND()</f>
        <v>0.909759429978022</v>
      </c>
      <c r="U88" s="0" t="n">
        <f aca="true">RAND()</f>
        <v>0.891214600141233</v>
      </c>
      <c r="V88" s="0" t="n">
        <f aca="true">RAND()</f>
        <v>0.163302386443151</v>
      </c>
      <c r="W88" s="0" t="n">
        <f aca="true">RAND()</f>
        <v>0.835000853394158</v>
      </c>
      <c r="X88" s="0" t="n">
        <f aca="true">RAND()</f>
        <v>0.556724391123739</v>
      </c>
      <c r="Y88" s="0" t="n">
        <f aca="true">RAND()</f>
        <v>0.83524988739979</v>
      </c>
      <c r="Z88" s="0" t="n">
        <f aca="true">RAND()</f>
        <v>0.630885396804995</v>
      </c>
      <c r="AA88" s="0" t="n">
        <f aca="true">RAND()</f>
        <v>0.844401277457322</v>
      </c>
      <c r="AB88" s="0" t="n">
        <f aca="true">RAND()</f>
        <v>0.636424157179033</v>
      </c>
      <c r="AC88" s="0" t="n">
        <f aca="true">RAND()</f>
        <v>0.971411352717287</v>
      </c>
      <c r="AD88" s="0" t="n">
        <f aca="true">RAND()</f>
        <v>0.534215131526571</v>
      </c>
      <c r="AE88" s="0" t="n">
        <f aca="true">RAND()</f>
        <v>0.618632514424236</v>
      </c>
    </row>
    <row r="89" customFormat="false" ht="15.75" hidden="false" customHeight="false" outlineLevel="0" collapsed="false">
      <c r="B89" s="0" t="n">
        <f aca="true">RAND()</f>
        <v>0.329241523292487</v>
      </c>
      <c r="C89" s="0" t="n">
        <f aca="true">RAND()</f>
        <v>0.83341274998615</v>
      </c>
      <c r="D89" s="0" t="n">
        <f aca="true">RAND()</f>
        <v>0.545880965809423</v>
      </c>
      <c r="E89" s="0" t="n">
        <f aca="true">RAND()</f>
        <v>0.994293994134384</v>
      </c>
      <c r="F89" s="0" t="n">
        <f aca="true">RAND()</f>
        <v>0.614685222012771</v>
      </c>
      <c r="G89" s="0" t="n">
        <f aca="true">RAND()</f>
        <v>0.125332065740549</v>
      </c>
      <c r="H89" s="0" t="n">
        <f aca="true">RAND()</f>
        <v>0.448489742892529</v>
      </c>
      <c r="I89" s="0" t="n">
        <f aca="true">RAND()</f>
        <v>0.855727698391254</v>
      </c>
      <c r="J89" s="0" t="n">
        <f aca="true">RAND()</f>
        <v>0.649281102854432</v>
      </c>
      <c r="K89" s="0" t="n">
        <f aca="true">RAND()</f>
        <v>0.0306798643336332</v>
      </c>
      <c r="L89" s="0" t="n">
        <f aca="true">RAND()</f>
        <v>0.394282735298376</v>
      </c>
      <c r="M89" s="0" t="n">
        <f aca="true">RAND()</f>
        <v>0.855654009631756</v>
      </c>
      <c r="N89" s="0" t="n">
        <f aca="true">RAND()</f>
        <v>0.856958722924882</v>
      </c>
      <c r="O89" s="0" t="n">
        <f aca="true">RAND()</f>
        <v>0.415146460467467</v>
      </c>
      <c r="P89" s="0" t="n">
        <f aca="true">RAND()</f>
        <v>0.543407174175357</v>
      </c>
      <c r="Q89" s="0" t="n">
        <f aca="true">RAND()</f>
        <v>0.772062535341221</v>
      </c>
      <c r="R89" s="0" t="n">
        <f aca="true">RAND()</f>
        <v>0.374042735857257</v>
      </c>
      <c r="S89" s="0" t="n">
        <f aca="true">RAND()</f>
        <v>0.0947891535018294</v>
      </c>
      <c r="T89" s="0" t="n">
        <f aca="true">RAND()</f>
        <v>0.466719613668189</v>
      </c>
      <c r="U89" s="0" t="n">
        <f aca="true">RAND()</f>
        <v>0.73358485294444</v>
      </c>
      <c r="V89" s="0" t="n">
        <f aca="true">RAND()</f>
        <v>0.922974126941432</v>
      </c>
      <c r="W89" s="0" t="n">
        <f aca="true">RAND()</f>
        <v>0.116038419081372</v>
      </c>
      <c r="X89" s="0" t="n">
        <f aca="true">RAND()</f>
        <v>0.143159354729219</v>
      </c>
      <c r="Y89" s="0" t="n">
        <f aca="true">RAND()</f>
        <v>0.0866417832991999</v>
      </c>
      <c r="Z89" s="0" t="n">
        <f aca="true">RAND()</f>
        <v>0.895611813444555</v>
      </c>
      <c r="AA89" s="0" t="n">
        <f aca="true">RAND()</f>
        <v>0.179528409396175</v>
      </c>
      <c r="AB89" s="0" t="n">
        <f aca="true">RAND()</f>
        <v>0.191588733892144</v>
      </c>
      <c r="AC89" s="0" t="n">
        <f aca="true">RAND()</f>
        <v>0.815256825129732</v>
      </c>
      <c r="AD89" s="0" t="n">
        <f aca="true">RAND()</f>
        <v>0.393579117799826</v>
      </c>
      <c r="AE89" s="0" t="n">
        <f aca="true">RAND()</f>
        <v>0.917170065905913</v>
      </c>
    </row>
    <row r="90" customFormat="false" ht="15.75" hidden="false" customHeight="false" outlineLevel="0" collapsed="false">
      <c r="B90" s="0" t="n">
        <f aca="true">RAND()</f>
        <v>0.11192491014027</v>
      </c>
      <c r="C90" s="0" t="n">
        <f aca="true">RAND()</f>
        <v>0.148949982109671</v>
      </c>
      <c r="D90" s="0" t="n">
        <f aca="true">RAND()</f>
        <v>0.0718890297491903</v>
      </c>
      <c r="E90" s="0" t="n">
        <f aca="true">RAND()</f>
        <v>0.627167060719687</v>
      </c>
      <c r="F90" s="0" t="n">
        <f aca="true">RAND()</f>
        <v>0.018212799655221</v>
      </c>
      <c r="G90" s="0" t="n">
        <f aca="true">RAND()</f>
        <v>0.916072727875943</v>
      </c>
      <c r="H90" s="0" t="n">
        <f aca="true">RAND()</f>
        <v>0.707910805582562</v>
      </c>
      <c r="I90" s="0" t="n">
        <f aca="true">RAND()</f>
        <v>0.0821188140873666</v>
      </c>
      <c r="J90" s="0" t="n">
        <f aca="true">RAND()</f>
        <v>0.791614004901062</v>
      </c>
      <c r="K90" s="0" t="n">
        <f aca="true">RAND()</f>
        <v>0.258469486510122</v>
      </c>
      <c r="L90" s="0" t="n">
        <f aca="true">RAND()</f>
        <v>0.347418625119451</v>
      </c>
      <c r="M90" s="0" t="n">
        <f aca="true">RAND()</f>
        <v>0.0734055996906792</v>
      </c>
      <c r="N90" s="0" t="n">
        <f aca="true">RAND()</f>
        <v>0.644783281524678</v>
      </c>
      <c r="O90" s="0" t="n">
        <f aca="true">RAND()</f>
        <v>0.382748817624482</v>
      </c>
      <c r="P90" s="0" t="n">
        <f aca="true">RAND()</f>
        <v>0.180878392044702</v>
      </c>
      <c r="Q90" s="0" t="n">
        <f aca="true">RAND()</f>
        <v>0.694157409658428</v>
      </c>
      <c r="R90" s="0" t="n">
        <f aca="true">RAND()</f>
        <v>0.652080102971629</v>
      </c>
      <c r="S90" s="0" t="n">
        <f aca="true">RAND()</f>
        <v>0.548774618619265</v>
      </c>
      <c r="T90" s="0" t="n">
        <f aca="true">RAND()</f>
        <v>0.760490868404442</v>
      </c>
      <c r="U90" s="0" t="n">
        <f aca="true">RAND()</f>
        <v>0.906536745810072</v>
      </c>
      <c r="V90" s="0" t="n">
        <f aca="true">RAND()</f>
        <v>0.69433820503918</v>
      </c>
      <c r="W90" s="0" t="n">
        <f aca="true">RAND()</f>
        <v>0.373796558440486</v>
      </c>
      <c r="X90" s="0" t="n">
        <f aca="true">RAND()</f>
        <v>0.594182991665958</v>
      </c>
      <c r="Y90" s="0" t="n">
        <f aca="true">RAND()</f>
        <v>0.946394027709156</v>
      </c>
      <c r="Z90" s="0" t="n">
        <f aca="true">RAND()</f>
        <v>0.497877899940548</v>
      </c>
      <c r="AA90" s="0" t="n">
        <f aca="true">RAND()</f>
        <v>0.666720466748909</v>
      </c>
      <c r="AB90" s="0" t="n">
        <f aca="true">RAND()</f>
        <v>0.660765791644625</v>
      </c>
      <c r="AC90" s="0" t="n">
        <f aca="true">RAND()</f>
        <v>0.507306275420277</v>
      </c>
      <c r="AD90" s="0" t="n">
        <f aca="true">RAND()</f>
        <v>0.329632344549224</v>
      </c>
      <c r="AE90" s="0" t="n">
        <f aca="true">RAND()</f>
        <v>0.226995861891798</v>
      </c>
    </row>
    <row r="91" customFormat="false" ht="15.75" hidden="false" customHeight="false" outlineLevel="0" collapsed="false">
      <c r="B91" s="0" t="n">
        <f aca="true">RAND()</f>
        <v>0.472102328796101</v>
      </c>
      <c r="C91" s="0" t="n">
        <f aca="true">RAND()</f>
        <v>0.954374138965741</v>
      </c>
      <c r="D91" s="0" t="n">
        <f aca="true">RAND()</f>
        <v>0.916604905154195</v>
      </c>
      <c r="E91" s="0" t="n">
        <f aca="true">RAND()</f>
        <v>0.843562951201189</v>
      </c>
      <c r="F91" s="0" t="n">
        <f aca="true">RAND()</f>
        <v>0.205195293237625</v>
      </c>
      <c r="G91" s="0" t="n">
        <f aca="true">RAND()</f>
        <v>0.838741230767215</v>
      </c>
      <c r="H91" s="0" t="n">
        <f aca="true">RAND()</f>
        <v>0.869217922781038</v>
      </c>
      <c r="I91" s="0" t="n">
        <f aca="true">RAND()</f>
        <v>0.774337038465293</v>
      </c>
      <c r="J91" s="0" t="n">
        <f aca="true">RAND()</f>
        <v>0.174200987100656</v>
      </c>
      <c r="K91" s="0" t="n">
        <f aca="true">RAND()</f>
        <v>0.167967788836448</v>
      </c>
      <c r="L91" s="0" t="n">
        <f aca="true">RAND()</f>
        <v>0.672311988170009</v>
      </c>
      <c r="M91" s="0" t="n">
        <f aca="true">RAND()</f>
        <v>0.82033401727136</v>
      </c>
      <c r="N91" s="0" t="n">
        <f aca="true">RAND()</f>
        <v>0.788778329571371</v>
      </c>
      <c r="O91" s="0" t="n">
        <f aca="true">RAND()</f>
        <v>0.561878935581507</v>
      </c>
      <c r="P91" s="0" t="n">
        <f aca="true">RAND()</f>
        <v>0.763409446385943</v>
      </c>
      <c r="Q91" s="0" t="n">
        <f aca="true">RAND()</f>
        <v>0.95351734509967</v>
      </c>
      <c r="R91" s="0" t="n">
        <f aca="true">RAND()</f>
        <v>0.623855867283985</v>
      </c>
      <c r="S91" s="0" t="n">
        <f aca="true">RAND()</f>
        <v>0.710719079985579</v>
      </c>
      <c r="T91" s="0" t="n">
        <f aca="true">RAND()</f>
        <v>0.91297760087329</v>
      </c>
      <c r="U91" s="0" t="n">
        <f aca="true">RAND()</f>
        <v>0.351818667662561</v>
      </c>
      <c r="V91" s="0" t="n">
        <f aca="true">RAND()</f>
        <v>0.952112904795029</v>
      </c>
      <c r="W91" s="0" t="n">
        <f aca="true">RAND()</f>
        <v>0.924918576727099</v>
      </c>
      <c r="X91" s="0" t="n">
        <f aca="true">RAND()</f>
        <v>0.0405522440275337</v>
      </c>
      <c r="Y91" s="0" t="n">
        <f aca="true">RAND()</f>
        <v>0.937173402421092</v>
      </c>
      <c r="Z91" s="0" t="n">
        <f aca="true">RAND()</f>
        <v>0.892296914304878</v>
      </c>
      <c r="AA91" s="0" t="n">
        <f aca="true">RAND()</f>
        <v>0.573225176655485</v>
      </c>
      <c r="AB91" s="0" t="n">
        <f aca="true">RAND()</f>
        <v>0.237490648877943</v>
      </c>
      <c r="AC91" s="0" t="n">
        <f aca="true">RAND()</f>
        <v>0.262353831271493</v>
      </c>
      <c r="AD91" s="0" t="n">
        <f aca="true">RAND()</f>
        <v>0.347709651202718</v>
      </c>
      <c r="AE91" s="0" t="n">
        <f aca="true">RAND()</f>
        <v>0.167722594216843</v>
      </c>
    </row>
    <row r="92" customFormat="false" ht="15.75" hidden="false" customHeight="false" outlineLevel="0" collapsed="false">
      <c r="B92" s="0" t="n">
        <f aca="true">RAND()</f>
        <v>0.328322180553511</v>
      </c>
      <c r="C92" s="0" t="n">
        <f aca="true">RAND()</f>
        <v>0.326044956856161</v>
      </c>
      <c r="D92" s="0" t="n">
        <f aca="true">RAND()</f>
        <v>0.720895724309531</v>
      </c>
      <c r="E92" s="0" t="n">
        <f aca="true">RAND()</f>
        <v>0.953828894597063</v>
      </c>
      <c r="F92" s="0" t="n">
        <f aca="true">RAND()</f>
        <v>0.408727049383434</v>
      </c>
      <c r="G92" s="0" t="n">
        <f aca="true">RAND()</f>
        <v>0.0868933593427392</v>
      </c>
      <c r="H92" s="0" t="n">
        <f aca="true">RAND()</f>
        <v>0.659770171640726</v>
      </c>
      <c r="I92" s="0" t="n">
        <f aca="true">RAND()</f>
        <v>0.539364375064827</v>
      </c>
      <c r="J92" s="0" t="n">
        <f aca="true">RAND()</f>
        <v>0.0194100118316238</v>
      </c>
      <c r="K92" s="0" t="n">
        <f aca="true">RAND()</f>
        <v>0.797335648856955</v>
      </c>
      <c r="L92" s="0" t="n">
        <f aca="true">RAND()</f>
        <v>0.724775415120703</v>
      </c>
      <c r="M92" s="0" t="n">
        <f aca="true">RAND()</f>
        <v>0.630979210090964</v>
      </c>
      <c r="N92" s="0" t="n">
        <f aca="true">RAND()</f>
        <v>0.876198022818558</v>
      </c>
      <c r="O92" s="0" t="n">
        <f aca="true">RAND()</f>
        <v>0.502143841939203</v>
      </c>
      <c r="P92" s="0" t="n">
        <f aca="true">RAND()</f>
        <v>0.845466658619154</v>
      </c>
      <c r="Q92" s="0" t="n">
        <f aca="true">RAND()</f>
        <v>0.314462870745936</v>
      </c>
      <c r="R92" s="0" t="n">
        <f aca="true">RAND()</f>
        <v>0.481207114515724</v>
      </c>
      <c r="S92" s="0" t="n">
        <f aca="true">RAND()</f>
        <v>0.371212397200958</v>
      </c>
      <c r="T92" s="0" t="n">
        <f aca="true">RAND()</f>
        <v>0.0433428498692021</v>
      </c>
      <c r="U92" s="0" t="n">
        <f aca="true">RAND()</f>
        <v>0.258174818238806</v>
      </c>
      <c r="V92" s="0" t="n">
        <f aca="true">RAND()</f>
        <v>0.788534692049237</v>
      </c>
      <c r="W92" s="0" t="n">
        <f aca="true">RAND()</f>
        <v>0.317514544874296</v>
      </c>
      <c r="X92" s="0" t="n">
        <f aca="true">RAND()</f>
        <v>0.273526688270805</v>
      </c>
      <c r="Y92" s="0" t="n">
        <f aca="true">RAND()</f>
        <v>0.292453155308796</v>
      </c>
      <c r="Z92" s="0" t="n">
        <f aca="true">RAND()</f>
        <v>0.550631471417777</v>
      </c>
      <c r="AA92" s="0" t="n">
        <f aca="true">RAND()</f>
        <v>0.179278390307318</v>
      </c>
      <c r="AB92" s="0" t="n">
        <f aca="true">RAND()</f>
        <v>0.725076547687738</v>
      </c>
      <c r="AC92" s="0" t="n">
        <f aca="true">RAND()</f>
        <v>0.745748556380604</v>
      </c>
      <c r="AD92" s="0" t="n">
        <f aca="true">RAND()</f>
        <v>0.638432117661397</v>
      </c>
      <c r="AE92" s="0" t="n">
        <f aca="true">RAND()</f>
        <v>0.0340596580073919</v>
      </c>
    </row>
    <row r="93" customFormat="false" ht="15.75" hidden="false" customHeight="false" outlineLevel="0" collapsed="false">
      <c r="B93" s="0" t="n">
        <f aca="true">RAND()</f>
        <v>0.254556000793154</v>
      </c>
      <c r="C93" s="0" t="n">
        <f aca="true">RAND()</f>
        <v>0.460181134222594</v>
      </c>
      <c r="D93" s="0" t="n">
        <f aca="true">RAND()</f>
        <v>0.523118211851071</v>
      </c>
      <c r="E93" s="0" t="n">
        <f aca="true">RAND()</f>
        <v>0.753418793409318</v>
      </c>
      <c r="F93" s="0" t="n">
        <f aca="true">RAND()</f>
        <v>0.290369553086982</v>
      </c>
      <c r="G93" s="0" t="n">
        <f aca="true">RAND()</f>
        <v>0.397686019287679</v>
      </c>
      <c r="H93" s="0" t="n">
        <f aca="true">RAND()</f>
        <v>0.326282282802627</v>
      </c>
      <c r="I93" s="0" t="n">
        <f aca="true">RAND()</f>
        <v>0.506773928339877</v>
      </c>
      <c r="J93" s="0" t="n">
        <f aca="true">RAND()</f>
        <v>0.566824198185195</v>
      </c>
      <c r="K93" s="0" t="n">
        <f aca="true">RAND()</f>
        <v>0.106495299116227</v>
      </c>
      <c r="L93" s="0" t="n">
        <f aca="true">RAND()</f>
        <v>0.00753076282287045</v>
      </c>
      <c r="M93" s="0" t="n">
        <f aca="true">RAND()</f>
        <v>0.621322930973422</v>
      </c>
      <c r="N93" s="0" t="n">
        <f aca="true">RAND()</f>
        <v>0.18147505235835</v>
      </c>
      <c r="O93" s="0" t="n">
        <f aca="true">RAND()</f>
        <v>0.174652681812356</v>
      </c>
      <c r="P93" s="0" t="n">
        <f aca="true">RAND()</f>
        <v>0.618676608771684</v>
      </c>
      <c r="Q93" s="0" t="n">
        <f aca="true">RAND()</f>
        <v>0.881519120328463</v>
      </c>
      <c r="R93" s="0" t="n">
        <f aca="true">RAND()</f>
        <v>0.804393547503018</v>
      </c>
      <c r="S93" s="0" t="n">
        <f aca="true">RAND()</f>
        <v>0.0300193433562597</v>
      </c>
      <c r="T93" s="0" t="n">
        <f aca="true">RAND()</f>
        <v>0.956661076365959</v>
      </c>
      <c r="U93" s="0" t="n">
        <f aca="true">RAND()</f>
        <v>0.0735743361518079</v>
      </c>
      <c r="V93" s="0" t="n">
        <f aca="true">RAND()</f>
        <v>0.16444282853748</v>
      </c>
      <c r="W93" s="0" t="n">
        <f aca="true">RAND()</f>
        <v>0.71996221148196</v>
      </c>
      <c r="X93" s="0" t="n">
        <f aca="true">RAND()</f>
        <v>0.189548619864435</v>
      </c>
      <c r="Y93" s="0" t="n">
        <f aca="true">RAND()</f>
        <v>0.903278338467519</v>
      </c>
      <c r="Z93" s="0" t="n">
        <f aca="true">RAND()</f>
        <v>0.666619049345667</v>
      </c>
      <c r="AA93" s="0" t="n">
        <f aca="true">RAND()</f>
        <v>0.500085241218949</v>
      </c>
      <c r="AB93" s="0" t="n">
        <f aca="true">RAND()</f>
        <v>0.365952170138083</v>
      </c>
      <c r="AC93" s="0" t="n">
        <f aca="true">RAND()</f>
        <v>0.587698259824679</v>
      </c>
      <c r="AD93" s="0" t="n">
        <f aca="true">RAND()</f>
        <v>0.483843940911202</v>
      </c>
      <c r="AE93" s="0" t="n">
        <f aca="true">RAND()</f>
        <v>0.685148687882516</v>
      </c>
    </row>
    <row r="94" customFormat="false" ht="15.75" hidden="false" customHeight="false" outlineLevel="0" collapsed="false">
      <c r="B94" s="0" t="n">
        <f aca="true">RAND()</f>
        <v>0.158623643624436</v>
      </c>
      <c r="C94" s="0" t="n">
        <f aca="true">RAND()</f>
        <v>0.414734525717737</v>
      </c>
      <c r="D94" s="0" t="n">
        <f aca="true">RAND()</f>
        <v>0.143249044004227</v>
      </c>
      <c r="E94" s="0" t="n">
        <f aca="true">RAND()</f>
        <v>0.0322590305167715</v>
      </c>
      <c r="F94" s="0" t="n">
        <f aca="true">RAND()</f>
        <v>0.61128213599848</v>
      </c>
      <c r="G94" s="0" t="n">
        <f aca="true">RAND()</f>
        <v>0.494781611751742</v>
      </c>
      <c r="H94" s="0" t="n">
        <f aca="true">RAND()</f>
        <v>0.0531640097065277</v>
      </c>
      <c r="I94" s="0" t="n">
        <f aca="true">RAND()</f>
        <v>0.907964593954204</v>
      </c>
      <c r="J94" s="0" t="n">
        <f aca="true">RAND()</f>
        <v>0.0584742318595938</v>
      </c>
      <c r="K94" s="0" t="n">
        <f aca="true">RAND()</f>
        <v>0.161672665345795</v>
      </c>
      <c r="L94" s="0" t="n">
        <f aca="true">RAND()</f>
        <v>0.0506248075754244</v>
      </c>
      <c r="M94" s="0" t="n">
        <f aca="true">RAND()</f>
        <v>0.910353374350139</v>
      </c>
      <c r="N94" s="0" t="n">
        <f aca="true">RAND()</f>
        <v>0.117316489017042</v>
      </c>
      <c r="O94" s="0" t="n">
        <f aca="true">RAND()</f>
        <v>0.0744698574676532</v>
      </c>
      <c r="P94" s="0" t="n">
        <f aca="true">RAND()</f>
        <v>0.422150310919326</v>
      </c>
      <c r="Q94" s="0" t="n">
        <f aca="true">RAND()</f>
        <v>0.293477298097157</v>
      </c>
      <c r="R94" s="0" t="n">
        <f aca="true">RAND()</f>
        <v>0.0717298516090625</v>
      </c>
      <c r="S94" s="0" t="n">
        <f aca="true">RAND()</f>
        <v>0.612820665084831</v>
      </c>
      <c r="T94" s="0" t="n">
        <f aca="true">RAND()</f>
        <v>0.609554342693111</v>
      </c>
      <c r="U94" s="0" t="n">
        <f aca="true">RAND()</f>
        <v>0.276061813573047</v>
      </c>
      <c r="V94" s="0" t="n">
        <f aca="true">RAND()</f>
        <v>0.177948098426764</v>
      </c>
      <c r="W94" s="0" t="n">
        <f aca="true">RAND()</f>
        <v>0.269713790603501</v>
      </c>
      <c r="X94" s="0" t="n">
        <f aca="true">RAND()</f>
        <v>0.015665129243483</v>
      </c>
      <c r="Y94" s="0" t="n">
        <f aca="true">RAND()</f>
        <v>0.0324449093848222</v>
      </c>
      <c r="Z94" s="0" t="n">
        <f aca="true">RAND()</f>
        <v>0.831716852683425</v>
      </c>
      <c r="AA94" s="0" t="n">
        <f aca="true">RAND()</f>
        <v>0.390704895240287</v>
      </c>
      <c r="AB94" s="0" t="n">
        <f aca="true">RAND()</f>
        <v>0.0682510569260401</v>
      </c>
      <c r="AC94" s="0" t="n">
        <f aca="true">RAND()</f>
        <v>0.77748721692928</v>
      </c>
      <c r="AD94" s="0" t="n">
        <f aca="true">RAND()</f>
        <v>0.985095059754392</v>
      </c>
      <c r="AE94" s="0" t="n">
        <f aca="true">RAND()</f>
        <v>0.271935507751636</v>
      </c>
    </row>
    <row r="95" customFormat="false" ht="15.75" hidden="false" customHeight="false" outlineLevel="0" collapsed="false">
      <c r="B95" s="0" t="n">
        <f aca="true">RAND()</f>
        <v>0.509791967841852</v>
      </c>
      <c r="C95" s="0" t="n">
        <f aca="true">RAND()</f>
        <v>0.770616229384429</v>
      </c>
      <c r="D95" s="0" t="n">
        <f aca="true">RAND()</f>
        <v>0.846548347410609</v>
      </c>
      <c r="E95" s="0" t="n">
        <f aca="true">RAND()</f>
        <v>0.996704063207473</v>
      </c>
      <c r="F95" s="0" t="n">
        <f aca="true">RAND()</f>
        <v>0.413063922600688</v>
      </c>
      <c r="G95" s="0" t="n">
        <f aca="true">RAND()</f>
        <v>0.862734929133441</v>
      </c>
      <c r="H95" s="0" t="n">
        <f aca="true">RAND()</f>
        <v>0.654126692846177</v>
      </c>
      <c r="I95" s="0" t="n">
        <f aca="true">RAND()</f>
        <v>0.830079698013818</v>
      </c>
      <c r="J95" s="0" t="n">
        <f aca="true">RAND()</f>
        <v>0.643552675180463</v>
      </c>
      <c r="K95" s="0" t="n">
        <f aca="true">RAND()</f>
        <v>0.348390295036414</v>
      </c>
      <c r="L95" s="0" t="n">
        <f aca="true">RAND()</f>
        <v>0.68507804813202</v>
      </c>
      <c r="M95" s="0" t="n">
        <f aca="true">RAND()</f>
        <v>0.601945879310787</v>
      </c>
      <c r="N95" s="0" t="n">
        <f aca="true">RAND()</f>
        <v>0.844507564732281</v>
      </c>
      <c r="O95" s="0" t="n">
        <f aca="true">RAND()</f>
        <v>0.466626224345016</v>
      </c>
      <c r="P95" s="0" t="n">
        <f aca="true">RAND()</f>
        <v>0.784000915111739</v>
      </c>
      <c r="Q95" s="0" t="n">
        <f aca="true">RAND()</f>
        <v>0.734652698161068</v>
      </c>
      <c r="R95" s="0" t="n">
        <f aca="true">RAND()</f>
        <v>0.992387097109205</v>
      </c>
      <c r="S95" s="0" t="n">
        <f aca="true">RAND()</f>
        <v>0.718630762398397</v>
      </c>
      <c r="T95" s="0" t="n">
        <f aca="true">RAND()</f>
        <v>0.219070671258734</v>
      </c>
      <c r="U95" s="0" t="n">
        <f aca="true">RAND()</f>
        <v>0.300886732133998</v>
      </c>
      <c r="V95" s="0" t="n">
        <f aca="true">RAND()</f>
        <v>0.0877708605242583</v>
      </c>
      <c r="W95" s="0" t="n">
        <f aca="true">RAND()</f>
        <v>0.530784823846026</v>
      </c>
      <c r="X95" s="0" t="n">
        <f aca="true">RAND()</f>
        <v>0.765400965886918</v>
      </c>
      <c r="Y95" s="0" t="n">
        <f aca="true">RAND()</f>
        <v>0.558668586551107</v>
      </c>
      <c r="Z95" s="0" t="n">
        <f aca="true">RAND()</f>
        <v>0.899966785579012</v>
      </c>
      <c r="AA95" s="0" t="n">
        <f aca="true">RAND()</f>
        <v>0.697554784245378</v>
      </c>
      <c r="AB95" s="0" t="n">
        <f aca="true">RAND()</f>
        <v>0.531890206064149</v>
      </c>
      <c r="AC95" s="0" t="n">
        <f aca="true">RAND()</f>
        <v>0.958457871319537</v>
      </c>
      <c r="AD95" s="0" t="n">
        <f aca="true">RAND()</f>
        <v>0.493596130031949</v>
      </c>
      <c r="AE95" s="0" t="n">
        <f aca="true">RAND()</f>
        <v>0.495508206363808</v>
      </c>
    </row>
    <row r="96" customFormat="false" ht="15.75" hidden="false" customHeight="false" outlineLevel="0" collapsed="false">
      <c r="B96" s="0" t="n">
        <f aca="true">RAND()</f>
        <v>0.364993155043297</v>
      </c>
      <c r="C96" s="0" t="n">
        <f aca="true">RAND()</f>
        <v>0.68592358204462</v>
      </c>
      <c r="D96" s="0" t="n">
        <f aca="true">RAND()</f>
        <v>0.810408425341545</v>
      </c>
      <c r="E96" s="0" t="n">
        <f aca="true">RAND()</f>
        <v>0.810405159831542</v>
      </c>
      <c r="F96" s="0" t="n">
        <f aca="true">RAND()</f>
        <v>0.270706170188341</v>
      </c>
      <c r="G96" s="0" t="n">
        <f aca="true">RAND()</f>
        <v>0.356802598614984</v>
      </c>
      <c r="H96" s="0" t="n">
        <f aca="true">RAND()</f>
        <v>0.497643736697118</v>
      </c>
      <c r="I96" s="0" t="n">
        <f aca="true">RAND()</f>
        <v>0.30840424902228</v>
      </c>
      <c r="J96" s="0" t="n">
        <f aca="true">RAND()</f>
        <v>0.206851860549793</v>
      </c>
      <c r="K96" s="0" t="n">
        <f aca="true">RAND()</f>
        <v>0.743500121611791</v>
      </c>
      <c r="L96" s="0" t="n">
        <f aca="true">RAND()</f>
        <v>0.32533588328283</v>
      </c>
      <c r="M96" s="0" t="n">
        <f aca="true">RAND()</f>
        <v>0.982374706081928</v>
      </c>
      <c r="N96" s="0" t="n">
        <f aca="true">RAND()</f>
        <v>0.203685574672749</v>
      </c>
      <c r="O96" s="0" t="n">
        <f aca="true">RAND()</f>
        <v>0.73953581610921</v>
      </c>
      <c r="P96" s="0" t="n">
        <f aca="true">RAND()</f>
        <v>0.810622778671099</v>
      </c>
      <c r="Q96" s="0" t="n">
        <f aca="true">RAND()</f>
        <v>0.467358711989566</v>
      </c>
      <c r="R96" s="0" t="n">
        <f aca="true">RAND()</f>
        <v>0.989900309580962</v>
      </c>
      <c r="S96" s="0" t="n">
        <f aca="true">RAND()</f>
        <v>0.886370923034686</v>
      </c>
      <c r="T96" s="0" t="n">
        <f aca="true">RAND()</f>
        <v>0.460939239106002</v>
      </c>
      <c r="U96" s="0" t="n">
        <f aca="true">RAND()</f>
        <v>0.512509983297628</v>
      </c>
      <c r="V96" s="0" t="n">
        <f aca="true">RAND()</f>
        <v>0.1508306778972</v>
      </c>
      <c r="W96" s="0" t="n">
        <f aca="true">RAND()</f>
        <v>0.129901734837034</v>
      </c>
      <c r="X96" s="0" t="n">
        <f aca="true">RAND()</f>
        <v>0.579691096169912</v>
      </c>
      <c r="Y96" s="0" t="n">
        <f aca="true">RAND()</f>
        <v>0.673663873179173</v>
      </c>
      <c r="Z96" s="0" t="n">
        <f aca="true">RAND()</f>
        <v>0.0534993382983943</v>
      </c>
      <c r="AA96" s="0" t="n">
        <f aca="true">RAND()</f>
        <v>0.58857778787151</v>
      </c>
      <c r="AB96" s="0" t="n">
        <f aca="true">RAND()</f>
        <v>0.445885642595147</v>
      </c>
      <c r="AC96" s="0" t="n">
        <f aca="true">RAND()</f>
        <v>0.774340747331005</v>
      </c>
      <c r="AD96" s="0" t="n">
        <f aca="true">RAND()</f>
        <v>0.241451749294829</v>
      </c>
      <c r="AE96" s="0" t="n">
        <f aca="true">RAND()</f>
        <v>0.758517145056895</v>
      </c>
    </row>
    <row r="97" customFormat="false" ht="15.75" hidden="false" customHeight="false" outlineLevel="0" collapsed="false">
      <c r="B97" s="0" t="n">
        <f aca="true">RAND()</f>
        <v>0.0483236564076805</v>
      </c>
      <c r="C97" s="0" t="n">
        <f aca="true">RAND()</f>
        <v>0.655245924958005</v>
      </c>
      <c r="D97" s="0" t="n">
        <f aca="true">RAND()</f>
        <v>0.228365660717835</v>
      </c>
      <c r="E97" s="0" t="n">
        <f aca="true">RAND()</f>
        <v>0.0463347531853943</v>
      </c>
      <c r="F97" s="0" t="n">
        <f aca="true">RAND()</f>
        <v>0.0849211362977192</v>
      </c>
      <c r="G97" s="0" t="n">
        <f aca="true">RAND()</f>
        <v>0.407677038205305</v>
      </c>
      <c r="H97" s="0" t="n">
        <f aca="true">RAND()</f>
        <v>0.145706313064917</v>
      </c>
      <c r="I97" s="0" t="n">
        <f aca="true">RAND()</f>
        <v>0.428883312609187</v>
      </c>
      <c r="J97" s="0" t="n">
        <f aca="true">RAND()</f>
        <v>0.873468685343193</v>
      </c>
      <c r="K97" s="0" t="n">
        <f aca="true">RAND()</f>
        <v>0.761224129646978</v>
      </c>
      <c r="L97" s="0" t="n">
        <f aca="true">RAND()</f>
        <v>0.026803215790981</v>
      </c>
      <c r="M97" s="0" t="n">
        <f aca="true">RAND()</f>
        <v>0.544129348042817</v>
      </c>
      <c r="N97" s="0" t="n">
        <f aca="true">RAND()</f>
        <v>0.101376750013592</v>
      </c>
      <c r="O97" s="0" t="n">
        <f aca="true">RAND()</f>
        <v>0.718602216886793</v>
      </c>
      <c r="P97" s="0" t="n">
        <f aca="true">RAND()</f>
        <v>0.77995520444036</v>
      </c>
      <c r="Q97" s="0" t="n">
        <f aca="true">RAND()</f>
        <v>0.130848620328109</v>
      </c>
      <c r="R97" s="0" t="n">
        <f aca="true">RAND()</f>
        <v>0.159741554535948</v>
      </c>
      <c r="S97" s="0" t="n">
        <f aca="true">RAND()</f>
        <v>0.318084007805095</v>
      </c>
      <c r="T97" s="0" t="n">
        <f aca="true">RAND()</f>
        <v>0.0436922599124483</v>
      </c>
      <c r="U97" s="0" t="n">
        <f aca="true">RAND()</f>
        <v>0.75741532462106</v>
      </c>
      <c r="V97" s="0" t="n">
        <f aca="true">RAND()</f>
        <v>0.789944949872687</v>
      </c>
      <c r="W97" s="0" t="n">
        <f aca="true">RAND()</f>
        <v>0.590508335878101</v>
      </c>
      <c r="X97" s="0" t="n">
        <f aca="true">RAND()</f>
        <v>0.699937476524876</v>
      </c>
      <c r="Y97" s="0" t="n">
        <f aca="true">RAND()</f>
        <v>0.89417036636525</v>
      </c>
      <c r="Z97" s="0" t="n">
        <f aca="true">RAND()</f>
        <v>0.209782463165183</v>
      </c>
      <c r="AA97" s="0" t="n">
        <f aca="true">RAND()</f>
        <v>0.9739144995331</v>
      </c>
      <c r="AB97" s="0" t="n">
        <f aca="true">RAND()</f>
        <v>0.905015563467718</v>
      </c>
      <c r="AC97" s="0" t="n">
        <f aca="true">RAND()</f>
        <v>0.302630855219079</v>
      </c>
      <c r="AD97" s="0" t="n">
        <f aca="true">RAND()</f>
        <v>0.603949060413366</v>
      </c>
      <c r="AE97" s="0" t="n">
        <f aca="true">RAND()</f>
        <v>0.204606466290156</v>
      </c>
    </row>
    <row r="98" customFormat="false" ht="15.75" hidden="false" customHeight="false" outlineLevel="0" collapsed="false">
      <c r="B98" s="0" t="n">
        <f aca="true">RAND()</f>
        <v>0.82854750269005</v>
      </c>
      <c r="C98" s="0" t="n">
        <f aca="true">RAND()</f>
        <v>0.54601626077302</v>
      </c>
      <c r="D98" s="0" t="n">
        <f aca="true">RAND()</f>
        <v>0.0733578030425198</v>
      </c>
      <c r="E98" s="0" t="n">
        <f aca="true">RAND()</f>
        <v>0.0923323510313016</v>
      </c>
      <c r="F98" s="0" t="n">
        <f aca="true">RAND()</f>
        <v>0.106780644788732</v>
      </c>
      <c r="G98" s="0" t="n">
        <f aca="true">RAND()</f>
        <v>0.501654599295257</v>
      </c>
      <c r="H98" s="0" t="n">
        <f aca="true">RAND()</f>
        <v>0.197184314310894</v>
      </c>
      <c r="I98" s="0" t="n">
        <f aca="true">RAND()</f>
        <v>0.270313527683481</v>
      </c>
      <c r="J98" s="0" t="n">
        <f aca="true">RAND()</f>
        <v>0.392831852935839</v>
      </c>
      <c r="K98" s="0" t="n">
        <f aca="true">RAND()</f>
        <v>0.133636231140807</v>
      </c>
      <c r="L98" s="0" t="n">
        <f aca="true">RAND()</f>
        <v>0.973039651735395</v>
      </c>
      <c r="M98" s="0" t="n">
        <f aca="true">RAND()</f>
        <v>0.65870538038932</v>
      </c>
      <c r="N98" s="0" t="n">
        <f aca="true">RAND()</f>
        <v>0.189725622571056</v>
      </c>
      <c r="O98" s="0" t="n">
        <f aca="true">RAND()</f>
        <v>0.958266410233229</v>
      </c>
      <c r="P98" s="0" t="n">
        <f aca="true">RAND()</f>
        <v>0.4214569848299</v>
      </c>
      <c r="Q98" s="0" t="n">
        <f aca="true">RAND()</f>
        <v>0.615691403073368</v>
      </c>
      <c r="R98" s="0" t="n">
        <f aca="true">RAND()</f>
        <v>0.424857341422789</v>
      </c>
      <c r="S98" s="0" t="n">
        <f aca="true">RAND()</f>
        <v>0.114869756566092</v>
      </c>
      <c r="T98" s="0" t="n">
        <f aca="true">RAND()</f>
        <v>0.179365630768038</v>
      </c>
      <c r="U98" s="0" t="n">
        <f aca="true">RAND()</f>
        <v>0.672317889703413</v>
      </c>
      <c r="V98" s="0" t="n">
        <f aca="true">RAND()</f>
        <v>0.38821893722309</v>
      </c>
      <c r="W98" s="0" t="n">
        <f aca="true">RAND()</f>
        <v>0.922294136798804</v>
      </c>
      <c r="X98" s="0" t="n">
        <f aca="true">RAND()</f>
        <v>0.143042950726401</v>
      </c>
      <c r="Y98" s="0" t="n">
        <f aca="true">RAND()</f>
        <v>0.373425951791691</v>
      </c>
      <c r="Z98" s="0" t="n">
        <f aca="true">RAND()</f>
        <v>0.667763630342195</v>
      </c>
      <c r="AA98" s="0" t="n">
        <f aca="true">RAND()</f>
        <v>0.321330369472118</v>
      </c>
      <c r="AB98" s="0" t="n">
        <f aca="true">RAND()</f>
        <v>0.370473892821346</v>
      </c>
      <c r="AC98" s="0" t="n">
        <f aca="true">RAND()</f>
        <v>0.920745906483757</v>
      </c>
      <c r="AD98" s="0" t="n">
        <f aca="true">RAND()</f>
        <v>0.84675333321059</v>
      </c>
      <c r="AE98" s="0" t="n">
        <f aca="true">RAND()</f>
        <v>0.094425257593043</v>
      </c>
    </row>
    <row r="99" customFormat="false" ht="15.75" hidden="false" customHeight="false" outlineLevel="0" collapsed="false">
      <c r="B99" s="0" t="n">
        <f aca="true">RAND()</f>
        <v>0.490517436034561</v>
      </c>
      <c r="C99" s="0" t="n">
        <f aca="true">RAND()</f>
        <v>0.0400002815093949</v>
      </c>
      <c r="D99" s="0" t="n">
        <f aca="true">RAND()</f>
        <v>0.806794296702262</v>
      </c>
      <c r="E99" s="0" t="n">
        <f aca="true">RAND()</f>
        <v>0.361798937326316</v>
      </c>
      <c r="F99" s="0" t="n">
        <f aca="true">RAND()</f>
        <v>0.452382944411405</v>
      </c>
      <c r="G99" s="0" t="n">
        <f aca="true">RAND()</f>
        <v>0.598318794873552</v>
      </c>
      <c r="H99" s="0" t="n">
        <f aca="true">RAND()</f>
        <v>0.348278319277582</v>
      </c>
      <c r="I99" s="0" t="n">
        <f aca="true">RAND()</f>
        <v>0.853999799304348</v>
      </c>
      <c r="J99" s="0" t="n">
        <f aca="true">RAND()</f>
        <v>0.0400442827522766</v>
      </c>
      <c r="K99" s="0" t="n">
        <f aca="true">RAND()</f>
        <v>0.950465914340817</v>
      </c>
      <c r="L99" s="0" t="n">
        <f aca="true">RAND()</f>
        <v>0.499918948177209</v>
      </c>
      <c r="M99" s="0" t="n">
        <f aca="true">RAND()</f>
        <v>0.80559741225484</v>
      </c>
      <c r="N99" s="0" t="n">
        <f aca="true">RAND()</f>
        <v>0.28324830654947</v>
      </c>
      <c r="O99" s="0" t="n">
        <f aca="true">RAND()</f>
        <v>0.347110397898115</v>
      </c>
      <c r="P99" s="0" t="n">
        <f aca="true">RAND()</f>
        <v>0.347187873106858</v>
      </c>
      <c r="Q99" s="0" t="n">
        <f aca="true">RAND()</f>
        <v>0.190202477230989</v>
      </c>
      <c r="R99" s="0" t="n">
        <f aca="true">RAND()</f>
        <v>0.577256195951008</v>
      </c>
      <c r="S99" s="0" t="n">
        <f aca="true">RAND()</f>
        <v>0.606801585668116</v>
      </c>
      <c r="T99" s="0" t="n">
        <f aca="true">RAND()</f>
        <v>0.338765461931277</v>
      </c>
      <c r="U99" s="0" t="n">
        <f aca="true">RAND()</f>
        <v>0.263363691600561</v>
      </c>
      <c r="V99" s="0" t="n">
        <f aca="true">RAND()</f>
        <v>0.626053018901544</v>
      </c>
      <c r="W99" s="0" t="n">
        <f aca="true">RAND()</f>
        <v>0.887206788451386</v>
      </c>
      <c r="X99" s="0" t="n">
        <f aca="true">RAND()</f>
        <v>0.165411103772497</v>
      </c>
      <c r="Y99" s="0" t="n">
        <f aca="true">RAND()</f>
        <v>0.853512824041755</v>
      </c>
      <c r="Z99" s="0" t="n">
        <f aca="true">RAND()</f>
        <v>0.475238257906724</v>
      </c>
      <c r="AA99" s="0" t="n">
        <f aca="true">RAND()</f>
        <v>0.949228854700023</v>
      </c>
      <c r="AB99" s="0" t="n">
        <f aca="true">RAND()</f>
        <v>0.442377032062671</v>
      </c>
      <c r="AC99" s="0" t="n">
        <f aca="true">RAND()</f>
        <v>0.600907346424344</v>
      </c>
      <c r="AD99" s="0" t="n">
        <f aca="true">RAND()</f>
        <v>0.292873544694752</v>
      </c>
      <c r="AE99" s="0" t="n">
        <f aca="true">RAND()</f>
        <v>0.917532088106322</v>
      </c>
    </row>
    <row r="100" customFormat="false" ht="15.75" hidden="false" customHeight="false" outlineLevel="0" collapsed="false">
      <c r="B100" s="0" t="n">
        <f aca="true">RAND()</f>
        <v>0.0796853885680098</v>
      </c>
      <c r="C100" s="0" t="n">
        <f aca="true">RAND()</f>
        <v>0.814794081550617</v>
      </c>
      <c r="D100" s="0" t="n">
        <f aca="true">RAND()</f>
        <v>0.430745189360622</v>
      </c>
      <c r="E100" s="0" t="n">
        <f aca="true">RAND()</f>
        <v>0.231421570549874</v>
      </c>
      <c r="F100" s="0" t="n">
        <f aca="true">RAND()</f>
        <v>0.475569428564948</v>
      </c>
      <c r="G100" s="0" t="n">
        <f aca="true">RAND()</f>
        <v>0.719161663144135</v>
      </c>
      <c r="H100" s="0" t="n">
        <f aca="true">RAND()</f>
        <v>0.243685383008747</v>
      </c>
      <c r="I100" s="0" t="n">
        <f aca="true">RAND()</f>
        <v>0.493903340259794</v>
      </c>
      <c r="J100" s="0" t="n">
        <f aca="true">RAND()</f>
        <v>0.780959879701533</v>
      </c>
      <c r="K100" s="0" t="n">
        <f aca="true">RAND()</f>
        <v>0.964761881487104</v>
      </c>
      <c r="L100" s="0" t="n">
        <f aca="true">RAND()</f>
        <v>0.75784614071963</v>
      </c>
      <c r="M100" s="0" t="n">
        <f aca="true">RAND()</f>
        <v>0.841542473212429</v>
      </c>
      <c r="N100" s="0" t="n">
        <f aca="true">RAND()</f>
        <v>0.837666679972002</v>
      </c>
      <c r="O100" s="0" t="n">
        <f aca="true">RAND()</f>
        <v>0.759456997310908</v>
      </c>
      <c r="P100" s="0" t="n">
        <f aca="true">RAND()</f>
        <v>0.0272704576563978</v>
      </c>
      <c r="Q100" s="0" t="n">
        <f aca="true">RAND()</f>
        <v>0.10469526408543</v>
      </c>
      <c r="R100" s="0" t="n">
        <f aca="true">RAND()</f>
        <v>0.326722191866924</v>
      </c>
      <c r="S100" s="0" t="n">
        <f aca="true">RAND()</f>
        <v>0.622667746596582</v>
      </c>
      <c r="T100" s="0" t="n">
        <f aca="true">RAND()</f>
        <v>0.279714675433591</v>
      </c>
      <c r="U100" s="0" t="n">
        <f aca="true">RAND()</f>
        <v>0.102276940018745</v>
      </c>
      <c r="V100" s="0" t="n">
        <f aca="true">RAND()</f>
        <v>0.913133690054573</v>
      </c>
      <c r="W100" s="0" t="n">
        <f aca="true">RAND()</f>
        <v>0.547255116079021</v>
      </c>
      <c r="X100" s="0" t="n">
        <f aca="true">RAND()</f>
        <v>0.454361334705547</v>
      </c>
      <c r="Y100" s="0" t="n">
        <f aca="true">RAND()</f>
        <v>0.269333336459147</v>
      </c>
      <c r="Z100" s="0" t="n">
        <f aca="true">RAND()</f>
        <v>0.0310511888391635</v>
      </c>
      <c r="AA100" s="0" t="n">
        <f aca="true">RAND()</f>
        <v>0.382655653298436</v>
      </c>
      <c r="AB100" s="0" t="n">
        <f aca="true">RAND()</f>
        <v>0.194366378857565</v>
      </c>
      <c r="AC100" s="0" t="n">
        <f aca="true">RAND()</f>
        <v>0.369317197355803</v>
      </c>
      <c r="AD100" s="0" t="n">
        <f aca="true">RAND()</f>
        <v>0.207138584649304</v>
      </c>
      <c r="AE100" s="0" t="n">
        <f aca="true">RAND()</f>
        <v>0.0706928331096641</v>
      </c>
    </row>
    <row r="101" customFormat="false" ht="15.75" hidden="false" customHeight="false" outlineLevel="0" collapsed="false">
      <c r="B101" s="0" t="n">
        <f aca="true">RAND()</f>
        <v>0.368153583814495</v>
      </c>
      <c r="C101" s="0" t="n">
        <f aca="true">RAND()</f>
        <v>0.113118606762644</v>
      </c>
      <c r="D101" s="0" t="n">
        <f aca="true">RAND()</f>
        <v>0.609710931772666</v>
      </c>
      <c r="E101" s="0" t="n">
        <f aca="true">RAND()</f>
        <v>0.553814082669619</v>
      </c>
      <c r="F101" s="0" t="n">
        <f aca="true">RAND()</f>
        <v>0.714947023142464</v>
      </c>
      <c r="G101" s="0" t="n">
        <f aca="true">RAND()</f>
        <v>0.705623439621617</v>
      </c>
      <c r="H101" s="0" t="n">
        <f aca="true">RAND()</f>
        <v>0.227524659002676</v>
      </c>
      <c r="I101" s="0" t="n">
        <f aca="true">RAND()</f>
        <v>0.360967367855612</v>
      </c>
      <c r="J101" s="0" t="n">
        <f aca="true">RAND()</f>
        <v>0.285730097663753</v>
      </c>
      <c r="K101" s="0" t="n">
        <f aca="true">RAND()</f>
        <v>0.846804266407707</v>
      </c>
      <c r="L101" s="0" t="n">
        <f aca="true">RAND()</f>
        <v>0.0764406605587234</v>
      </c>
      <c r="M101" s="0" t="n">
        <f aca="true">RAND()</f>
        <v>0.630006285061523</v>
      </c>
      <c r="N101" s="0" t="n">
        <f aca="true">RAND()</f>
        <v>0.0360452360435231</v>
      </c>
      <c r="O101" s="0" t="n">
        <f aca="true">RAND()</f>
        <v>0.954307438576081</v>
      </c>
      <c r="P101" s="0" t="n">
        <f aca="true">RAND()</f>
        <v>0.744527160271472</v>
      </c>
      <c r="Q101" s="0" t="n">
        <f aca="true">RAND()</f>
        <v>0.224785858178913</v>
      </c>
      <c r="R101" s="0" t="n">
        <f aca="true">RAND()</f>
        <v>0.234455280450936</v>
      </c>
      <c r="S101" s="0" t="n">
        <f aca="true">RAND()</f>
        <v>0.838769762369795</v>
      </c>
      <c r="T101" s="0" t="n">
        <f aca="true">RAND()</f>
        <v>0.0631769542702243</v>
      </c>
      <c r="U101" s="0" t="n">
        <f aca="true">RAND()</f>
        <v>0.807098707395862</v>
      </c>
      <c r="V101" s="0" t="n">
        <f aca="true">RAND()</f>
        <v>0.412728371428342</v>
      </c>
      <c r="W101" s="0" t="n">
        <f aca="true">RAND()</f>
        <v>0.00712533836267346</v>
      </c>
      <c r="X101" s="0" t="n">
        <f aca="true">RAND()</f>
        <v>0.255105132217671</v>
      </c>
      <c r="Y101" s="0" t="n">
        <f aca="true">RAND()</f>
        <v>0.520206154511026</v>
      </c>
      <c r="Z101" s="0" t="n">
        <f aca="true">RAND()</f>
        <v>0.264996764425459</v>
      </c>
      <c r="AA101" s="0" t="n">
        <f aca="true">RAND()</f>
        <v>0.0269158186181828</v>
      </c>
      <c r="AB101" s="0" t="n">
        <f aca="true">RAND()</f>
        <v>0.237634646629054</v>
      </c>
      <c r="AC101" s="0" t="n">
        <f aca="true">RAND()</f>
        <v>0.813136081748354</v>
      </c>
      <c r="AD101" s="0" t="n">
        <f aca="true">RAND()</f>
        <v>0.513082610726805</v>
      </c>
      <c r="AE101" s="0" t="n">
        <f aca="true">RAND()</f>
        <v>0.937064910215435</v>
      </c>
    </row>
    <row r="102" customFormat="false" ht="15.75" hidden="false" customHeight="false" outlineLevel="0" collapsed="false">
      <c r="B102" s="0" t="n">
        <f aca="true">RAND()</f>
        <v>0.881927808608996</v>
      </c>
      <c r="C102" s="0" t="n">
        <f aca="true">RAND()</f>
        <v>0.0606611238326469</v>
      </c>
      <c r="D102" s="0" t="n">
        <f aca="true">RAND()</f>
        <v>0.247106356311711</v>
      </c>
      <c r="E102" s="0" t="n">
        <f aca="true">RAND()</f>
        <v>0.315186055733741</v>
      </c>
      <c r="F102" s="0" t="n">
        <f aca="true">RAND()</f>
        <v>0.871552329644523</v>
      </c>
      <c r="G102" s="0" t="n">
        <f aca="true">RAND()</f>
        <v>0.995024180459377</v>
      </c>
      <c r="H102" s="0" t="n">
        <f aca="true">RAND()</f>
        <v>0.991117873570577</v>
      </c>
      <c r="I102" s="0" t="n">
        <f aca="true">RAND()</f>
        <v>0.254146335888528</v>
      </c>
      <c r="J102" s="0" t="n">
        <f aca="true">RAND()</f>
        <v>0.127369283691316</v>
      </c>
      <c r="K102" s="0" t="n">
        <f aca="true">RAND()</f>
        <v>0.731373066222638</v>
      </c>
      <c r="L102" s="0" t="n">
        <f aca="true">RAND()</f>
        <v>0.107316776513202</v>
      </c>
      <c r="M102" s="0" t="n">
        <f aca="true">RAND()</f>
        <v>0.0464207317086107</v>
      </c>
      <c r="N102" s="0" t="n">
        <f aca="true">RAND()</f>
        <v>0.591778877779458</v>
      </c>
      <c r="O102" s="0" t="n">
        <f aca="true">RAND()</f>
        <v>0.267932589939868</v>
      </c>
      <c r="P102" s="0" t="n">
        <f aca="true">RAND()</f>
        <v>0.314173131625335</v>
      </c>
      <c r="Q102" s="0" t="n">
        <f aca="true">RAND()</f>
        <v>0.541707288201833</v>
      </c>
      <c r="R102" s="0" t="n">
        <f aca="true">RAND()</f>
        <v>0.808539426811582</v>
      </c>
      <c r="S102" s="0" t="n">
        <f aca="true">RAND()</f>
        <v>0.651521142106517</v>
      </c>
      <c r="T102" s="0" t="n">
        <f aca="true">RAND()</f>
        <v>0.41986882639968</v>
      </c>
      <c r="U102" s="0" t="n">
        <f aca="true">RAND()</f>
        <v>0.282497779208254</v>
      </c>
      <c r="V102" s="0" t="n">
        <f aca="true">RAND()</f>
        <v>0.346944394957235</v>
      </c>
      <c r="W102" s="0" t="n">
        <f aca="true">RAND()</f>
        <v>0.972245642925291</v>
      </c>
      <c r="X102" s="0" t="n">
        <f aca="true">RAND()</f>
        <v>0.49121634262527</v>
      </c>
      <c r="Y102" s="0" t="n">
        <f aca="true">RAND()</f>
        <v>0.532725446803357</v>
      </c>
      <c r="Z102" s="0" t="n">
        <f aca="true">RAND()</f>
        <v>0.518740920567693</v>
      </c>
      <c r="AA102" s="0" t="n">
        <f aca="true">RAND()</f>
        <v>0.569799266423815</v>
      </c>
      <c r="AB102" s="0" t="n">
        <f aca="true">RAND()</f>
        <v>0.563922942196317</v>
      </c>
      <c r="AC102" s="0" t="n">
        <f aca="true">RAND()</f>
        <v>0.439997016734002</v>
      </c>
      <c r="AD102" s="0" t="n">
        <f aca="true">RAND()</f>
        <v>0.562664937074335</v>
      </c>
      <c r="AE102" s="0" t="n">
        <f aca="true">RAND()</f>
        <v>0.64306798979181</v>
      </c>
    </row>
    <row r="103" customFormat="false" ht="15.75" hidden="false" customHeight="false" outlineLevel="0" collapsed="false">
      <c r="B103" s="0" t="n">
        <f aca="true">RAND()</f>
        <v>0.503131870024462</v>
      </c>
      <c r="C103" s="0" t="n">
        <f aca="true">RAND()</f>
        <v>0.020564646439333</v>
      </c>
      <c r="D103" s="0" t="n">
        <f aca="true">RAND()</f>
        <v>0.302348013331255</v>
      </c>
      <c r="E103" s="0" t="n">
        <f aca="true">RAND()</f>
        <v>0.603818966396199</v>
      </c>
      <c r="F103" s="0" t="n">
        <f aca="true">RAND()</f>
        <v>0.593677956136104</v>
      </c>
      <c r="G103" s="0" t="n">
        <f aca="true">RAND()</f>
        <v>0.563357217644002</v>
      </c>
      <c r="H103" s="0" t="n">
        <f aca="true">RAND()</f>
        <v>0.851726887190639</v>
      </c>
      <c r="I103" s="0" t="n">
        <f aca="true">RAND()</f>
        <v>0.429382845626552</v>
      </c>
      <c r="J103" s="0" t="n">
        <f aca="true">RAND()</f>
        <v>0.897250887412547</v>
      </c>
      <c r="K103" s="0" t="n">
        <f aca="true">RAND()</f>
        <v>0.632760203115466</v>
      </c>
      <c r="L103" s="0" t="n">
        <f aca="true">RAND()</f>
        <v>0.344185034610492</v>
      </c>
      <c r="M103" s="0" t="n">
        <f aca="true">RAND()</f>
        <v>0.842651482253297</v>
      </c>
      <c r="N103" s="0" t="n">
        <f aca="true">RAND()</f>
        <v>0.205478984205738</v>
      </c>
      <c r="O103" s="0" t="n">
        <f aca="true">RAND()</f>
        <v>0.427951250068642</v>
      </c>
      <c r="P103" s="0" t="n">
        <f aca="true">RAND()</f>
        <v>0.833989741792965</v>
      </c>
      <c r="Q103" s="0" t="n">
        <f aca="true">RAND()</f>
        <v>0.903863408759531</v>
      </c>
      <c r="R103" s="0" t="n">
        <f aca="true">RAND()</f>
        <v>0.762921241602641</v>
      </c>
      <c r="S103" s="0" t="n">
        <f aca="true">RAND()</f>
        <v>0.352528248365235</v>
      </c>
      <c r="T103" s="0" t="n">
        <f aca="true">RAND()</f>
        <v>0.853022976413014</v>
      </c>
      <c r="U103" s="0" t="n">
        <f aca="true">RAND()</f>
        <v>0.0209572375337683</v>
      </c>
      <c r="V103" s="0" t="n">
        <f aca="true">RAND()</f>
        <v>0.494303180253929</v>
      </c>
      <c r="W103" s="0" t="n">
        <f aca="true">RAND()</f>
        <v>0.552648799904194</v>
      </c>
      <c r="X103" s="0" t="n">
        <f aca="true">RAND()</f>
        <v>0.0974471488015187</v>
      </c>
      <c r="Y103" s="0" t="n">
        <f aca="true">RAND()</f>
        <v>0.106411741764734</v>
      </c>
      <c r="Z103" s="0" t="n">
        <f aca="true">RAND()</f>
        <v>0.0435940194860704</v>
      </c>
      <c r="AA103" s="0" t="n">
        <f aca="true">RAND()</f>
        <v>0.765586986442511</v>
      </c>
      <c r="AB103" s="0" t="n">
        <f aca="true">RAND()</f>
        <v>0.0384632891641354</v>
      </c>
      <c r="AC103" s="0" t="n">
        <f aca="true">RAND()</f>
        <v>0.678573673070853</v>
      </c>
      <c r="AD103" s="0" t="n">
        <f aca="true">RAND()</f>
        <v>0.410456963817104</v>
      </c>
      <c r="AE103" s="0" t="n">
        <f aca="true">RAND()</f>
        <v>0.40244405379325</v>
      </c>
    </row>
    <row r="104" customFormat="false" ht="15.75" hidden="false" customHeight="false" outlineLevel="0" collapsed="false">
      <c r="B104" s="0" t="n">
        <f aca="true">RAND()</f>
        <v>0.727501545348244</v>
      </c>
      <c r="C104" s="0" t="n">
        <f aca="true">RAND()</f>
        <v>0.570770429273008</v>
      </c>
      <c r="D104" s="0" t="n">
        <f aca="true">RAND()</f>
        <v>0.206243202787526</v>
      </c>
      <c r="E104" s="0" t="n">
        <f aca="true">RAND()</f>
        <v>0.1306720117175</v>
      </c>
      <c r="F104" s="0" t="n">
        <f aca="true">RAND()</f>
        <v>0.346616795037059</v>
      </c>
      <c r="G104" s="0" t="n">
        <f aca="true">RAND()</f>
        <v>0.40356182788765</v>
      </c>
      <c r="H104" s="0" t="n">
        <f aca="true">RAND()</f>
        <v>0.841435451143553</v>
      </c>
      <c r="I104" s="0" t="n">
        <f aca="true">RAND()</f>
        <v>0.162250000608252</v>
      </c>
      <c r="J104" s="0" t="n">
        <f aca="true">RAND()</f>
        <v>0.572286826605011</v>
      </c>
      <c r="K104" s="0" t="n">
        <f aca="true">RAND()</f>
        <v>0.01798637702512</v>
      </c>
      <c r="L104" s="0" t="n">
        <f aca="true">RAND()</f>
        <v>0.956527373370526</v>
      </c>
      <c r="M104" s="0" t="n">
        <f aca="true">RAND()</f>
        <v>0.524435440028232</v>
      </c>
      <c r="N104" s="0" t="n">
        <f aca="true">RAND()</f>
        <v>0.393390134464743</v>
      </c>
      <c r="O104" s="0" t="n">
        <f aca="true">RAND()</f>
        <v>0.0657935951160131</v>
      </c>
      <c r="P104" s="0" t="n">
        <f aca="true">RAND()</f>
        <v>0.594433128329403</v>
      </c>
      <c r="Q104" s="0" t="n">
        <f aca="true">RAND()</f>
        <v>0.269323910948643</v>
      </c>
      <c r="R104" s="0" t="n">
        <f aca="true">RAND()</f>
        <v>0.0684885721055902</v>
      </c>
      <c r="S104" s="0" t="n">
        <f aca="true">RAND()</f>
        <v>0.807955623823465</v>
      </c>
      <c r="T104" s="0" t="n">
        <f aca="true">RAND()</f>
        <v>0.586342404731085</v>
      </c>
      <c r="U104" s="0" t="n">
        <f aca="true">RAND()</f>
        <v>0.974538478561889</v>
      </c>
      <c r="V104" s="0" t="n">
        <f aca="true">RAND()</f>
        <v>0.438732569818121</v>
      </c>
      <c r="W104" s="0" t="n">
        <f aca="true">RAND()</f>
        <v>0.620316174952821</v>
      </c>
      <c r="X104" s="0" t="n">
        <f aca="true">RAND()</f>
        <v>0.869614329981501</v>
      </c>
      <c r="Y104" s="0" t="n">
        <f aca="true">RAND()</f>
        <v>0.622347022371659</v>
      </c>
      <c r="Z104" s="0" t="n">
        <f aca="true">RAND()</f>
        <v>0.396812183059011</v>
      </c>
      <c r="AA104" s="0" t="n">
        <f aca="true">RAND()</f>
        <v>0.896934982974958</v>
      </c>
      <c r="AB104" s="0" t="n">
        <f aca="true">RAND()</f>
        <v>0.6702380413425</v>
      </c>
      <c r="AC104" s="0" t="n">
        <f aca="true">RAND()</f>
        <v>0.056050420250954</v>
      </c>
      <c r="AD104" s="0" t="n">
        <f aca="true">RAND()</f>
        <v>0.482596705131745</v>
      </c>
      <c r="AE104" s="0" t="n">
        <f aca="true">RAND()</f>
        <v>0.264144829027509</v>
      </c>
    </row>
    <row r="105" customFormat="false" ht="15.75" hidden="false" customHeight="false" outlineLevel="0" collapsed="false">
      <c r="B105" s="0" t="n">
        <f aca="true">RAND()</f>
        <v>0.373289765763383</v>
      </c>
      <c r="C105" s="0" t="n">
        <f aca="true">RAND()</f>
        <v>0.620180571478502</v>
      </c>
      <c r="D105" s="0" t="n">
        <f aca="true">RAND()</f>
        <v>0.113233099015044</v>
      </c>
      <c r="E105" s="0" t="n">
        <f aca="true">RAND()</f>
        <v>0.0251177308943957</v>
      </c>
      <c r="F105" s="0" t="n">
        <f aca="true">RAND()</f>
        <v>0.265180795744942</v>
      </c>
      <c r="G105" s="0" t="n">
        <f aca="true">RAND()</f>
        <v>0.545819096976703</v>
      </c>
      <c r="H105" s="0" t="n">
        <f aca="true">RAND()</f>
        <v>0.727380353185102</v>
      </c>
      <c r="I105" s="0" t="n">
        <f aca="true">RAND()</f>
        <v>0.816393044763685</v>
      </c>
      <c r="J105" s="0" t="n">
        <f aca="true">RAND()</f>
        <v>0.696308098780425</v>
      </c>
      <c r="K105" s="0" t="n">
        <f aca="true">RAND()</f>
        <v>0.183819582929763</v>
      </c>
      <c r="L105" s="0" t="n">
        <f aca="true">RAND()</f>
        <v>0.947399068522112</v>
      </c>
      <c r="M105" s="0" t="n">
        <f aca="true">RAND()</f>
        <v>0.70047825159238</v>
      </c>
      <c r="N105" s="0" t="n">
        <f aca="true">RAND()</f>
        <v>0.634169289793093</v>
      </c>
      <c r="O105" s="0" t="n">
        <f aca="true">RAND()</f>
        <v>0.353085889697927</v>
      </c>
      <c r="P105" s="0" t="n">
        <f aca="true">RAND()</f>
        <v>0.952662675217602</v>
      </c>
      <c r="Q105" s="0" t="n">
        <f aca="true">RAND()</f>
        <v>0.893527604870544</v>
      </c>
      <c r="R105" s="0" t="n">
        <f aca="true">RAND()</f>
        <v>0.237728813205786</v>
      </c>
      <c r="S105" s="0" t="n">
        <f aca="true">RAND()</f>
        <v>0.589117372881446</v>
      </c>
      <c r="T105" s="0" t="n">
        <f aca="true">RAND()</f>
        <v>0.06760783632845</v>
      </c>
      <c r="U105" s="0" t="n">
        <f aca="true">RAND()</f>
        <v>0.725012372828883</v>
      </c>
      <c r="V105" s="0" t="n">
        <f aca="true">RAND()</f>
        <v>0.891707011508996</v>
      </c>
      <c r="W105" s="0" t="n">
        <f aca="true">RAND()</f>
        <v>0.358310945490294</v>
      </c>
      <c r="X105" s="0" t="n">
        <f aca="true">RAND()</f>
        <v>0.160997105263073</v>
      </c>
      <c r="Y105" s="0" t="n">
        <f aca="true">RAND()</f>
        <v>0.574964071166737</v>
      </c>
      <c r="Z105" s="0" t="n">
        <f aca="true">RAND()</f>
        <v>0.389962248415433</v>
      </c>
      <c r="AA105" s="0" t="n">
        <f aca="true">RAND()</f>
        <v>0.447787299317143</v>
      </c>
      <c r="AB105" s="0" t="n">
        <f aca="true">RAND()</f>
        <v>0.775640338176049</v>
      </c>
      <c r="AC105" s="0" t="n">
        <f aca="true">RAND()</f>
        <v>0.233767727910594</v>
      </c>
      <c r="AD105" s="0" t="n">
        <f aca="true">RAND()</f>
        <v>0.0573428700530214</v>
      </c>
      <c r="AE105" s="0" t="n">
        <f aca="true">RAND()</f>
        <v>0.118784126102706</v>
      </c>
    </row>
    <row r="106" customFormat="false" ht="15.75" hidden="false" customHeight="false" outlineLevel="0" collapsed="false">
      <c r="B106" s="0" t="n">
        <f aca="true">RAND()</f>
        <v>0.943106868378833</v>
      </c>
      <c r="C106" s="0" t="n">
        <f aca="true">RAND()</f>
        <v>0.844967460265787</v>
      </c>
      <c r="D106" s="0" t="n">
        <f aca="true">RAND()</f>
        <v>0.485376945423286</v>
      </c>
      <c r="E106" s="0" t="n">
        <f aca="true">RAND()</f>
        <v>0.665399900094471</v>
      </c>
      <c r="F106" s="0" t="n">
        <f aca="true">RAND()</f>
        <v>0.42406584807044</v>
      </c>
      <c r="G106" s="0" t="n">
        <f aca="true">RAND()</f>
        <v>0.643024422290892</v>
      </c>
      <c r="H106" s="0" t="n">
        <f aca="true">RAND()</f>
        <v>0.0492185942694618</v>
      </c>
      <c r="I106" s="0" t="n">
        <f aca="true">RAND()</f>
        <v>0.44517458015503</v>
      </c>
      <c r="J106" s="0" t="n">
        <f aca="true">RAND()</f>
        <v>0.0716865958814395</v>
      </c>
      <c r="K106" s="0" t="n">
        <f aca="true">RAND()</f>
        <v>0.665371119370138</v>
      </c>
      <c r="L106" s="0" t="n">
        <f aca="true">RAND()</f>
        <v>0.0424907794614933</v>
      </c>
      <c r="M106" s="0" t="n">
        <f aca="true">RAND()</f>
        <v>0.827640775183444</v>
      </c>
      <c r="N106" s="0" t="n">
        <f aca="true">RAND()</f>
        <v>0.693409039778637</v>
      </c>
      <c r="O106" s="0" t="n">
        <f aca="true">RAND()</f>
        <v>0.064868331173523</v>
      </c>
      <c r="P106" s="0" t="n">
        <f aca="true">RAND()</f>
        <v>0.150123247334464</v>
      </c>
      <c r="Q106" s="0" t="n">
        <f aca="true">RAND()</f>
        <v>0.143291120036955</v>
      </c>
      <c r="R106" s="0" t="n">
        <f aca="true">RAND()</f>
        <v>0.00221355422325005</v>
      </c>
      <c r="S106" s="0" t="n">
        <f aca="true">RAND()</f>
        <v>0.357228657043237</v>
      </c>
      <c r="T106" s="0" t="n">
        <f aca="true">RAND()</f>
        <v>0.689183256300233</v>
      </c>
      <c r="U106" s="0" t="n">
        <f aca="true">RAND()</f>
        <v>0.74323431616363</v>
      </c>
      <c r="V106" s="0" t="n">
        <f aca="true">RAND()</f>
        <v>0.669603747101879</v>
      </c>
      <c r="W106" s="0" t="n">
        <f aca="true">RAND()</f>
        <v>0.789450457110668</v>
      </c>
      <c r="X106" s="0" t="n">
        <f aca="true">RAND()</f>
        <v>0.263317950986822</v>
      </c>
      <c r="Y106" s="0" t="n">
        <f aca="true">RAND()</f>
        <v>0.235364759012611</v>
      </c>
      <c r="Z106" s="0" t="n">
        <f aca="true">RAND()</f>
        <v>0.12393171900927</v>
      </c>
      <c r="AA106" s="0" t="n">
        <f aca="true">RAND()</f>
        <v>0.965130524104234</v>
      </c>
      <c r="AB106" s="0" t="n">
        <f aca="true">RAND()</f>
        <v>0.00223413596555117</v>
      </c>
      <c r="AC106" s="0" t="n">
        <f aca="true">RAND()</f>
        <v>0.210733612668191</v>
      </c>
      <c r="AD106" s="0" t="n">
        <f aca="true">RAND()</f>
        <v>0.218128777970232</v>
      </c>
      <c r="AE106" s="0" t="n">
        <f aca="true">RAND()</f>
        <v>0.861936937602618</v>
      </c>
    </row>
    <row r="107" customFormat="false" ht="15.75" hidden="false" customHeight="false" outlineLevel="0" collapsed="false">
      <c r="B107" s="0" t="n">
        <f aca="true">RAND()</f>
        <v>0.273911529074047</v>
      </c>
      <c r="C107" s="0" t="n">
        <f aca="true">RAND()</f>
        <v>0.737831293949362</v>
      </c>
      <c r="D107" s="0" t="n">
        <f aca="true">RAND()</f>
        <v>0.107395460107748</v>
      </c>
      <c r="E107" s="0" t="n">
        <f aca="true">RAND()</f>
        <v>0.0650627646099706</v>
      </c>
      <c r="F107" s="0" t="n">
        <f aca="true">RAND()</f>
        <v>0.452029135357539</v>
      </c>
      <c r="G107" s="0" t="n">
        <f aca="true">RAND()</f>
        <v>0.888131778597603</v>
      </c>
      <c r="H107" s="0" t="n">
        <f aca="true">RAND()</f>
        <v>0.824015905087791</v>
      </c>
      <c r="I107" s="0" t="n">
        <f aca="true">RAND()</f>
        <v>0.510269608907303</v>
      </c>
      <c r="J107" s="0" t="n">
        <f aca="true">RAND()</f>
        <v>0.0496784278011669</v>
      </c>
      <c r="K107" s="0" t="n">
        <f aca="true">RAND()</f>
        <v>0.396552902691065</v>
      </c>
      <c r="L107" s="0" t="n">
        <f aca="true">RAND()</f>
        <v>0.851794908426146</v>
      </c>
      <c r="M107" s="0" t="n">
        <f aca="true">RAND()</f>
        <v>0.798219037218663</v>
      </c>
      <c r="N107" s="0" t="n">
        <f aca="true">RAND()</f>
        <v>0.596273746063495</v>
      </c>
      <c r="O107" s="0" t="n">
        <f aca="true">RAND()</f>
        <v>0.407759441925426</v>
      </c>
      <c r="P107" s="0" t="n">
        <f aca="true">RAND()</f>
        <v>0.158080216291759</v>
      </c>
      <c r="Q107" s="0" t="n">
        <f aca="true">RAND()</f>
        <v>0.625045284911651</v>
      </c>
      <c r="R107" s="0" t="n">
        <f aca="true">RAND()</f>
        <v>0.976680124096736</v>
      </c>
      <c r="S107" s="0" t="n">
        <f aca="true">RAND()</f>
        <v>0.547136760465258</v>
      </c>
      <c r="T107" s="0" t="n">
        <f aca="true">RAND()</f>
        <v>0.308999410834278</v>
      </c>
      <c r="U107" s="0" t="n">
        <f aca="true">RAND()</f>
        <v>0.137809989158037</v>
      </c>
      <c r="V107" s="0" t="n">
        <f aca="true">RAND()</f>
        <v>0.0622079631291437</v>
      </c>
      <c r="W107" s="0" t="n">
        <f aca="true">RAND()</f>
        <v>0.101533082702162</v>
      </c>
      <c r="X107" s="0" t="n">
        <f aca="true">RAND()</f>
        <v>0.99134002602702</v>
      </c>
      <c r="Y107" s="0" t="n">
        <f aca="true">RAND()</f>
        <v>0.80808685570467</v>
      </c>
      <c r="Z107" s="0" t="n">
        <f aca="true">RAND()</f>
        <v>0.181143637128317</v>
      </c>
      <c r="AA107" s="0" t="n">
        <f aca="true">RAND()</f>
        <v>0.547202353779213</v>
      </c>
      <c r="AB107" s="0" t="n">
        <f aca="true">RAND()</f>
        <v>0.087673116617159</v>
      </c>
      <c r="AC107" s="0" t="n">
        <f aca="true">RAND()</f>
        <v>0.133020040545956</v>
      </c>
      <c r="AD107" s="0" t="n">
        <f aca="true">RAND()</f>
        <v>0.721551427902003</v>
      </c>
      <c r="AE107" s="0" t="n">
        <f aca="true">RAND()</f>
        <v>0.0222675867581604</v>
      </c>
    </row>
    <row r="108" customFormat="false" ht="15.75" hidden="false" customHeight="false" outlineLevel="0" collapsed="false">
      <c r="B108" s="0" t="n">
        <f aca="true">RAND()</f>
        <v>0.704522290714526</v>
      </c>
      <c r="C108" s="0" t="n">
        <f aca="true">RAND()</f>
        <v>0.457595113378291</v>
      </c>
      <c r="D108" s="0" t="n">
        <f aca="true">RAND()</f>
        <v>0.064058062572145</v>
      </c>
      <c r="E108" s="0" t="n">
        <f aca="true">RAND()</f>
        <v>0.239912403795371</v>
      </c>
      <c r="F108" s="0" t="n">
        <f aca="true">RAND()</f>
        <v>0.128093448359839</v>
      </c>
      <c r="G108" s="0" t="n">
        <f aca="true">RAND()</f>
        <v>0.309407648220091</v>
      </c>
      <c r="H108" s="0" t="n">
        <f aca="true">RAND()</f>
        <v>0.336432124073299</v>
      </c>
      <c r="I108" s="0" t="n">
        <f aca="true">RAND()</f>
        <v>0.034735839183023</v>
      </c>
      <c r="J108" s="0" t="n">
        <f aca="true">RAND()</f>
        <v>0.403861057183168</v>
      </c>
      <c r="K108" s="0" t="n">
        <f aca="true">RAND()</f>
        <v>0.514519983121328</v>
      </c>
      <c r="L108" s="0" t="n">
        <f aca="true">RAND()</f>
        <v>0.337172422100314</v>
      </c>
      <c r="M108" s="0" t="n">
        <f aca="true">RAND()</f>
        <v>0.208688058635287</v>
      </c>
      <c r="N108" s="0" t="n">
        <f aca="true">RAND()</f>
        <v>0.131536365902576</v>
      </c>
      <c r="O108" s="0" t="n">
        <f aca="true">RAND()</f>
        <v>0.408526793817533</v>
      </c>
      <c r="P108" s="0" t="n">
        <f aca="true">RAND()</f>
        <v>0.752089469668643</v>
      </c>
      <c r="Q108" s="0" t="n">
        <f aca="true">RAND()</f>
        <v>0.646345291966543</v>
      </c>
      <c r="R108" s="0" t="n">
        <f aca="true">RAND()</f>
        <v>0.846199912331035</v>
      </c>
      <c r="S108" s="0" t="n">
        <f aca="true">RAND()</f>
        <v>0.948347151503084</v>
      </c>
      <c r="T108" s="0" t="n">
        <f aca="true">RAND()</f>
        <v>0.407109137919266</v>
      </c>
      <c r="U108" s="0" t="n">
        <f aca="true">RAND()</f>
        <v>0.250363605125418</v>
      </c>
      <c r="V108" s="0" t="n">
        <f aca="true">RAND()</f>
        <v>0.934378901319652</v>
      </c>
      <c r="W108" s="0" t="n">
        <f aca="true">RAND()</f>
        <v>0.601361000142426</v>
      </c>
      <c r="X108" s="0" t="n">
        <f aca="true">RAND()</f>
        <v>0.435109838292836</v>
      </c>
      <c r="Y108" s="0" t="n">
        <f aca="true">RAND()</f>
        <v>0.147854883509723</v>
      </c>
      <c r="Z108" s="0" t="n">
        <f aca="true">RAND()</f>
        <v>0.133067771879458</v>
      </c>
      <c r="AA108" s="0" t="n">
        <f aca="true">RAND()</f>
        <v>0.683685723738053</v>
      </c>
      <c r="AB108" s="0" t="n">
        <f aca="true">RAND()</f>
        <v>0.0288125694705612</v>
      </c>
      <c r="AC108" s="0" t="n">
        <f aca="true">RAND()</f>
        <v>0.0387093526717458</v>
      </c>
      <c r="AD108" s="0" t="n">
        <f aca="true">RAND()</f>
        <v>0.0952842658521449</v>
      </c>
      <c r="AE108" s="0" t="n">
        <f aca="true">RAND()</f>
        <v>0.409100362574579</v>
      </c>
    </row>
    <row r="109" customFormat="false" ht="15.75" hidden="false" customHeight="false" outlineLevel="0" collapsed="false">
      <c r="B109" s="0" t="n">
        <f aca="true">RAND()</f>
        <v>0.178233773545942</v>
      </c>
      <c r="C109" s="0" t="n">
        <f aca="true">RAND()</f>
        <v>0.981961022063206</v>
      </c>
      <c r="D109" s="0" t="n">
        <f aca="true">RAND()</f>
        <v>0.216728203864185</v>
      </c>
      <c r="E109" s="0" t="n">
        <f aca="true">RAND()</f>
        <v>0.556559930411602</v>
      </c>
      <c r="F109" s="0" t="n">
        <f aca="true">RAND()</f>
        <v>0.684634634916737</v>
      </c>
      <c r="G109" s="0" t="n">
        <f aca="true">RAND()</f>
        <v>0.745438969486911</v>
      </c>
      <c r="H109" s="0" t="n">
        <f aca="true">RAND()</f>
        <v>0.671820620870717</v>
      </c>
      <c r="I109" s="0" t="n">
        <f aca="true">RAND()</f>
        <v>0.527513681080427</v>
      </c>
      <c r="J109" s="0" t="n">
        <f aca="true">RAND()</f>
        <v>0.385870091510121</v>
      </c>
      <c r="K109" s="0" t="n">
        <f aca="true">RAND()</f>
        <v>0.506108619281394</v>
      </c>
      <c r="L109" s="0" t="n">
        <f aca="true">RAND()</f>
        <v>0.198639198455446</v>
      </c>
      <c r="M109" s="0" t="n">
        <f aca="true">RAND()</f>
        <v>0.123090907906026</v>
      </c>
      <c r="N109" s="0" t="n">
        <f aca="true">RAND()</f>
        <v>0.628184651818454</v>
      </c>
      <c r="O109" s="0" t="n">
        <f aca="true">RAND()</f>
        <v>0.719038776014282</v>
      </c>
      <c r="P109" s="0" t="n">
        <f aca="true">RAND()</f>
        <v>0.483702790141336</v>
      </c>
      <c r="Q109" s="0" t="n">
        <f aca="true">RAND()</f>
        <v>0.143729182293943</v>
      </c>
      <c r="R109" s="0" t="n">
        <f aca="true">RAND()</f>
        <v>0.897424086977885</v>
      </c>
      <c r="S109" s="0" t="n">
        <f aca="true">RAND()</f>
        <v>0.422527595968651</v>
      </c>
      <c r="T109" s="0" t="n">
        <f aca="true">RAND()</f>
        <v>0.217410242414795</v>
      </c>
      <c r="U109" s="0" t="n">
        <f aca="true">RAND()</f>
        <v>0.501837561882989</v>
      </c>
      <c r="V109" s="0" t="n">
        <f aca="true">RAND()</f>
        <v>0.14512529867363</v>
      </c>
      <c r="W109" s="0" t="n">
        <f aca="true">RAND()</f>
        <v>0.408425176125159</v>
      </c>
      <c r="X109" s="0" t="n">
        <f aca="true">RAND()</f>
        <v>0.101087157283435</v>
      </c>
      <c r="Y109" s="0" t="n">
        <f aca="true">RAND()</f>
        <v>0.538618459257837</v>
      </c>
      <c r="Z109" s="0" t="n">
        <f aca="true">RAND()</f>
        <v>0.475446386291664</v>
      </c>
      <c r="AA109" s="0" t="n">
        <f aca="true">RAND()</f>
        <v>0.351127339461457</v>
      </c>
      <c r="AB109" s="0" t="n">
        <f aca="true">RAND()</f>
        <v>0.890997503812762</v>
      </c>
      <c r="AC109" s="0" t="n">
        <f aca="true">RAND()</f>
        <v>0.0274912246795555</v>
      </c>
      <c r="AD109" s="0" t="n">
        <f aca="true">RAND()</f>
        <v>0.161605601587797</v>
      </c>
      <c r="AE109" s="0" t="n">
        <f aca="true">RAND()</f>
        <v>0.622097233968674</v>
      </c>
    </row>
    <row r="110" customFormat="false" ht="15.75" hidden="false" customHeight="false" outlineLevel="0" collapsed="false">
      <c r="B110" s="0" t="n">
        <f aca="true">RAND()</f>
        <v>0.933176895777699</v>
      </c>
      <c r="C110" s="0" t="n">
        <f aca="true">RAND()</f>
        <v>0.445927244308838</v>
      </c>
      <c r="D110" s="0" t="n">
        <f aca="true">RAND()</f>
        <v>0.796734180708022</v>
      </c>
      <c r="E110" s="0" t="n">
        <f aca="true">RAND()</f>
        <v>0.302056225878057</v>
      </c>
      <c r="F110" s="0" t="n">
        <f aca="true">RAND()</f>
        <v>0.0144290200286456</v>
      </c>
      <c r="G110" s="0" t="n">
        <f aca="true">RAND()</f>
        <v>0.495532989205819</v>
      </c>
      <c r="H110" s="0" t="n">
        <f aca="true">RAND()</f>
        <v>0.731573994992145</v>
      </c>
      <c r="I110" s="0" t="n">
        <f aca="true">RAND()</f>
        <v>0.0522382206712204</v>
      </c>
      <c r="J110" s="0" t="n">
        <f aca="true">RAND()</f>
        <v>0.544017311123214</v>
      </c>
      <c r="K110" s="0" t="n">
        <f aca="true">RAND()</f>
        <v>0.819587704505768</v>
      </c>
      <c r="L110" s="0" t="n">
        <f aca="true">RAND()</f>
        <v>0.631781611047397</v>
      </c>
      <c r="M110" s="0" t="n">
        <f aca="true">RAND()</f>
        <v>0.999421493859792</v>
      </c>
      <c r="N110" s="0" t="n">
        <f aca="true">RAND()</f>
        <v>0.891162237351151</v>
      </c>
      <c r="O110" s="0" t="n">
        <f aca="true">RAND()</f>
        <v>0.479646206313908</v>
      </c>
      <c r="P110" s="0" t="n">
        <f aca="true">RAND()</f>
        <v>0.117549080112481</v>
      </c>
      <c r="Q110" s="0" t="n">
        <f aca="true">RAND()</f>
        <v>0.0393512633400185</v>
      </c>
      <c r="R110" s="0" t="n">
        <f aca="true">RAND()</f>
        <v>0.759017438363342</v>
      </c>
      <c r="S110" s="0" t="n">
        <f aca="true">RAND()</f>
        <v>0.869003182240645</v>
      </c>
      <c r="T110" s="0" t="n">
        <f aca="true">RAND()</f>
        <v>0.919860618652222</v>
      </c>
      <c r="U110" s="0" t="n">
        <f aca="true">RAND()</f>
        <v>0.438341370183413</v>
      </c>
      <c r="V110" s="0" t="n">
        <f aca="true">RAND()</f>
        <v>0.638085382753835</v>
      </c>
      <c r="W110" s="0" t="n">
        <f aca="true">RAND()</f>
        <v>0.244769631945069</v>
      </c>
      <c r="X110" s="0" t="n">
        <f aca="true">RAND()</f>
        <v>0.924409035319875</v>
      </c>
      <c r="Y110" s="0" t="n">
        <f aca="true">RAND()</f>
        <v>0.604935290113717</v>
      </c>
      <c r="Z110" s="0" t="n">
        <f aca="true">RAND()</f>
        <v>0.868217397306323</v>
      </c>
      <c r="AA110" s="0" t="n">
        <f aca="true">RAND()</f>
        <v>0.750138457348088</v>
      </c>
      <c r="AB110" s="0" t="n">
        <f aca="true">RAND()</f>
        <v>0.729579397585165</v>
      </c>
      <c r="AC110" s="0" t="n">
        <f aca="true">RAND()</f>
        <v>0.334594832249413</v>
      </c>
      <c r="AD110" s="0" t="n">
        <f aca="true">RAND()</f>
        <v>0.695338141189659</v>
      </c>
      <c r="AE110" s="0" t="n">
        <f aca="true">RAND()</f>
        <v>0.72033329119593</v>
      </c>
    </row>
    <row r="111" customFormat="false" ht="15.75" hidden="false" customHeight="false" outlineLevel="0" collapsed="false">
      <c r="B111" s="0" t="n">
        <f aca="true">RAND()</f>
        <v>0.297462194374343</v>
      </c>
      <c r="C111" s="0" t="n">
        <f aca="true">RAND()</f>
        <v>0.770126616961319</v>
      </c>
      <c r="D111" s="0" t="n">
        <f aca="true">RAND()</f>
        <v>0.089467994741728</v>
      </c>
      <c r="E111" s="0" t="n">
        <f aca="true">RAND()</f>
        <v>0.350727437978335</v>
      </c>
      <c r="F111" s="0" t="n">
        <f aca="true">RAND()</f>
        <v>0.30357072181416</v>
      </c>
      <c r="G111" s="0" t="n">
        <f aca="true">RAND()</f>
        <v>0.756459672592126</v>
      </c>
      <c r="H111" s="0" t="n">
        <f aca="true">RAND()</f>
        <v>0.0783811873913528</v>
      </c>
      <c r="I111" s="0" t="n">
        <f aca="true">RAND()</f>
        <v>0.436299588043742</v>
      </c>
      <c r="J111" s="0" t="n">
        <f aca="true">RAND()</f>
        <v>0.948502486152967</v>
      </c>
      <c r="K111" s="0" t="n">
        <f aca="true">RAND()</f>
        <v>0.164708352658035</v>
      </c>
      <c r="L111" s="0" t="n">
        <f aca="true">RAND()</f>
        <v>0.403661998687167</v>
      </c>
      <c r="M111" s="0" t="n">
        <f aca="true">RAND()</f>
        <v>0.301683338558551</v>
      </c>
      <c r="N111" s="0" t="n">
        <f aca="true">RAND()</f>
        <v>0.362195929661485</v>
      </c>
      <c r="O111" s="0" t="n">
        <f aca="true">RAND()</f>
        <v>0.486662905701641</v>
      </c>
      <c r="P111" s="0" t="n">
        <f aca="true">RAND()</f>
        <v>0.00700885780881865</v>
      </c>
      <c r="Q111" s="0" t="n">
        <f aca="true">RAND()</f>
        <v>0.309902763993921</v>
      </c>
      <c r="R111" s="0" t="n">
        <f aca="true">RAND()</f>
        <v>0.334312784097636</v>
      </c>
      <c r="S111" s="0" t="n">
        <f aca="true">RAND()</f>
        <v>0.945056437898996</v>
      </c>
      <c r="T111" s="0" t="n">
        <f aca="true">RAND()</f>
        <v>0.743466523578308</v>
      </c>
      <c r="U111" s="0" t="n">
        <f aca="true">RAND()</f>
        <v>0.926171277846752</v>
      </c>
      <c r="V111" s="0" t="n">
        <f aca="true">RAND()</f>
        <v>0.0226387831079331</v>
      </c>
      <c r="W111" s="0" t="n">
        <f aca="true">RAND()</f>
        <v>0.95585598123501</v>
      </c>
      <c r="X111" s="0" t="n">
        <f aca="true">RAND()</f>
        <v>0.00928108575495146</v>
      </c>
      <c r="Y111" s="0" t="n">
        <f aca="true">RAND()</f>
        <v>0.254037848191705</v>
      </c>
      <c r="Z111" s="0" t="n">
        <f aca="true">RAND()</f>
        <v>0.479458855118662</v>
      </c>
      <c r="AA111" s="0" t="n">
        <f aca="true">RAND()</f>
        <v>0.825819238593753</v>
      </c>
      <c r="AB111" s="0" t="n">
        <f aca="true">RAND()</f>
        <v>0.892430126452826</v>
      </c>
      <c r="AC111" s="0" t="n">
        <f aca="true">RAND()</f>
        <v>0.537071626880109</v>
      </c>
      <c r="AD111" s="0" t="n">
        <f aca="true">RAND()</f>
        <v>0.747823509219276</v>
      </c>
      <c r="AE111" s="0" t="n">
        <f aca="true">RAND()</f>
        <v>0.716135345964427</v>
      </c>
    </row>
    <row r="112" customFormat="false" ht="15.75" hidden="false" customHeight="false" outlineLevel="0" collapsed="false">
      <c r="B112" s="0" t="n">
        <f aca="true">RAND()</f>
        <v>0.0183538629302946</v>
      </c>
      <c r="C112" s="0" t="n">
        <f aca="true">RAND()</f>
        <v>0.922484677665383</v>
      </c>
      <c r="D112" s="0" t="n">
        <f aca="true">RAND()</f>
        <v>0.695744936243763</v>
      </c>
      <c r="E112" s="0" t="n">
        <f aca="true">RAND()</f>
        <v>0.565174762111018</v>
      </c>
      <c r="F112" s="0" t="n">
        <f aca="true">RAND()</f>
        <v>0.83657361926621</v>
      </c>
      <c r="G112" s="0" t="n">
        <f aca="true">RAND()</f>
        <v>0.389089377861329</v>
      </c>
      <c r="H112" s="0" t="n">
        <f aca="true">RAND()</f>
        <v>0.0238026712655475</v>
      </c>
      <c r="I112" s="0" t="n">
        <f aca="true">RAND()</f>
        <v>0.185458899491253</v>
      </c>
      <c r="J112" s="0" t="n">
        <f aca="true">RAND()</f>
        <v>0.902936068662986</v>
      </c>
      <c r="K112" s="0" t="n">
        <f aca="true">RAND()</f>
        <v>0.667728417012879</v>
      </c>
      <c r="L112" s="0" t="n">
        <f aca="true">RAND()</f>
        <v>0.0712816503896288</v>
      </c>
      <c r="M112" s="0" t="n">
        <f aca="true">RAND()</f>
        <v>0.956198410448497</v>
      </c>
      <c r="N112" s="0" t="n">
        <f aca="true">RAND()</f>
        <v>0.843149603897291</v>
      </c>
      <c r="O112" s="0" t="n">
        <f aca="true">RAND()</f>
        <v>0.969177314217486</v>
      </c>
      <c r="P112" s="0" t="n">
        <f aca="true">RAND()</f>
        <v>0.296710935963593</v>
      </c>
      <c r="Q112" s="0" t="n">
        <f aca="true">RAND()</f>
        <v>0.18861551362379</v>
      </c>
      <c r="R112" s="0" t="n">
        <f aca="true">RAND()</f>
        <v>0.350689507772891</v>
      </c>
      <c r="S112" s="0" t="n">
        <f aca="true">RAND()</f>
        <v>0.467224702502244</v>
      </c>
      <c r="T112" s="0" t="n">
        <f aca="true">RAND()</f>
        <v>0.400919000469545</v>
      </c>
      <c r="U112" s="0" t="n">
        <f aca="true">RAND()</f>
        <v>0.577113866331848</v>
      </c>
      <c r="V112" s="0" t="n">
        <f aca="true">RAND()</f>
        <v>0.440966494529428</v>
      </c>
      <c r="W112" s="0" t="n">
        <f aca="true">RAND()</f>
        <v>0.369513708335102</v>
      </c>
      <c r="X112" s="0" t="n">
        <f aca="true">RAND()</f>
        <v>0.605831191974596</v>
      </c>
      <c r="Y112" s="0" t="n">
        <f aca="true">RAND()</f>
        <v>0.526371851766756</v>
      </c>
      <c r="Z112" s="0" t="n">
        <f aca="true">RAND()</f>
        <v>0.866921820744822</v>
      </c>
      <c r="AA112" s="0" t="n">
        <f aca="true">RAND()</f>
        <v>0.267438864216464</v>
      </c>
      <c r="AB112" s="0" t="n">
        <f aca="true">RAND()</f>
        <v>0.835728772616409</v>
      </c>
      <c r="AC112" s="0" t="n">
        <f aca="true">RAND()</f>
        <v>0.177137321710674</v>
      </c>
      <c r="AD112" s="0" t="n">
        <f aca="true">RAND()</f>
        <v>0.107220915974195</v>
      </c>
      <c r="AE112" s="0" t="n">
        <f aca="true">RAND()</f>
        <v>0.258499410904898</v>
      </c>
    </row>
    <row r="113" customFormat="false" ht="15.75" hidden="false" customHeight="false" outlineLevel="0" collapsed="false">
      <c r="B113" s="0" t="n">
        <f aca="true">RAND()</f>
        <v>0.0315279233644597</v>
      </c>
      <c r="C113" s="0" t="n">
        <f aca="true">RAND()</f>
        <v>0.463572565880634</v>
      </c>
      <c r="D113" s="0" t="n">
        <f aca="true">RAND()</f>
        <v>0.441819354228349</v>
      </c>
      <c r="E113" s="0" t="n">
        <f aca="true">RAND()</f>
        <v>0.421993394792906</v>
      </c>
      <c r="F113" s="0" t="n">
        <f aca="true">RAND()</f>
        <v>0.716946818826037</v>
      </c>
      <c r="G113" s="0" t="n">
        <f aca="true">RAND()</f>
        <v>0.837557944293662</v>
      </c>
      <c r="H113" s="0" t="n">
        <f aca="true">RAND()</f>
        <v>0.560090377661123</v>
      </c>
      <c r="I113" s="0" t="n">
        <f aca="true">RAND()</f>
        <v>0.423864620163337</v>
      </c>
      <c r="J113" s="0" t="n">
        <f aca="true">RAND()</f>
        <v>0.910669806759454</v>
      </c>
      <c r="K113" s="0" t="n">
        <f aca="true">RAND()</f>
        <v>0.089209049541018</v>
      </c>
      <c r="L113" s="0" t="n">
        <f aca="true">RAND()</f>
        <v>0.209921961088964</v>
      </c>
      <c r="M113" s="0" t="n">
        <f aca="true">RAND()</f>
        <v>0.846971966500421</v>
      </c>
      <c r="N113" s="0" t="n">
        <f aca="true">RAND()</f>
        <v>0.889092155388022</v>
      </c>
      <c r="O113" s="0" t="n">
        <f aca="true">RAND()</f>
        <v>0.751688177957086</v>
      </c>
      <c r="P113" s="0" t="n">
        <f aca="true">RAND()</f>
        <v>0.820109504072597</v>
      </c>
      <c r="Q113" s="0" t="n">
        <f aca="true">RAND()</f>
        <v>0.296521610922861</v>
      </c>
      <c r="R113" s="0" t="n">
        <f aca="true">RAND()</f>
        <v>0.166400063884977</v>
      </c>
      <c r="S113" s="0" t="n">
        <f aca="true">RAND()</f>
        <v>0.828863021093994</v>
      </c>
      <c r="T113" s="0" t="n">
        <f aca="true">RAND()</f>
        <v>0.0775173056344957</v>
      </c>
      <c r="U113" s="0" t="n">
        <f aca="true">RAND()</f>
        <v>0.329543784927013</v>
      </c>
      <c r="V113" s="0" t="n">
        <f aca="true">RAND()</f>
        <v>0.317001767352652</v>
      </c>
      <c r="W113" s="0" t="n">
        <f aca="true">RAND()</f>
        <v>0.65404349666709</v>
      </c>
      <c r="X113" s="0" t="n">
        <f aca="true">RAND()</f>
        <v>0.0876053071546204</v>
      </c>
      <c r="Y113" s="0" t="n">
        <f aca="true">RAND()</f>
        <v>0.372677472658478</v>
      </c>
      <c r="Z113" s="0" t="n">
        <f aca="true">RAND()</f>
        <v>0.620786588159959</v>
      </c>
      <c r="AA113" s="0" t="n">
        <f aca="true">RAND()</f>
        <v>0.298660659501938</v>
      </c>
      <c r="AB113" s="0" t="n">
        <f aca="true">RAND()</f>
        <v>0.270874006446934</v>
      </c>
      <c r="AC113" s="0" t="n">
        <f aca="true">RAND()</f>
        <v>0.847955524370719</v>
      </c>
      <c r="AD113" s="0" t="n">
        <f aca="true">RAND()</f>
        <v>0.319632729113981</v>
      </c>
      <c r="AE113" s="0" t="n">
        <f aca="true">RAND()</f>
        <v>0.441214126641316</v>
      </c>
    </row>
    <row r="114" customFormat="false" ht="15.75" hidden="false" customHeight="false" outlineLevel="0" collapsed="false">
      <c r="B114" s="0" t="n">
        <f aca="true">RAND()</f>
        <v>0.145880472605386</v>
      </c>
      <c r="C114" s="0" t="n">
        <f aca="true">RAND()</f>
        <v>0.843428414560848</v>
      </c>
      <c r="D114" s="0" t="n">
        <f aca="true">RAND()</f>
        <v>0.651750271711178</v>
      </c>
      <c r="E114" s="0" t="n">
        <f aca="true">RAND()</f>
        <v>0.902682643877967</v>
      </c>
      <c r="F114" s="0" t="n">
        <f aca="true">RAND()</f>
        <v>0.144222302847042</v>
      </c>
      <c r="G114" s="0" t="n">
        <f aca="true">RAND()</f>
        <v>0.376577940027374</v>
      </c>
      <c r="H114" s="0" t="n">
        <f aca="true">RAND()</f>
        <v>0.759917683130459</v>
      </c>
      <c r="I114" s="0" t="n">
        <f aca="true">RAND()</f>
        <v>0.00229310516241001</v>
      </c>
      <c r="J114" s="0" t="n">
        <f aca="true">RAND()</f>
        <v>0.185530407140334</v>
      </c>
      <c r="K114" s="0" t="n">
        <f aca="true">RAND()</f>
        <v>0.491421716276403</v>
      </c>
      <c r="L114" s="0" t="n">
        <f aca="true">RAND()</f>
        <v>0.213871122071403</v>
      </c>
      <c r="M114" s="0" t="n">
        <f aca="true">RAND()</f>
        <v>0.00964579646982015</v>
      </c>
      <c r="N114" s="0" t="n">
        <f aca="true">RAND()</f>
        <v>0.566150759022895</v>
      </c>
      <c r="O114" s="0" t="n">
        <f aca="true">RAND()</f>
        <v>0.162915198164313</v>
      </c>
      <c r="P114" s="0" t="n">
        <f aca="true">RAND()</f>
        <v>0.714091165847317</v>
      </c>
      <c r="Q114" s="0" t="n">
        <f aca="true">RAND()</f>
        <v>0.620712782261669</v>
      </c>
      <c r="R114" s="0" t="n">
        <f aca="true">RAND()</f>
        <v>0.244559455707151</v>
      </c>
      <c r="S114" s="0" t="n">
        <f aca="true">RAND()</f>
        <v>0.826278241053189</v>
      </c>
      <c r="T114" s="0" t="n">
        <f aca="true">RAND()</f>
        <v>0.210258848005286</v>
      </c>
      <c r="U114" s="0" t="n">
        <f aca="true">RAND()</f>
        <v>0.641058555815877</v>
      </c>
      <c r="V114" s="0" t="n">
        <f aca="true">RAND()</f>
        <v>0.581313206433746</v>
      </c>
      <c r="W114" s="0" t="n">
        <f aca="true">RAND()</f>
        <v>0.349118603888345</v>
      </c>
      <c r="X114" s="0" t="n">
        <f aca="true">RAND()</f>
        <v>0.818484845446303</v>
      </c>
      <c r="Y114" s="0" t="n">
        <f aca="true">RAND()</f>
        <v>0.362361272592904</v>
      </c>
      <c r="Z114" s="0" t="n">
        <f aca="true">RAND()</f>
        <v>0.0413083607291168</v>
      </c>
      <c r="AA114" s="0" t="n">
        <f aca="true">RAND()</f>
        <v>0.150442404597998</v>
      </c>
      <c r="AB114" s="0" t="n">
        <f aca="true">RAND()</f>
        <v>0.230794798002206</v>
      </c>
      <c r="AC114" s="0" t="n">
        <f aca="true">RAND()</f>
        <v>0.974538043835606</v>
      </c>
      <c r="AD114" s="0" t="n">
        <f aca="true">RAND()</f>
        <v>0.61487629029482</v>
      </c>
      <c r="AE114" s="0" t="n">
        <f aca="true">RAND()</f>
        <v>0.698139368490069</v>
      </c>
    </row>
    <row r="115" customFormat="false" ht="15.75" hidden="false" customHeight="false" outlineLevel="0" collapsed="false">
      <c r="B115" s="0" t="n">
        <f aca="true">RAND()</f>
        <v>0.949012832640842</v>
      </c>
      <c r="C115" s="0" t="n">
        <f aca="true">RAND()</f>
        <v>0.0286143544994411</v>
      </c>
      <c r="D115" s="0" t="n">
        <f aca="true">RAND()</f>
        <v>0.12771441607196</v>
      </c>
      <c r="E115" s="0" t="n">
        <f aca="true">RAND()</f>
        <v>0.318477667021238</v>
      </c>
      <c r="F115" s="0" t="n">
        <f aca="true">RAND()</f>
        <v>0.0804276613730895</v>
      </c>
      <c r="G115" s="0" t="n">
        <f aca="true">RAND()</f>
        <v>0.903010981603501</v>
      </c>
      <c r="H115" s="0" t="n">
        <f aca="true">RAND()</f>
        <v>0.627248587528734</v>
      </c>
      <c r="I115" s="0" t="n">
        <f aca="true">RAND()</f>
        <v>0.86795767268674</v>
      </c>
      <c r="J115" s="0" t="n">
        <f aca="true">RAND()</f>
        <v>0.00196612162444402</v>
      </c>
      <c r="K115" s="0" t="n">
        <f aca="true">RAND()</f>
        <v>0.421416736488412</v>
      </c>
      <c r="L115" s="0" t="n">
        <f aca="true">RAND()</f>
        <v>0.252957916134836</v>
      </c>
      <c r="M115" s="0" t="n">
        <f aca="true">RAND()</f>
        <v>0.413360333532159</v>
      </c>
      <c r="N115" s="0" t="n">
        <f aca="true">RAND()</f>
        <v>0.599316474034926</v>
      </c>
      <c r="O115" s="0" t="n">
        <f aca="true">RAND()</f>
        <v>0.870464882217179</v>
      </c>
      <c r="P115" s="0" t="n">
        <f aca="true">RAND()</f>
        <v>0.0203577771098893</v>
      </c>
      <c r="Q115" s="0" t="n">
        <f aca="true">RAND()</f>
        <v>0.535035533046619</v>
      </c>
      <c r="R115" s="0" t="n">
        <f aca="true">RAND()</f>
        <v>0.569032300460199</v>
      </c>
      <c r="S115" s="0" t="n">
        <f aca="true">RAND()</f>
        <v>0.604897310292432</v>
      </c>
      <c r="T115" s="0" t="n">
        <f aca="true">RAND()</f>
        <v>0.0129191297469696</v>
      </c>
      <c r="U115" s="0" t="n">
        <f aca="true">RAND()</f>
        <v>0.644884696097518</v>
      </c>
      <c r="V115" s="0" t="n">
        <f aca="true">RAND()</f>
        <v>0.281916321677745</v>
      </c>
      <c r="W115" s="0" t="n">
        <f aca="true">RAND()</f>
        <v>0.980584493367208</v>
      </c>
      <c r="X115" s="0" t="n">
        <f aca="true">RAND()</f>
        <v>0.599593401238757</v>
      </c>
      <c r="Y115" s="0" t="n">
        <f aca="true">RAND()</f>
        <v>0.001757105811328</v>
      </c>
      <c r="Z115" s="0" t="n">
        <f aca="true">RAND()</f>
        <v>0.956373760371898</v>
      </c>
      <c r="AA115" s="0" t="n">
        <f aca="true">RAND()</f>
        <v>0.0953020403881914</v>
      </c>
      <c r="AB115" s="0" t="n">
        <f aca="true">RAND()</f>
        <v>0.569262196020907</v>
      </c>
      <c r="AC115" s="0" t="n">
        <f aca="true">RAND()</f>
        <v>0.476973606105791</v>
      </c>
      <c r="AD115" s="0" t="n">
        <f aca="true">RAND()</f>
        <v>0.730638129456787</v>
      </c>
      <c r="AE115" s="0" t="n">
        <f aca="true">RAND()</f>
        <v>0.533755781055361</v>
      </c>
    </row>
    <row r="116" customFormat="false" ht="15.75" hidden="false" customHeight="false" outlineLevel="0" collapsed="false">
      <c r="B116" s="0" t="n">
        <f aca="true">RAND()</f>
        <v>0.512317595458632</v>
      </c>
      <c r="C116" s="0" t="n">
        <f aca="true">RAND()</f>
        <v>0.988582658292688</v>
      </c>
      <c r="D116" s="0" t="n">
        <f aca="true">RAND()</f>
        <v>0.627865678749604</v>
      </c>
      <c r="E116" s="0" t="n">
        <f aca="true">RAND()</f>
        <v>0.347248872440392</v>
      </c>
      <c r="F116" s="0" t="n">
        <f aca="true">RAND()</f>
        <v>0.646194551766125</v>
      </c>
      <c r="G116" s="0" t="n">
        <f aca="true">RAND()</f>
        <v>0.73665510404343</v>
      </c>
      <c r="H116" s="0" t="n">
        <f aca="true">RAND()</f>
        <v>0.846404509422516</v>
      </c>
      <c r="I116" s="0" t="n">
        <f aca="true">RAND()</f>
        <v>0.210883841637421</v>
      </c>
      <c r="J116" s="0" t="n">
        <f aca="true">RAND()</f>
        <v>0.908440159646156</v>
      </c>
      <c r="K116" s="0" t="n">
        <f aca="true">RAND()</f>
        <v>0.953494703085967</v>
      </c>
      <c r="L116" s="0" t="n">
        <f aca="true">RAND()</f>
        <v>0.368077765380893</v>
      </c>
      <c r="M116" s="0" t="n">
        <f aca="true">RAND()</f>
        <v>0.215092363703537</v>
      </c>
      <c r="N116" s="0" t="n">
        <f aca="true">RAND()</f>
        <v>0.084377794875246</v>
      </c>
      <c r="O116" s="0" t="n">
        <f aca="true">RAND()</f>
        <v>0.561858331646601</v>
      </c>
      <c r="P116" s="0" t="n">
        <f aca="true">RAND()</f>
        <v>0.800984627280837</v>
      </c>
      <c r="Q116" s="0" t="n">
        <f aca="true">RAND()</f>
        <v>0.00279053721925881</v>
      </c>
      <c r="R116" s="0" t="n">
        <f aca="true">RAND()</f>
        <v>0.546117005368838</v>
      </c>
      <c r="S116" s="0" t="n">
        <f aca="true">RAND()</f>
        <v>0.39955712389181</v>
      </c>
      <c r="T116" s="0" t="n">
        <f aca="true">RAND()</f>
        <v>0.602388153090486</v>
      </c>
      <c r="U116" s="0" t="n">
        <f aca="true">RAND()</f>
        <v>0.145771858349513</v>
      </c>
      <c r="V116" s="0" t="n">
        <f aca="true">RAND()</f>
        <v>0.890950942547703</v>
      </c>
      <c r="W116" s="0" t="n">
        <f aca="true">RAND()</f>
        <v>0.439649856406184</v>
      </c>
      <c r="X116" s="0" t="n">
        <f aca="true">RAND()</f>
        <v>0.949993105273459</v>
      </c>
      <c r="Y116" s="0" t="n">
        <f aca="true">RAND()</f>
        <v>0.0591616718122388</v>
      </c>
      <c r="Z116" s="0" t="n">
        <f aca="true">RAND()</f>
        <v>0.182271980321105</v>
      </c>
      <c r="AA116" s="0" t="n">
        <f aca="true">RAND()</f>
        <v>0.470635751797662</v>
      </c>
      <c r="AB116" s="0" t="n">
        <f aca="true">RAND()</f>
        <v>0.963243008330911</v>
      </c>
      <c r="AC116" s="0" t="n">
        <f aca="true">RAND()</f>
        <v>0.316036906697961</v>
      </c>
      <c r="AD116" s="0" t="n">
        <f aca="true">RAND()</f>
        <v>0.388967302216256</v>
      </c>
      <c r="AE116" s="0" t="n">
        <f aca="true">RAND()</f>
        <v>0.906928905128476</v>
      </c>
    </row>
    <row r="117" customFormat="false" ht="15.75" hidden="false" customHeight="false" outlineLevel="0" collapsed="false">
      <c r="B117" s="0" t="n">
        <f aca="true">RAND()</f>
        <v>0.0626953768837773</v>
      </c>
      <c r="C117" s="0" t="n">
        <f aca="true">RAND()</f>
        <v>0.535696662381283</v>
      </c>
      <c r="D117" s="0" t="n">
        <f aca="true">RAND()</f>
        <v>0.993585616012114</v>
      </c>
      <c r="E117" s="0" t="n">
        <f aca="true">RAND()</f>
        <v>0.986965397484469</v>
      </c>
      <c r="F117" s="0" t="n">
        <f aca="true">RAND()</f>
        <v>0.602426026228999</v>
      </c>
      <c r="G117" s="0" t="n">
        <f aca="true">RAND()</f>
        <v>0.244918010407752</v>
      </c>
      <c r="H117" s="0" t="n">
        <f aca="true">RAND()</f>
        <v>0.765347641682431</v>
      </c>
      <c r="I117" s="0" t="n">
        <f aca="true">RAND()</f>
        <v>0.515569982475066</v>
      </c>
      <c r="J117" s="0" t="n">
        <f aca="true">RAND()</f>
        <v>0.0352973468077544</v>
      </c>
      <c r="K117" s="0" t="n">
        <f aca="true">RAND()</f>
        <v>0.796176661080779</v>
      </c>
      <c r="L117" s="0" t="n">
        <f aca="true">RAND()</f>
        <v>0.831369911205511</v>
      </c>
      <c r="M117" s="0" t="n">
        <f aca="true">RAND()</f>
        <v>0.85593643180015</v>
      </c>
      <c r="N117" s="0" t="n">
        <f aca="true">RAND()</f>
        <v>0.463992333465676</v>
      </c>
      <c r="O117" s="0" t="n">
        <f aca="true">RAND()</f>
        <v>0.893225529190985</v>
      </c>
      <c r="P117" s="0" t="n">
        <f aca="true">RAND()</f>
        <v>0.863991286287543</v>
      </c>
      <c r="Q117" s="0" t="n">
        <f aca="true">RAND()</f>
        <v>0.984435451492674</v>
      </c>
      <c r="R117" s="0" t="n">
        <f aca="true">RAND()</f>
        <v>0.28444645565536</v>
      </c>
      <c r="S117" s="0" t="n">
        <f aca="true">RAND()</f>
        <v>0.653995342265079</v>
      </c>
      <c r="T117" s="0" t="n">
        <f aca="true">RAND()</f>
        <v>0.0952669822624111</v>
      </c>
      <c r="U117" s="0" t="n">
        <f aca="true">RAND()</f>
        <v>0.313887760551261</v>
      </c>
      <c r="V117" s="0" t="n">
        <f aca="true">RAND()</f>
        <v>0.62671308361013</v>
      </c>
      <c r="W117" s="0" t="n">
        <f aca="true">RAND()</f>
        <v>0.402906838185623</v>
      </c>
      <c r="X117" s="0" t="n">
        <f aca="true">RAND()</f>
        <v>0.035172595494531</v>
      </c>
      <c r="Y117" s="0" t="n">
        <f aca="true">RAND()</f>
        <v>0.814993434960035</v>
      </c>
      <c r="Z117" s="0" t="n">
        <f aca="true">RAND()</f>
        <v>0.30608185965024</v>
      </c>
      <c r="AA117" s="0" t="n">
        <f aca="true">RAND()</f>
        <v>0.594944887024045</v>
      </c>
      <c r="AB117" s="0" t="n">
        <f aca="true">RAND()</f>
        <v>0.707724963655151</v>
      </c>
      <c r="AC117" s="0" t="n">
        <f aca="true">RAND()</f>
        <v>0.568119826353026</v>
      </c>
      <c r="AD117" s="0" t="n">
        <f aca="true">RAND()</f>
        <v>0.920579246743916</v>
      </c>
      <c r="AE117" s="0" t="n">
        <f aca="true">RAND()</f>
        <v>0.417926832391801</v>
      </c>
    </row>
    <row r="118" customFormat="false" ht="15.75" hidden="false" customHeight="false" outlineLevel="0" collapsed="false">
      <c r="B118" s="0" t="n">
        <f aca="true">RAND()</f>
        <v>0.523086907381028</v>
      </c>
      <c r="C118" s="0" t="n">
        <f aca="true">RAND()</f>
        <v>0.924799954795573</v>
      </c>
      <c r="D118" s="0" t="n">
        <f aca="true">RAND()</f>
        <v>0.962036527866964</v>
      </c>
      <c r="E118" s="0" t="n">
        <f aca="true">RAND()</f>
        <v>0.732763243793382</v>
      </c>
      <c r="F118" s="0" t="n">
        <f aca="true">RAND()</f>
        <v>0.595459728518601</v>
      </c>
      <c r="G118" s="0" t="n">
        <f aca="true">RAND()</f>
        <v>0.189520361035343</v>
      </c>
      <c r="H118" s="0" t="n">
        <f aca="true">RAND()</f>
        <v>0.542678038530395</v>
      </c>
      <c r="I118" s="0" t="n">
        <f aca="true">RAND()</f>
        <v>0.836468255895554</v>
      </c>
      <c r="J118" s="0" t="n">
        <f aca="true">RAND()</f>
        <v>0.289240596015015</v>
      </c>
      <c r="K118" s="0" t="n">
        <f aca="true">RAND()</f>
        <v>0.549215831598571</v>
      </c>
      <c r="L118" s="0" t="n">
        <f aca="true">RAND()</f>
        <v>0.821391673271173</v>
      </c>
      <c r="M118" s="0" t="n">
        <f aca="true">RAND()</f>
        <v>0.293041255877034</v>
      </c>
      <c r="N118" s="0" t="n">
        <f aca="true">RAND()</f>
        <v>0.441402302844486</v>
      </c>
      <c r="O118" s="0" t="n">
        <f aca="true">RAND()</f>
        <v>0.25082862319393</v>
      </c>
      <c r="P118" s="0" t="n">
        <f aca="true">RAND()</f>
        <v>0.680132824208575</v>
      </c>
      <c r="Q118" s="0" t="n">
        <f aca="true">RAND()</f>
        <v>0.218810427244647</v>
      </c>
      <c r="R118" s="0" t="n">
        <f aca="true">RAND()</f>
        <v>0.344623057695557</v>
      </c>
      <c r="S118" s="0" t="n">
        <f aca="true">RAND()</f>
        <v>0.681179692064679</v>
      </c>
      <c r="T118" s="0" t="n">
        <f aca="true">RAND()</f>
        <v>0.709590466212099</v>
      </c>
      <c r="U118" s="0" t="n">
        <f aca="true">RAND()</f>
        <v>0.889332170402077</v>
      </c>
      <c r="V118" s="0" t="n">
        <f aca="true">RAND()</f>
        <v>0.884739361271196</v>
      </c>
      <c r="W118" s="0" t="n">
        <f aca="true">RAND()</f>
        <v>0.0468508349364702</v>
      </c>
      <c r="X118" s="0" t="n">
        <f aca="true">RAND()</f>
        <v>0.714732466293747</v>
      </c>
      <c r="Y118" s="0" t="n">
        <f aca="true">RAND()</f>
        <v>0.692719372197135</v>
      </c>
      <c r="Z118" s="0" t="n">
        <f aca="true">RAND()</f>
        <v>0.767644950735967</v>
      </c>
      <c r="AA118" s="0" t="n">
        <f aca="true">RAND()</f>
        <v>0.0815718583116531</v>
      </c>
      <c r="AB118" s="0" t="n">
        <f aca="true">RAND()</f>
        <v>0.874776460887151</v>
      </c>
      <c r="AC118" s="0" t="n">
        <f aca="true">RAND()</f>
        <v>0.361197533144414</v>
      </c>
      <c r="AD118" s="0" t="n">
        <f aca="true">RAND()</f>
        <v>0.624361070464031</v>
      </c>
      <c r="AE118" s="0" t="n">
        <f aca="true">RAND()</f>
        <v>0.937372828535056</v>
      </c>
    </row>
    <row r="119" customFormat="false" ht="15.75" hidden="false" customHeight="false" outlineLevel="0" collapsed="false">
      <c r="B119" s="0" t="n">
        <f aca="true">RAND()</f>
        <v>0.789090497458223</v>
      </c>
      <c r="C119" s="0" t="n">
        <f aca="true">RAND()</f>
        <v>0.911320523305216</v>
      </c>
      <c r="D119" s="0" t="n">
        <f aca="true">RAND()</f>
        <v>0.284206638793178</v>
      </c>
      <c r="E119" s="0" t="n">
        <f aca="true">RAND()</f>
        <v>0.454009269372517</v>
      </c>
      <c r="F119" s="0" t="n">
        <f aca="true">RAND()</f>
        <v>0.0677105923345352</v>
      </c>
      <c r="G119" s="0" t="n">
        <f aca="true">RAND()</f>
        <v>0.810887332723555</v>
      </c>
      <c r="H119" s="0" t="n">
        <f aca="true">RAND()</f>
        <v>0.0945260042185501</v>
      </c>
      <c r="I119" s="0" t="n">
        <f aca="true">RAND()</f>
        <v>0.539200171364364</v>
      </c>
      <c r="J119" s="0" t="n">
        <f aca="true">RAND()</f>
        <v>0.165499088128189</v>
      </c>
      <c r="K119" s="0" t="n">
        <f aca="true">RAND()</f>
        <v>0.0843779299599723</v>
      </c>
      <c r="L119" s="0" t="n">
        <f aca="true">RAND()</f>
        <v>0.227875626414556</v>
      </c>
      <c r="M119" s="0" t="n">
        <f aca="true">RAND()</f>
        <v>0.64717870351578</v>
      </c>
      <c r="N119" s="0" t="n">
        <f aca="true">RAND()</f>
        <v>0.971454202772961</v>
      </c>
      <c r="O119" s="0" t="n">
        <f aca="true">RAND()</f>
        <v>0.508593141318953</v>
      </c>
      <c r="P119" s="0" t="n">
        <f aca="true">RAND()</f>
        <v>0.0707615954179218</v>
      </c>
      <c r="Q119" s="0" t="n">
        <f aca="true">RAND()</f>
        <v>0.914415388454753</v>
      </c>
      <c r="R119" s="0" t="n">
        <f aca="true">RAND()</f>
        <v>0.252527504092913</v>
      </c>
      <c r="S119" s="0" t="n">
        <f aca="true">RAND()</f>
        <v>0.081486411971573</v>
      </c>
      <c r="T119" s="0" t="n">
        <f aca="true">RAND()</f>
        <v>0.361373062337223</v>
      </c>
      <c r="U119" s="0" t="n">
        <f aca="true">RAND()</f>
        <v>0.00315195456552525</v>
      </c>
      <c r="V119" s="0" t="n">
        <f aca="true">RAND()</f>
        <v>0.345656899081877</v>
      </c>
      <c r="W119" s="0" t="n">
        <f aca="true">RAND()</f>
        <v>0.556316404095945</v>
      </c>
      <c r="X119" s="0" t="n">
        <f aca="true">RAND()</f>
        <v>0.0241569060694037</v>
      </c>
      <c r="Y119" s="0" t="n">
        <f aca="true">RAND()</f>
        <v>0.870283385343286</v>
      </c>
      <c r="Z119" s="0" t="n">
        <f aca="true">RAND()</f>
        <v>0.348768830238467</v>
      </c>
      <c r="AA119" s="0" t="n">
        <f aca="true">RAND()</f>
        <v>0.227620535624884</v>
      </c>
      <c r="AB119" s="0" t="n">
        <f aca="true">RAND()</f>
        <v>0.278671586728035</v>
      </c>
      <c r="AC119" s="0" t="n">
        <f aca="true">RAND()</f>
        <v>0.322288252752953</v>
      </c>
      <c r="AD119" s="0" t="n">
        <f aca="true">RAND()</f>
        <v>0.125288008694239</v>
      </c>
      <c r="AE119" s="0" t="n">
        <f aca="true">RAND()</f>
        <v>0.19807294025761</v>
      </c>
    </row>
    <row r="120" customFormat="false" ht="15.75" hidden="false" customHeight="false" outlineLevel="0" collapsed="false">
      <c r="B120" s="0" t="n">
        <f aca="true">RAND()</f>
        <v>0.78776870230416</v>
      </c>
      <c r="C120" s="0" t="n">
        <f aca="true">RAND()</f>
        <v>0.0237482276838274</v>
      </c>
      <c r="D120" s="0" t="n">
        <f aca="true">RAND()</f>
        <v>0.00106342303698969</v>
      </c>
      <c r="E120" s="0" t="n">
        <f aca="true">RAND()</f>
        <v>0.916470239839541</v>
      </c>
      <c r="F120" s="0" t="n">
        <f aca="true">RAND()</f>
        <v>0.756753766832422</v>
      </c>
      <c r="G120" s="0" t="n">
        <f aca="true">RAND()</f>
        <v>0.969368613019328</v>
      </c>
      <c r="H120" s="0" t="n">
        <f aca="true">RAND()</f>
        <v>0.301333992310797</v>
      </c>
      <c r="I120" s="0" t="n">
        <f aca="true">RAND()</f>
        <v>0.562348159110495</v>
      </c>
      <c r="J120" s="0" t="n">
        <f aca="true">RAND()</f>
        <v>0.573582914049869</v>
      </c>
      <c r="K120" s="0" t="n">
        <f aca="true">RAND()</f>
        <v>0.344158236754288</v>
      </c>
      <c r="L120" s="0" t="n">
        <f aca="true">RAND()</f>
        <v>0.093534418841107</v>
      </c>
      <c r="M120" s="0" t="n">
        <f aca="true">RAND()</f>
        <v>0.956667397208607</v>
      </c>
      <c r="N120" s="0" t="n">
        <f aca="true">RAND()</f>
        <v>0.897234816508753</v>
      </c>
      <c r="O120" s="0" t="n">
        <f aca="true">RAND()</f>
        <v>0.125074712616566</v>
      </c>
      <c r="P120" s="0" t="n">
        <f aca="true">RAND()</f>
        <v>0.805963786874417</v>
      </c>
      <c r="Q120" s="0" t="n">
        <f aca="true">RAND()</f>
        <v>0.472678354645826</v>
      </c>
      <c r="R120" s="0" t="n">
        <f aca="true">RAND()</f>
        <v>0.746932520382022</v>
      </c>
      <c r="S120" s="0" t="n">
        <f aca="true">RAND()</f>
        <v>0.822642477404212</v>
      </c>
      <c r="T120" s="0" t="n">
        <f aca="true">RAND()</f>
        <v>0.71159707358774</v>
      </c>
      <c r="U120" s="0" t="n">
        <f aca="true">RAND()</f>
        <v>0.175781007079763</v>
      </c>
      <c r="V120" s="0" t="n">
        <f aca="true">RAND()</f>
        <v>0.206034127225295</v>
      </c>
      <c r="W120" s="0" t="n">
        <f aca="true">RAND()</f>
        <v>0.202889422098285</v>
      </c>
      <c r="X120" s="0" t="n">
        <f aca="true">RAND()</f>
        <v>0.16950751031323</v>
      </c>
      <c r="Y120" s="0" t="n">
        <f aca="true">RAND()</f>
        <v>0.177816263967715</v>
      </c>
      <c r="Z120" s="0" t="n">
        <f aca="true">RAND()</f>
        <v>0.575947942868846</v>
      </c>
      <c r="AA120" s="0" t="n">
        <f aca="true">RAND()</f>
        <v>0.535714473035184</v>
      </c>
      <c r="AB120" s="0" t="n">
        <f aca="true">RAND()</f>
        <v>0.093001046367126</v>
      </c>
      <c r="AC120" s="0" t="n">
        <f aca="true">RAND()</f>
        <v>0.941964471282667</v>
      </c>
      <c r="AD120" s="0" t="n">
        <f aca="true">RAND()</f>
        <v>0.492124561033549</v>
      </c>
      <c r="AE120" s="0" t="n">
        <f aca="true">RAND()</f>
        <v>0.966323275296733</v>
      </c>
    </row>
    <row r="121" customFormat="false" ht="15.75" hidden="false" customHeight="false" outlineLevel="0" collapsed="false">
      <c r="B121" s="0" t="n">
        <f aca="true">RAND()</f>
        <v>0.642255454178422</v>
      </c>
      <c r="C121" s="0" t="n">
        <f aca="true">RAND()</f>
        <v>0.123665801609917</v>
      </c>
      <c r="D121" s="0" t="n">
        <f aca="true">RAND()</f>
        <v>0.0709661016830477</v>
      </c>
      <c r="E121" s="0" t="n">
        <f aca="true">RAND()</f>
        <v>0.865118997390725</v>
      </c>
      <c r="F121" s="0" t="n">
        <f aca="true">RAND()</f>
        <v>0.26133284428875</v>
      </c>
      <c r="G121" s="0" t="n">
        <f aca="true">RAND()</f>
        <v>0.97427503635545</v>
      </c>
      <c r="H121" s="0" t="n">
        <f aca="true">RAND()</f>
        <v>0.338471334784391</v>
      </c>
      <c r="I121" s="0" t="n">
        <f aca="true">RAND()</f>
        <v>0.878039090526515</v>
      </c>
      <c r="J121" s="0" t="n">
        <f aca="true">RAND()</f>
        <v>0.0562526305782575</v>
      </c>
      <c r="K121" s="0" t="n">
        <f aca="true">RAND()</f>
        <v>0.323400756671731</v>
      </c>
      <c r="L121" s="0" t="n">
        <f aca="true">RAND()</f>
        <v>0.411431346063317</v>
      </c>
      <c r="M121" s="0" t="n">
        <f aca="true">RAND()</f>
        <v>0.604150377906703</v>
      </c>
      <c r="N121" s="0" t="n">
        <f aca="true">RAND()</f>
        <v>0.868031359729508</v>
      </c>
      <c r="O121" s="0" t="n">
        <f aca="true">RAND()</f>
        <v>0.00766912290233506</v>
      </c>
      <c r="P121" s="0" t="n">
        <f aca="true">RAND()</f>
        <v>0.521467717230382</v>
      </c>
      <c r="Q121" s="0" t="n">
        <f aca="true">RAND()</f>
        <v>0.916698793250927</v>
      </c>
      <c r="R121" s="0" t="n">
        <f aca="true">RAND()</f>
        <v>0.25289634482872</v>
      </c>
      <c r="S121" s="0" t="n">
        <f aca="true">RAND()</f>
        <v>0.067438320159886</v>
      </c>
      <c r="T121" s="0" t="n">
        <f aca="true">RAND()</f>
        <v>0.598646572796825</v>
      </c>
      <c r="U121" s="0" t="n">
        <f aca="true">RAND()</f>
        <v>0.9342394970951</v>
      </c>
      <c r="V121" s="0" t="n">
        <f aca="true">RAND()</f>
        <v>0.929874215981765</v>
      </c>
      <c r="W121" s="0" t="n">
        <f aca="true">RAND()</f>
        <v>0.59742449634247</v>
      </c>
      <c r="X121" s="0" t="n">
        <f aca="true">RAND()</f>
        <v>0.432272915191349</v>
      </c>
      <c r="Y121" s="0" t="n">
        <f aca="true">RAND()</f>
        <v>0.146155248225571</v>
      </c>
      <c r="Z121" s="0" t="n">
        <f aca="true">RAND()</f>
        <v>0.99905920789036</v>
      </c>
      <c r="AA121" s="0" t="n">
        <f aca="true">RAND()</f>
        <v>0.653690704271813</v>
      </c>
      <c r="AB121" s="0" t="n">
        <f aca="true">RAND()</f>
        <v>0.857201608027597</v>
      </c>
      <c r="AC121" s="0" t="n">
        <f aca="true">RAND()</f>
        <v>0.345733058876444</v>
      </c>
      <c r="AD121" s="0" t="n">
        <f aca="true">RAND()</f>
        <v>0.933701115063703</v>
      </c>
      <c r="AE121" s="0" t="n">
        <f aca="true">RAND()</f>
        <v>0.0303132680143725</v>
      </c>
    </row>
    <row r="122" customFormat="false" ht="15.75" hidden="false" customHeight="false" outlineLevel="0" collapsed="false">
      <c r="B122" s="0" t="n">
        <f aca="true">RAND()</f>
        <v>0.623932989416488</v>
      </c>
      <c r="C122" s="0" t="n">
        <f aca="true">RAND()</f>
        <v>0.800822490128684</v>
      </c>
      <c r="D122" s="0" t="n">
        <f aca="true">RAND()</f>
        <v>0.600445292662476</v>
      </c>
      <c r="E122" s="0" t="n">
        <f aca="true">RAND()</f>
        <v>0.0808208594040675</v>
      </c>
      <c r="F122" s="0" t="n">
        <f aca="true">RAND()</f>
        <v>0.00229878856048469</v>
      </c>
      <c r="G122" s="0" t="n">
        <f aca="true">RAND()</f>
        <v>0.861329690130707</v>
      </c>
      <c r="H122" s="0" t="n">
        <f aca="true">RAND()</f>
        <v>0.44124674189799</v>
      </c>
      <c r="I122" s="0" t="n">
        <f aca="true">RAND()</f>
        <v>0.416862461163725</v>
      </c>
      <c r="J122" s="0" t="n">
        <f aca="true">RAND()</f>
        <v>0.193697039605113</v>
      </c>
      <c r="K122" s="0" t="n">
        <f aca="true">RAND()</f>
        <v>0.212038497530572</v>
      </c>
      <c r="L122" s="0" t="n">
        <f aca="true">RAND()</f>
        <v>0.417625151828379</v>
      </c>
      <c r="M122" s="0" t="n">
        <f aca="true">RAND()</f>
        <v>0.901238386173794</v>
      </c>
      <c r="N122" s="0" t="n">
        <f aca="true">RAND()</f>
        <v>0.252894148418669</v>
      </c>
      <c r="O122" s="0" t="n">
        <f aca="true">RAND()</f>
        <v>0.703543250670368</v>
      </c>
      <c r="P122" s="0" t="n">
        <f aca="true">RAND()</f>
        <v>0.450058762557459</v>
      </c>
      <c r="Q122" s="0" t="n">
        <f aca="true">RAND()</f>
        <v>0.279528881928234</v>
      </c>
      <c r="R122" s="0" t="n">
        <f aca="true">RAND()</f>
        <v>0.58470678013027</v>
      </c>
      <c r="S122" s="0" t="n">
        <f aca="true">RAND()</f>
        <v>0.0249325479240016</v>
      </c>
      <c r="T122" s="0" t="n">
        <f aca="true">RAND()</f>
        <v>0.612191042458554</v>
      </c>
      <c r="U122" s="0" t="n">
        <f aca="true">RAND()</f>
        <v>0.847703995168668</v>
      </c>
      <c r="V122" s="0" t="n">
        <f aca="true">RAND()</f>
        <v>0.987673903379685</v>
      </c>
      <c r="W122" s="0" t="n">
        <f aca="true">RAND()</f>
        <v>0.952275550423302</v>
      </c>
      <c r="X122" s="0" t="n">
        <f aca="true">RAND()</f>
        <v>0.328612652325638</v>
      </c>
      <c r="Y122" s="0" t="n">
        <f aca="true">RAND()</f>
        <v>0.579023405449996</v>
      </c>
      <c r="Z122" s="0" t="n">
        <f aca="true">RAND()</f>
        <v>0.446715112159119</v>
      </c>
      <c r="AA122" s="0" t="n">
        <f aca="true">RAND()</f>
        <v>0.472557897030109</v>
      </c>
      <c r="AB122" s="0" t="n">
        <f aca="true">RAND()</f>
        <v>0.0177767211736776</v>
      </c>
      <c r="AC122" s="0" t="n">
        <f aca="true">RAND()</f>
        <v>0.894345016615807</v>
      </c>
      <c r="AD122" s="0" t="n">
        <f aca="true">RAND()</f>
        <v>0.421678654285999</v>
      </c>
      <c r="AE122" s="0" t="n">
        <f aca="true">RAND()</f>
        <v>0.970612969435634</v>
      </c>
    </row>
    <row r="123" customFormat="false" ht="15.75" hidden="false" customHeight="false" outlineLevel="0" collapsed="false">
      <c r="B123" s="0" t="n">
        <f aca="true">RAND()</f>
        <v>0.117986165309695</v>
      </c>
      <c r="C123" s="0" t="n">
        <f aca="true">RAND()</f>
        <v>0.169395295097124</v>
      </c>
      <c r="D123" s="0" t="n">
        <f aca="true">RAND()</f>
        <v>0.332781637810553</v>
      </c>
      <c r="E123" s="0" t="n">
        <f aca="true">RAND()</f>
        <v>0.514382461750203</v>
      </c>
      <c r="F123" s="0" t="n">
        <f aca="true">RAND()</f>
        <v>0.98940371347842</v>
      </c>
      <c r="G123" s="0" t="n">
        <f aca="true">RAND()</f>
        <v>0.188160272530625</v>
      </c>
      <c r="H123" s="0" t="n">
        <f aca="true">RAND()</f>
        <v>0.751942694152782</v>
      </c>
      <c r="I123" s="0" t="n">
        <f aca="true">RAND()</f>
        <v>0.44268584709092</v>
      </c>
      <c r="J123" s="0" t="n">
        <f aca="true">RAND()</f>
        <v>0.0292715016752231</v>
      </c>
      <c r="K123" s="0" t="n">
        <f aca="true">RAND()</f>
        <v>0.820683382901032</v>
      </c>
      <c r="L123" s="0" t="n">
        <f aca="true">RAND()</f>
        <v>0.396501094212394</v>
      </c>
      <c r="M123" s="0" t="n">
        <f aca="true">RAND()</f>
        <v>0.230018609350545</v>
      </c>
      <c r="N123" s="0" t="n">
        <f aca="true">RAND()</f>
        <v>0.727084413164637</v>
      </c>
      <c r="O123" s="0" t="n">
        <f aca="true">RAND()</f>
        <v>0.549059469571885</v>
      </c>
      <c r="P123" s="0" t="n">
        <f aca="true">RAND()</f>
        <v>0.62241761656468</v>
      </c>
      <c r="Q123" s="0" t="n">
        <f aca="true">RAND()</f>
        <v>0.672653003127678</v>
      </c>
      <c r="R123" s="0" t="n">
        <f aca="true">RAND()</f>
        <v>0.283391012165071</v>
      </c>
      <c r="S123" s="0" t="n">
        <f aca="true">RAND()</f>
        <v>0.44952930323702</v>
      </c>
      <c r="T123" s="0" t="n">
        <f aca="true">RAND()</f>
        <v>0.699211023164999</v>
      </c>
      <c r="U123" s="0" t="n">
        <f aca="true">RAND()</f>
        <v>0.612934280428229</v>
      </c>
      <c r="V123" s="0" t="n">
        <f aca="true">RAND()</f>
        <v>0.218239960321735</v>
      </c>
      <c r="W123" s="0" t="n">
        <f aca="true">RAND()</f>
        <v>0.38137502962704</v>
      </c>
      <c r="X123" s="0" t="n">
        <f aca="true">RAND()</f>
        <v>0.861766772745165</v>
      </c>
      <c r="Y123" s="0" t="n">
        <f aca="true">RAND()</f>
        <v>0.838575752841458</v>
      </c>
      <c r="Z123" s="0" t="n">
        <f aca="true">RAND()</f>
        <v>0.683728817983016</v>
      </c>
      <c r="AA123" s="0" t="n">
        <f aca="true">RAND()</f>
        <v>0.176275549409021</v>
      </c>
      <c r="AB123" s="0" t="n">
        <f aca="true">RAND()</f>
        <v>0.823040380991554</v>
      </c>
      <c r="AC123" s="0" t="n">
        <f aca="true">RAND()</f>
        <v>0.895020718622092</v>
      </c>
      <c r="AD123" s="0" t="n">
        <f aca="true">RAND()</f>
        <v>0.680332285379085</v>
      </c>
      <c r="AE123" s="0" t="n">
        <f aca="true">RAND()</f>
        <v>0.978334080203162</v>
      </c>
    </row>
    <row r="124" customFormat="false" ht="15.75" hidden="false" customHeight="false" outlineLevel="0" collapsed="false">
      <c r="B124" s="0" t="n">
        <f aca="true">RAND()</f>
        <v>0.0884617298989177</v>
      </c>
      <c r="C124" s="0" t="n">
        <f aca="true">RAND()</f>
        <v>0.423226429999282</v>
      </c>
      <c r="D124" s="0" t="n">
        <f aca="true">RAND()</f>
        <v>0.309083996897068</v>
      </c>
      <c r="E124" s="0" t="n">
        <f aca="true">RAND()</f>
        <v>0.520588971819987</v>
      </c>
      <c r="F124" s="0" t="n">
        <f aca="true">RAND()</f>
        <v>0.73873926305275</v>
      </c>
      <c r="G124" s="0" t="n">
        <f aca="true">RAND()</f>
        <v>0.0961788840628649</v>
      </c>
      <c r="H124" s="0" t="n">
        <f aca="true">RAND()</f>
        <v>0.65366411316574</v>
      </c>
      <c r="I124" s="0" t="n">
        <f aca="true">RAND()</f>
        <v>0.491847592269787</v>
      </c>
      <c r="J124" s="0" t="n">
        <f aca="true">RAND()</f>
        <v>0.884129593746034</v>
      </c>
      <c r="K124" s="0" t="n">
        <f aca="true">RAND()</f>
        <v>0.587582509692913</v>
      </c>
      <c r="L124" s="0" t="n">
        <f aca="true">RAND()</f>
        <v>0.106015982494134</v>
      </c>
      <c r="M124" s="0" t="n">
        <f aca="true">RAND()</f>
        <v>0.236863061985491</v>
      </c>
      <c r="N124" s="0" t="n">
        <f aca="true">RAND()</f>
        <v>0.321979079361459</v>
      </c>
      <c r="O124" s="0" t="n">
        <f aca="true">RAND()</f>
        <v>0.818751589681515</v>
      </c>
      <c r="P124" s="0" t="n">
        <f aca="true">RAND()</f>
        <v>0.00673783713357523</v>
      </c>
      <c r="Q124" s="0" t="n">
        <f aca="true">RAND()</f>
        <v>0.917236889396378</v>
      </c>
      <c r="R124" s="0" t="n">
        <f aca="true">RAND()</f>
        <v>0.399656185697663</v>
      </c>
      <c r="S124" s="0" t="n">
        <f aca="true">RAND()</f>
        <v>0.618987779324228</v>
      </c>
      <c r="T124" s="0" t="n">
        <f aca="true">RAND()</f>
        <v>0.384930781173894</v>
      </c>
      <c r="U124" s="0" t="n">
        <f aca="true">RAND()</f>
        <v>0.100055337020636</v>
      </c>
      <c r="V124" s="0" t="n">
        <f aca="true">RAND()</f>
        <v>0.255617806182448</v>
      </c>
      <c r="W124" s="0" t="n">
        <f aca="true">RAND()</f>
        <v>0.0181186148151027</v>
      </c>
      <c r="X124" s="0" t="n">
        <f aca="true">RAND()</f>
        <v>0.15140793344451</v>
      </c>
      <c r="Y124" s="0" t="n">
        <f aca="true">RAND()</f>
        <v>0.313330695216985</v>
      </c>
      <c r="Z124" s="0" t="n">
        <f aca="true">RAND()</f>
        <v>0.847756072279991</v>
      </c>
      <c r="AA124" s="0" t="n">
        <f aca="true">RAND()</f>
        <v>0.250438914755229</v>
      </c>
      <c r="AB124" s="0" t="n">
        <f aca="true">RAND()</f>
        <v>0.690383353687823</v>
      </c>
      <c r="AC124" s="0" t="n">
        <f aca="true">RAND()</f>
        <v>0.179397789465074</v>
      </c>
      <c r="AD124" s="0" t="n">
        <f aca="true">RAND()</f>
        <v>0.0288538274319363</v>
      </c>
      <c r="AE124" s="0" t="n">
        <f aca="true">RAND()</f>
        <v>0.438821107722773</v>
      </c>
    </row>
    <row r="125" customFormat="false" ht="15.75" hidden="false" customHeight="false" outlineLevel="0" collapsed="false">
      <c r="B125" s="0" t="n">
        <f aca="true">RAND()</f>
        <v>0.183269280718825</v>
      </c>
      <c r="C125" s="0" t="n">
        <f aca="true">RAND()</f>
        <v>0.846955403368554</v>
      </c>
      <c r="D125" s="0" t="n">
        <f aca="true">RAND()</f>
        <v>0.790080711761014</v>
      </c>
      <c r="E125" s="0" t="n">
        <f aca="true">RAND()</f>
        <v>0.724000954517197</v>
      </c>
      <c r="F125" s="0" t="n">
        <f aca="true">RAND()</f>
        <v>0.317052235850674</v>
      </c>
      <c r="G125" s="0" t="n">
        <f aca="true">RAND()</f>
        <v>0.336670979284078</v>
      </c>
      <c r="H125" s="0" t="n">
        <f aca="true">RAND()</f>
        <v>0.385299029963883</v>
      </c>
      <c r="I125" s="0" t="n">
        <f aca="true">RAND()</f>
        <v>0.633451749051735</v>
      </c>
      <c r="J125" s="0" t="n">
        <f aca="true">RAND()</f>
        <v>0.0318295985820099</v>
      </c>
      <c r="K125" s="0" t="n">
        <f aca="true">RAND()</f>
        <v>0.971365945980487</v>
      </c>
      <c r="L125" s="0" t="n">
        <f aca="true">RAND()</f>
        <v>0.41134837119003</v>
      </c>
      <c r="M125" s="0" t="n">
        <f aca="true">RAND()</f>
        <v>0.354751454633989</v>
      </c>
      <c r="N125" s="0" t="n">
        <f aca="true">RAND()</f>
        <v>0.983503534457323</v>
      </c>
      <c r="O125" s="0" t="n">
        <f aca="true">RAND()</f>
        <v>0.388404512149932</v>
      </c>
      <c r="P125" s="0" t="n">
        <f aca="true">RAND()</f>
        <v>0.663870181445419</v>
      </c>
      <c r="Q125" s="0" t="n">
        <f aca="true">RAND()</f>
        <v>0.189583006224775</v>
      </c>
      <c r="R125" s="0" t="n">
        <f aca="true">RAND()</f>
        <v>0.0051424685507653</v>
      </c>
      <c r="S125" s="0" t="n">
        <f aca="true">RAND()</f>
        <v>0.990570575612573</v>
      </c>
      <c r="T125" s="0" t="n">
        <f aca="true">RAND()</f>
        <v>0.14806243774148</v>
      </c>
      <c r="U125" s="0" t="n">
        <f aca="true">RAND()</f>
        <v>0.577490211190706</v>
      </c>
      <c r="V125" s="0" t="n">
        <f aca="true">RAND()</f>
        <v>0.235438294267311</v>
      </c>
      <c r="W125" s="0" t="n">
        <f aca="true">RAND()</f>
        <v>0.190868795336991</v>
      </c>
      <c r="X125" s="0" t="n">
        <f aca="true">RAND()</f>
        <v>0.51758467486257</v>
      </c>
      <c r="Y125" s="0" t="n">
        <f aca="true">RAND()</f>
        <v>0.0491058082986598</v>
      </c>
      <c r="Z125" s="0" t="n">
        <f aca="true">RAND()</f>
        <v>0.292927744158983</v>
      </c>
      <c r="AA125" s="0" t="n">
        <f aca="true">RAND()</f>
        <v>0.59901734359689</v>
      </c>
      <c r="AB125" s="0" t="n">
        <f aca="true">RAND()</f>
        <v>0.242552034301479</v>
      </c>
      <c r="AC125" s="0" t="n">
        <f aca="true">RAND()</f>
        <v>0.556573435703055</v>
      </c>
      <c r="AD125" s="0" t="n">
        <f aca="true">RAND()</f>
        <v>0.410358456576414</v>
      </c>
      <c r="AE125" s="0" t="n">
        <f aca="true">RAND()</f>
        <v>0.0123715496894181</v>
      </c>
    </row>
    <row r="126" customFormat="false" ht="15.75" hidden="false" customHeight="false" outlineLevel="0" collapsed="false">
      <c r="B126" s="0" t="n">
        <f aca="true">RAND()</f>
        <v>0.3849925434626</v>
      </c>
      <c r="C126" s="0" t="n">
        <f aca="true">RAND()</f>
        <v>0.487021882904885</v>
      </c>
      <c r="D126" s="0" t="n">
        <f aca="true">RAND()</f>
        <v>0.276934924391457</v>
      </c>
      <c r="E126" s="0" t="n">
        <f aca="true">RAND()</f>
        <v>0.89815382135038</v>
      </c>
      <c r="F126" s="0" t="n">
        <f aca="true">RAND()</f>
        <v>0.149676920278438</v>
      </c>
      <c r="G126" s="0" t="n">
        <f aca="true">RAND()</f>
        <v>0.540785149195324</v>
      </c>
      <c r="H126" s="0" t="n">
        <f aca="true">RAND()</f>
        <v>0.0537896331619993</v>
      </c>
      <c r="I126" s="0" t="n">
        <f aca="true">RAND()</f>
        <v>0.513153423555838</v>
      </c>
      <c r="J126" s="0" t="n">
        <f aca="true">RAND()</f>
        <v>0.397934640912094</v>
      </c>
      <c r="K126" s="0" t="n">
        <f aca="true">RAND()</f>
        <v>0.797245749669151</v>
      </c>
      <c r="L126" s="0" t="n">
        <f aca="true">RAND()</f>
        <v>0.873432193904636</v>
      </c>
      <c r="M126" s="0" t="n">
        <f aca="true">RAND()</f>
        <v>0.041827007131888</v>
      </c>
      <c r="N126" s="0" t="n">
        <f aca="true">RAND()</f>
        <v>0.907412175063481</v>
      </c>
      <c r="O126" s="0" t="n">
        <f aca="true">RAND()</f>
        <v>0.000902398791708496</v>
      </c>
      <c r="P126" s="0" t="n">
        <f aca="true">RAND()</f>
        <v>0.413121731205988</v>
      </c>
      <c r="Q126" s="0" t="n">
        <f aca="true">RAND()</f>
        <v>0.382860312675844</v>
      </c>
      <c r="R126" s="0" t="n">
        <f aca="true">RAND()</f>
        <v>0.434322889267239</v>
      </c>
      <c r="S126" s="0" t="n">
        <f aca="true">RAND()</f>
        <v>0.662887246391204</v>
      </c>
      <c r="T126" s="0" t="n">
        <f aca="true">RAND()</f>
        <v>0.0323339543196996</v>
      </c>
      <c r="U126" s="0" t="n">
        <f aca="true">RAND()</f>
        <v>0.798953330502035</v>
      </c>
      <c r="V126" s="0" t="n">
        <f aca="true">RAND()</f>
        <v>0.204384786122613</v>
      </c>
      <c r="W126" s="0" t="n">
        <f aca="true">RAND()</f>
        <v>0.122433893942245</v>
      </c>
      <c r="X126" s="0" t="n">
        <f aca="true">RAND()</f>
        <v>0.48663190556722</v>
      </c>
      <c r="Y126" s="0" t="n">
        <f aca="true">RAND()</f>
        <v>0.414031257864114</v>
      </c>
      <c r="Z126" s="0" t="n">
        <f aca="true">RAND()</f>
        <v>0.176343509827814</v>
      </c>
      <c r="AA126" s="0" t="n">
        <f aca="true">RAND()</f>
        <v>0.266172241425836</v>
      </c>
      <c r="AB126" s="0" t="n">
        <f aca="true">RAND()</f>
        <v>0.53746304556731</v>
      </c>
      <c r="AC126" s="0" t="n">
        <f aca="true">RAND()</f>
        <v>0.238253261417983</v>
      </c>
      <c r="AD126" s="0" t="n">
        <f aca="true">RAND()</f>
        <v>0.996329573403127</v>
      </c>
      <c r="AE126" s="0" t="n">
        <f aca="true">RAND()</f>
        <v>0.717602188621397</v>
      </c>
    </row>
    <row r="127" customFormat="false" ht="15.75" hidden="false" customHeight="false" outlineLevel="0" collapsed="false">
      <c r="B127" s="0" t="n">
        <f aca="true">RAND()</f>
        <v>0.379155951781795</v>
      </c>
      <c r="C127" s="0" t="n">
        <f aca="true">RAND()</f>
        <v>0.137897259833162</v>
      </c>
      <c r="D127" s="0" t="n">
        <f aca="true">RAND()</f>
        <v>0.470560259935065</v>
      </c>
      <c r="E127" s="0" t="n">
        <f aca="true">RAND()</f>
        <v>0.663032424369014</v>
      </c>
      <c r="F127" s="0" t="n">
        <f aca="true">RAND()</f>
        <v>0.717776713555836</v>
      </c>
      <c r="G127" s="0" t="n">
        <f aca="true">RAND()</f>
        <v>0.488622014401712</v>
      </c>
      <c r="H127" s="0" t="n">
        <f aca="true">RAND()</f>
        <v>0.54012380386953</v>
      </c>
      <c r="I127" s="0" t="n">
        <f aca="true">RAND()</f>
        <v>0.0482883497684782</v>
      </c>
      <c r="J127" s="0" t="n">
        <f aca="true">RAND()</f>
        <v>0.608098959592322</v>
      </c>
      <c r="K127" s="0" t="n">
        <f aca="true">RAND()</f>
        <v>0.748874040816626</v>
      </c>
      <c r="L127" s="0" t="n">
        <f aca="true">RAND()</f>
        <v>0.475179262879636</v>
      </c>
      <c r="M127" s="0" t="n">
        <f aca="true">RAND()</f>
        <v>0.296589411924452</v>
      </c>
      <c r="N127" s="0" t="n">
        <f aca="true">RAND()</f>
        <v>0.817086594466027</v>
      </c>
      <c r="O127" s="0" t="n">
        <f aca="true">RAND()</f>
        <v>0.746365728106609</v>
      </c>
      <c r="P127" s="0" t="n">
        <f aca="true">RAND()</f>
        <v>0.652790931043171</v>
      </c>
      <c r="Q127" s="0" t="n">
        <f aca="true">RAND()</f>
        <v>0.948259079978503</v>
      </c>
      <c r="R127" s="0" t="n">
        <f aca="true">RAND()</f>
        <v>0.702960184972869</v>
      </c>
      <c r="S127" s="0" t="n">
        <f aca="true">RAND()</f>
        <v>0.391369799975347</v>
      </c>
      <c r="T127" s="0" t="n">
        <f aca="true">RAND()</f>
        <v>0.147245999265755</v>
      </c>
      <c r="U127" s="0" t="n">
        <f aca="true">RAND()</f>
        <v>0.0492845178687216</v>
      </c>
      <c r="V127" s="0" t="n">
        <f aca="true">RAND()</f>
        <v>0.217462602272307</v>
      </c>
      <c r="W127" s="0" t="n">
        <f aca="true">RAND()</f>
        <v>0.285907328958432</v>
      </c>
      <c r="X127" s="0" t="n">
        <f aca="true">RAND()</f>
        <v>0.290674943113245</v>
      </c>
      <c r="Y127" s="0" t="n">
        <f aca="true">RAND()</f>
        <v>0.117687747951057</v>
      </c>
      <c r="Z127" s="0" t="n">
        <f aca="true">RAND()</f>
        <v>0.779086584025148</v>
      </c>
      <c r="AA127" s="0" t="n">
        <f aca="true">RAND()</f>
        <v>0.548260168991886</v>
      </c>
      <c r="AB127" s="0" t="n">
        <f aca="true">RAND()</f>
        <v>0.764246892362173</v>
      </c>
      <c r="AC127" s="0" t="n">
        <f aca="true">RAND()</f>
        <v>0.275529785721095</v>
      </c>
      <c r="AD127" s="0" t="n">
        <f aca="true">RAND()</f>
        <v>0.0881944323873923</v>
      </c>
      <c r="AE127" s="0" t="n">
        <f aca="true">RAND()</f>
        <v>0.946959990362357</v>
      </c>
    </row>
    <row r="128" customFormat="false" ht="15.75" hidden="false" customHeight="false" outlineLevel="0" collapsed="false">
      <c r="B128" s="0" t="n">
        <f aca="true">RAND()</f>
        <v>0.771539689225236</v>
      </c>
      <c r="C128" s="0" t="n">
        <f aca="true">RAND()</f>
        <v>0.341405604564444</v>
      </c>
      <c r="D128" s="0" t="n">
        <f aca="true">RAND()</f>
        <v>0.153660704234534</v>
      </c>
      <c r="E128" s="0" t="n">
        <f aca="true">RAND()</f>
        <v>0.476388668374194</v>
      </c>
      <c r="F128" s="0" t="n">
        <f aca="true">RAND()</f>
        <v>0.34640020953554</v>
      </c>
      <c r="G128" s="0" t="n">
        <f aca="true">RAND()</f>
        <v>0.525525811235467</v>
      </c>
      <c r="H128" s="0" t="n">
        <f aca="true">RAND()</f>
        <v>0.699287142620593</v>
      </c>
      <c r="I128" s="0" t="n">
        <f aca="true">RAND()</f>
        <v>0.0585419292893616</v>
      </c>
      <c r="J128" s="0" t="n">
        <f aca="true">RAND()</f>
        <v>0.879993380927855</v>
      </c>
      <c r="K128" s="0" t="n">
        <f aca="true">RAND()</f>
        <v>0.675845924785153</v>
      </c>
      <c r="L128" s="0" t="n">
        <f aca="true">RAND()</f>
        <v>0.511870391414169</v>
      </c>
      <c r="M128" s="0" t="n">
        <f aca="true">RAND()</f>
        <v>0.508480841120872</v>
      </c>
      <c r="N128" s="0" t="n">
        <f aca="true">RAND()</f>
        <v>0.607247591531967</v>
      </c>
      <c r="O128" s="0" t="n">
        <f aca="true">RAND()</f>
        <v>0.239409914640683</v>
      </c>
      <c r="P128" s="0" t="n">
        <f aca="true">RAND()</f>
        <v>0.112587586157568</v>
      </c>
      <c r="Q128" s="0" t="n">
        <f aca="true">RAND()</f>
        <v>0.536532837288822</v>
      </c>
      <c r="R128" s="0" t="n">
        <f aca="true">RAND()</f>
        <v>0.381135423143073</v>
      </c>
      <c r="S128" s="0" t="n">
        <f aca="true">RAND()</f>
        <v>0.135386268405367</v>
      </c>
      <c r="T128" s="0" t="n">
        <f aca="true">RAND()</f>
        <v>0.336084078108502</v>
      </c>
      <c r="U128" s="0" t="n">
        <f aca="true">RAND()</f>
        <v>0.42758477909706</v>
      </c>
      <c r="V128" s="0" t="n">
        <f aca="true">RAND()</f>
        <v>0.157790124772625</v>
      </c>
      <c r="W128" s="0" t="n">
        <f aca="true">RAND()</f>
        <v>0.47083235258926</v>
      </c>
      <c r="X128" s="0" t="n">
        <f aca="true">RAND()</f>
        <v>0.819943512164497</v>
      </c>
      <c r="Y128" s="0" t="n">
        <f aca="true">RAND()</f>
        <v>0.476128435614033</v>
      </c>
      <c r="Z128" s="0" t="n">
        <f aca="true">RAND()</f>
        <v>0.0331557243619738</v>
      </c>
      <c r="AA128" s="0" t="n">
        <f aca="true">RAND()</f>
        <v>0.643225100822145</v>
      </c>
      <c r="AB128" s="0" t="n">
        <f aca="true">RAND()</f>
        <v>0.95131925603227</v>
      </c>
      <c r="AC128" s="0" t="n">
        <f aca="true">RAND()</f>
        <v>0.28906608974788</v>
      </c>
      <c r="AD128" s="0" t="n">
        <f aca="true">RAND()</f>
        <v>0.308032398453231</v>
      </c>
      <c r="AE128" s="0" t="n">
        <f aca="true">RAND()</f>
        <v>0.374032022491738</v>
      </c>
    </row>
    <row r="129" customFormat="false" ht="15.75" hidden="false" customHeight="false" outlineLevel="0" collapsed="false">
      <c r="B129" s="0" t="n">
        <f aca="true">RAND()</f>
        <v>0.779012358214922</v>
      </c>
      <c r="C129" s="0" t="n">
        <f aca="true">RAND()</f>
        <v>0.967469669816594</v>
      </c>
      <c r="D129" s="0" t="n">
        <f aca="true">RAND()</f>
        <v>0.911148327267685</v>
      </c>
      <c r="E129" s="0" t="n">
        <f aca="true">RAND()</f>
        <v>0.574740598733201</v>
      </c>
      <c r="F129" s="0" t="n">
        <f aca="true">RAND()</f>
        <v>0.545456471923921</v>
      </c>
      <c r="G129" s="0" t="n">
        <f aca="true">RAND()</f>
        <v>0.843607680392035</v>
      </c>
      <c r="H129" s="0" t="n">
        <f aca="true">RAND()</f>
        <v>0.923913468821599</v>
      </c>
      <c r="I129" s="0" t="n">
        <f aca="true">RAND()</f>
        <v>0.330669943797041</v>
      </c>
      <c r="J129" s="0" t="n">
        <f aca="true">RAND()</f>
        <v>0.157603156998281</v>
      </c>
      <c r="K129" s="0" t="n">
        <f aca="true">RAND()</f>
        <v>0.446458172317401</v>
      </c>
      <c r="L129" s="0" t="n">
        <f aca="true">RAND()</f>
        <v>0.141134026773214</v>
      </c>
      <c r="M129" s="0" t="n">
        <f aca="true">RAND()</f>
        <v>0.798783988513121</v>
      </c>
      <c r="N129" s="0" t="n">
        <f aca="true">RAND()</f>
        <v>0.675580069897945</v>
      </c>
      <c r="O129" s="0" t="n">
        <f aca="true">RAND()</f>
        <v>0.886619941920685</v>
      </c>
      <c r="P129" s="0" t="n">
        <f aca="true">RAND()</f>
        <v>0.371081375415033</v>
      </c>
      <c r="Q129" s="0" t="n">
        <f aca="true">RAND()</f>
        <v>0.191733314521816</v>
      </c>
      <c r="R129" s="0" t="n">
        <f aca="true">RAND()</f>
        <v>0.275665919356542</v>
      </c>
      <c r="S129" s="0" t="n">
        <f aca="true">RAND()</f>
        <v>0.270484783320457</v>
      </c>
      <c r="T129" s="0" t="n">
        <f aca="true">RAND()</f>
        <v>0.594745075097756</v>
      </c>
      <c r="U129" s="0" t="n">
        <f aca="true">RAND()</f>
        <v>0.663256079359563</v>
      </c>
      <c r="V129" s="0" t="n">
        <f aca="true">RAND()</f>
        <v>0.270767043103284</v>
      </c>
      <c r="W129" s="0" t="n">
        <f aca="true">RAND()</f>
        <v>0.265200127483854</v>
      </c>
      <c r="X129" s="0" t="n">
        <f aca="true">RAND()</f>
        <v>0.0281950249327501</v>
      </c>
      <c r="Y129" s="0" t="n">
        <f aca="true">RAND()</f>
        <v>0.654328619871616</v>
      </c>
      <c r="Z129" s="0" t="n">
        <f aca="true">RAND()</f>
        <v>0.846759316886112</v>
      </c>
      <c r="AA129" s="0" t="n">
        <f aca="true">RAND()</f>
        <v>0.36038887944141</v>
      </c>
      <c r="AB129" s="0" t="n">
        <f aca="true">RAND()</f>
        <v>0.992121057884485</v>
      </c>
      <c r="AC129" s="0" t="n">
        <f aca="true">RAND()</f>
        <v>0.807464196434389</v>
      </c>
      <c r="AD129" s="0" t="n">
        <f aca="true">RAND()</f>
        <v>0.218808354373635</v>
      </c>
      <c r="AE129" s="0" t="n">
        <f aca="true">RAND()</f>
        <v>0.0176783365942067</v>
      </c>
    </row>
    <row r="130" customFormat="false" ht="15.75" hidden="false" customHeight="false" outlineLevel="0" collapsed="false">
      <c r="B130" s="0" t="n">
        <f aca="true">RAND()</f>
        <v>0.128636899742816</v>
      </c>
      <c r="C130" s="0" t="n">
        <f aca="true">RAND()</f>
        <v>0.538869363757349</v>
      </c>
      <c r="D130" s="0" t="n">
        <f aca="true">RAND()</f>
        <v>0.314135892540021</v>
      </c>
      <c r="E130" s="0" t="n">
        <f aca="true">RAND()</f>
        <v>0.438135688375543</v>
      </c>
      <c r="F130" s="0" t="n">
        <f aca="true">RAND()</f>
        <v>0.407387235063832</v>
      </c>
      <c r="G130" s="0" t="n">
        <f aca="true">RAND()</f>
        <v>0.605767562713883</v>
      </c>
      <c r="H130" s="0" t="n">
        <f aca="true">RAND()</f>
        <v>0.790228028386239</v>
      </c>
      <c r="I130" s="0" t="n">
        <f aca="true">RAND()</f>
        <v>0.169610525494141</v>
      </c>
      <c r="J130" s="0" t="n">
        <f aca="true">RAND()</f>
        <v>0.577548183628378</v>
      </c>
      <c r="K130" s="0" t="n">
        <f aca="true">RAND()</f>
        <v>0.303739546706747</v>
      </c>
      <c r="L130" s="0" t="n">
        <f aca="true">RAND()</f>
        <v>0.346666518223002</v>
      </c>
      <c r="M130" s="0" t="n">
        <f aca="true">RAND()</f>
        <v>0.59580212682189</v>
      </c>
      <c r="N130" s="0" t="n">
        <f aca="true">RAND()</f>
        <v>0.818914637478067</v>
      </c>
      <c r="O130" s="0" t="n">
        <f aca="true">RAND()</f>
        <v>0.359935902983753</v>
      </c>
      <c r="P130" s="0" t="n">
        <f aca="true">RAND()</f>
        <v>0.0202513905897651</v>
      </c>
      <c r="Q130" s="0" t="n">
        <f aca="true">RAND()</f>
        <v>0.0746988534116837</v>
      </c>
      <c r="R130" s="0" t="n">
        <f aca="true">RAND()</f>
        <v>0.0389721324232122</v>
      </c>
      <c r="S130" s="0" t="n">
        <f aca="true">RAND()</f>
        <v>0.0382035388327035</v>
      </c>
      <c r="T130" s="0" t="n">
        <f aca="true">RAND()</f>
        <v>0.557192193433656</v>
      </c>
      <c r="U130" s="0" t="n">
        <f aca="true">RAND()</f>
        <v>0.872589158889431</v>
      </c>
      <c r="V130" s="0" t="n">
        <f aca="true">RAND()</f>
        <v>0.2369519449215</v>
      </c>
      <c r="W130" s="0" t="n">
        <f aca="true">RAND()</f>
        <v>0.651214618975255</v>
      </c>
      <c r="X130" s="0" t="n">
        <f aca="true">RAND()</f>
        <v>0.747233224208339</v>
      </c>
      <c r="Y130" s="0" t="n">
        <f aca="true">RAND()</f>
        <v>0.298152769010301</v>
      </c>
      <c r="Z130" s="0" t="n">
        <f aca="true">RAND()</f>
        <v>0.573673870051184</v>
      </c>
      <c r="AA130" s="0" t="n">
        <f aca="true">RAND()</f>
        <v>0.673255583619293</v>
      </c>
      <c r="AB130" s="0" t="n">
        <f aca="true">RAND()</f>
        <v>0.119633278747482</v>
      </c>
      <c r="AC130" s="0" t="n">
        <f aca="true">RAND()</f>
        <v>0.401178460907206</v>
      </c>
      <c r="AD130" s="0" t="n">
        <f aca="true">RAND()</f>
        <v>0.270035738781037</v>
      </c>
      <c r="AE130" s="0" t="n">
        <f aca="true">RAND()</f>
        <v>0.915678560171695</v>
      </c>
    </row>
    <row r="131" customFormat="false" ht="15.75" hidden="false" customHeight="false" outlineLevel="0" collapsed="false">
      <c r="B131" s="0" t="n">
        <f aca="true">RAND()</f>
        <v>0.273612899626364</v>
      </c>
      <c r="C131" s="0" t="n">
        <f aca="true">RAND()</f>
        <v>0.423849661303929</v>
      </c>
      <c r="D131" s="0" t="n">
        <f aca="true">RAND()</f>
        <v>0.504792046200646</v>
      </c>
      <c r="E131" s="0" t="n">
        <f aca="true">RAND()</f>
        <v>0.0693607505573828</v>
      </c>
      <c r="F131" s="0" t="n">
        <f aca="true">RAND()</f>
        <v>0.901603348219635</v>
      </c>
      <c r="G131" s="0" t="n">
        <f aca="true">RAND()</f>
        <v>0.443492908990561</v>
      </c>
      <c r="H131" s="0" t="n">
        <f aca="true">RAND()</f>
        <v>0.750471166309319</v>
      </c>
      <c r="I131" s="0" t="n">
        <f aca="true">RAND()</f>
        <v>0.954237074097182</v>
      </c>
      <c r="J131" s="0" t="n">
        <f aca="true">RAND()</f>
        <v>0.228806045108149</v>
      </c>
      <c r="K131" s="0" t="n">
        <f aca="true">RAND()</f>
        <v>0.668545628690085</v>
      </c>
      <c r="L131" s="0" t="n">
        <f aca="true">RAND()</f>
        <v>0.196871862113623</v>
      </c>
      <c r="M131" s="0" t="n">
        <f aca="true">RAND()</f>
        <v>0.141090378561293</v>
      </c>
      <c r="N131" s="0" t="n">
        <f aca="true">RAND()</f>
        <v>0.908535177644053</v>
      </c>
      <c r="O131" s="0" t="n">
        <f aca="true">RAND()</f>
        <v>0.787017844923012</v>
      </c>
      <c r="P131" s="0" t="n">
        <f aca="true">RAND()</f>
        <v>0.258126081048408</v>
      </c>
      <c r="Q131" s="0" t="n">
        <f aca="true">RAND()</f>
        <v>0.991302609809211</v>
      </c>
      <c r="R131" s="0" t="n">
        <f aca="true">RAND()</f>
        <v>0.163829865145608</v>
      </c>
      <c r="S131" s="0" t="n">
        <f aca="true">RAND()</f>
        <v>0.137720567008341</v>
      </c>
      <c r="T131" s="0" t="n">
        <f aca="true">RAND()</f>
        <v>0.764501177090677</v>
      </c>
      <c r="U131" s="0" t="n">
        <f aca="true">RAND()</f>
        <v>0.0537649409804568</v>
      </c>
      <c r="V131" s="0" t="n">
        <f aca="true">RAND()</f>
        <v>0.0177177501656885</v>
      </c>
      <c r="W131" s="0" t="n">
        <f aca="true">RAND()</f>
        <v>0.0813809853418916</v>
      </c>
      <c r="X131" s="0" t="n">
        <f aca="true">RAND()</f>
        <v>0.195108867399744</v>
      </c>
      <c r="Y131" s="0" t="n">
        <f aca="true">RAND()</f>
        <v>0.13442495707521</v>
      </c>
      <c r="Z131" s="0" t="n">
        <f aca="true">RAND()</f>
        <v>0.336050852806323</v>
      </c>
      <c r="AA131" s="0" t="n">
        <f aca="true">RAND()</f>
        <v>0.744870088285946</v>
      </c>
      <c r="AB131" s="0" t="n">
        <f aca="true">RAND()</f>
        <v>0.989396871603669</v>
      </c>
      <c r="AC131" s="0" t="n">
        <f aca="true">RAND()</f>
        <v>0.712878147036956</v>
      </c>
      <c r="AD131" s="0" t="n">
        <f aca="true">RAND()</f>
        <v>0.147644067196684</v>
      </c>
      <c r="AE131" s="0" t="n">
        <f aca="true">RAND()</f>
        <v>0.842551621880736</v>
      </c>
    </row>
    <row r="132" customFormat="false" ht="15.75" hidden="false" customHeight="false" outlineLevel="0" collapsed="false">
      <c r="B132" s="0" t="n">
        <f aca="true">RAND()</f>
        <v>0.140487133182909</v>
      </c>
      <c r="C132" s="0" t="n">
        <f aca="true">RAND()</f>
        <v>0.484062116917471</v>
      </c>
      <c r="D132" s="0" t="n">
        <f aca="true">RAND()</f>
        <v>0.0809734804794339</v>
      </c>
      <c r="E132" s="0" t="n">
        <f aca="true">RAND()</f>
        <v>0.395571102960408</v>
      </c>
      <c r="F132" s="0" t="n">
        <f aca="true">RAND()</f>
        <v>0.44609432193612</v>
      </c>
      <c r="G132" s="0" t="n">
        <f aca="true">RAND()</f>
        <v>0.241815516312675</v>
      </c>
      <c r="H132" s="0" t="n">
        <f aca="true">RAND()</f>
        <v>0.122733305165156</v>
      </c>
      <c r="I132" s="0" t="n">
        <f aca="true">RAND()</f>
        <v>0.363519860304269</v>
      </c>
      <c r="J132" s="0" t="n">
        <f aca="true">RAND()</f>
        <v>0.0139287321651141</v>
      </c>
      <c r="K132" s="0" t="n">
        <f aca="true">RAND()</f>
        <v>0.359120249204623</v>
      </c>
      <c r="L132" s="0" t="n">
        <f aca="true">RAND()</f>
        <v>0.993763269260113</v>
      </c>
      <c r="M132" s="0" t="n">
        <f aca="true">RAND()</f>
        <v>0.495531815623127</v>
      </c>
      <c r="N132" s="0" t="n">
        <f aca="true">RAND()</f>
        <v>0.741647025951817</v>
      </c>
      <c r="O132" s="0" t="n">
        <f aca="true">RAND()</f>
        <v>0.266638934564956</v>
      </c>
      <c r="P132" s="0" t="n">
        <f aca="true">RAND()</f>
        <v>0.665804843689132</v>
      </c>
      <c r="Q132" s="0" t="n">
        <f aca="true">RAND()</f>
        <v>0.114717082251162</v>
      </c>
      <c r="R132" s="0" t="n">
        <f aca="true">RAND()</f>
        <v>0.678276813134556</v>
      </c>
      <c r="S132" s="0" t="n">
        <f aca="true">RAND()</f>
        <v>0.272998433660849</v>
      </c>
      <c r="T132" s="0" t="n">
        <f aca="true">RAND()</f>
        <v>0.486252020585874</v>
      </c>
      <c r="U132" s="0" t="n">
        <f aca="true">RAND()</f>
        <v>0.948914289917205</v>
      </c>
      <c r="V132" s="0" t="n">
        <f aca="true">RAND()</f>
        <v>0.67970772570741</v>
      </c>
      <c r="W132" s="0" t="n">
        <f aca="true">RAND()</f>
        <v>0.447192927947297</v>
      </c>
      <c r="X132" s="0" t="n">
        <f aca="true">RAND()</f>
        <v>0.873105672379571</v>
      </c>
      <c r="Y132" s="0" t="n">
        <f aca="true">RAND()</f>
        <v>0.542209387165447</v>
      </c>
      <c r="Z132" s="0" t="n">
        <f aca="true">RAND()</f>
        <v>0.842160645029184</v>
      </c>
      <c r="AA132" s="0" t="n">
        <f aca="true">RAND()</f>
        <v>0.0912007105015666</v>
      </c>
      <c r="AB132" s="0" t="n">
        <f aca="true">RAND()</f>
        <v>0.705325489533167</v>
      </c>
      <c r="AC132" s="0" t="n">
        <f aca="true">RAND()</f>
        <v>0.236271589928881</v>
      </c>
      <c r="AD132" s="0" t="n">
        <f aca="true">RAND()</f>
        <v>0.954603151581604</v>
      </c>
      <c r="AE132" s="0" t="n">
        <f aca="true">RAND()</f>
        <v>0.107642407480605</v>
      </c>
    </row>
    <row r="133" customFormat="false" ht="15.75" hidden="false" customHeight="false" outlineLevel="0" collapsed="false">
      <c r="B133" s="0" t="n">
        <f aca="true">RAND()</f>
        <v>0.463886067898441</v>
      </c>
      <c r="C133" s="0" t="n">
        <f aca="true">RAND()</f>
        <v>0.0366998636386567</v>
      </c>
      <c r="D133" s="0" t="n">
        <f aca="true">RAND()</f>
        <v>0.802543813390018</v>
      </c>
      <c r="E133" s="0" t="n">
        <f aca="true">RAND()</f>
        <v>0.976468187980225</v>
      </c>
      <c r="F133" s="0" t="n">
        <f aca="true">RAND()</f>
        <v>0.683151327008983</v>
      </c>
      <c r="G133" s="0" t="n">
        <f aca="true">RAND()</f>
        <v>0.706946020272399</v>
      </c>
      <c r="H133" s="0" t="n">
        <f aca="true">RAND()</f>
        <v>0.0323436763910887</v>
      </c>
      <c r="I133" s="0" t="n">
        <f aca="true">RAND()</f>
        <v>0.95530788260218</v>
      </c>
      <c r="J133" s="0" t="n">
        <f aca="true">RAND()</f>
        <v>0.553012540145346</v>
      </c>
      <c r="K133" s="0" t="n">
        <f aca="true">RAND()</f>
        <v>0.89266944419115</v>
      </c>
      <c r="L133" s="0" t="n">
        <f aca="true">RAND()</f>
        <v>0.397287943711947</v>
      </c>
      <c r="M133" s="0" t="n">
        <f aca="true">RAND()</f>
        <v>0.318576414823483</v>
      </c>
      <c r="N133" s="0" t="n">
        <f aca="true">RAND()</f>
        <v>0.490346745699536</v>
      </c>
      <c r="O133" s="0" t="n">
        <f aca="true">RAND()</f>
        <v>0.846410570080186</v>
      </c>
      <c r="P133" s="0" t="n">
        <f aca="true">RAND()</f>
        <v>0.608128697533721</v>
      </c>
      <c r="Q133" s="0" t="n">
        <f aca="true">RAND()</f>
        <v>0.517104828759686</v>
      </c>
      <c r="R133" s="0" t="n">
        <f aca="true">RAND()</f>
        <v>0.985560329458398</v>
      </c>
      <c r="S133" s="0" t="n">
        <f aca="true">RAND()</f>
        <v>0.703087972270072</v>
      </c>
      <c r="T133" s="0" t="n">
        <f aca="true">RAND()</f>
        <v>0.524392316957222</v>
      </c>
      <c r="U133" s="0" t="n">
        <f aca="true">RAND()</f>
        <v>0.885961642831532</v>
      </c>
      <c r="V133" s="0" t="n">
        <f aca="true">RAND()</f>
        <v>0.630914900911227</v>
      </c>
      <c r="W133" s="0" t="n">
        <f aca="true">RAND()</f>
        <v>0.51247873987637</v>
      </c>
      <c r="X133" s="0" t="n">
        <f aca="true">RAND()</f>
        <v>0.360656011505245</v>
      </c>
      <c r="Y133" s="0" t="n">
        <f aca="true">RAND()</f>
        <v>0.303702622095963</v>
      </c>
      <c r="Z133" s="0" t="n">
        <f aca="true">RAND()</f>
        <v>0.315291054770624</v>
      </c>
      <c r="AA133" s="0" t="n">
        <f aca="true">RAND()</f>
        <v>0.447391780902556</v>
      </c>
      <c r="AB133" s="0" t="n">
        <f aca="true">RAND()</f>
        <v>0.977943748584733</v>
      </c>
      <c r="AC133" s="0" t="n">
        <f aca="true">RAND()</f>
        <v>0.202329169303851</v>
      </c>
      <c r="AD133" s="0" t="n">
        <f aca="true">RAND()</f>
        <v>0.00122936178088987</v>
      </c>
      <c r="AE133" s="0" t="n">
        <f aca="true">RAND()</f>
        <v>0.0412132096509101</v>
      </c>
    </row>
    <row r="134" customFormat="false" ht="15.75" hidden="false" customHeight="false" outlineLevel="0" collapsed="false">
      <c r="B134" s="0" t="n">
        <f aca="true">RAND()</f>
        <v>0.771544042879094</v>
      </c>
      <c r="C134" s="0" t="n">
        <f aca="true">RAND()</f>
        <v>0.604230113821471</v>
      </c>
      <c r="D134" s="0" t="n">
        <f aca="true">RAND()</f>
        <v>0.615000825876143</v>
      </c>
      <c r="E134" s="0" t="n">
        <f aca="true">RAND()</f>
        <v>0.545829043325414</v>
      </c>
      <c r="F134" s="0" t="n">
        <f aca="true">RAND()</f>
        <v>0.0118021174821269</v>
      </c>
      <c r="G134" s="0" t="n">
        <f aca="true">RAND()</f>
        <v>0.660712541838123</v>
      </c>
      <c r="H134" s="0" t="n">
        <f aca="true">RAND()</f>
        <v>0.680169197071966</v>
      </c>
      <c r="I134" s="0" t="n">
        <f aca="true">RAND()</f>
        <v>0.0259063611475836</v>
      </c>
      <c r="J134" s="0" t="n">
        <f aca="true">RAND()</f>
        <v>0.404958507951418</v>
      </c>
      <c r="K134" s="0" t="n">
        <f aca="true">RAND()</f>
        <v>0.897840868258456</v>
      </c>
      <c r="L134" s="0" t="n">
        <f aca="true">RAND()</f>
        <v>0.131971025373541</v>
      </c>
      <c r="M134" s="0" t="n">
        <f aca="true">RAND()</f>
        <v>0.169092238287637</v>
      </c>
      <c r="N134" s="0" t="n">
        <f aca="true">RAND()</f>
        <v>0.162943888334427</v>
      </c>
      <c r="O134" s="0" t="n">
        <f aca="true">RAND()</f>
        <v>0.915605119807778</v>
      </c>
      <c r="P134" s="0" t="n">
        <f aca="true">RAND()</f>
        <v>0.790968183255178</v>
      </c>
      <c r="Q134" s="0" t="n">
        <f aca="true">RAND()</f>
        <v>0.474158140063274</v>
      </c>
      <c r="R134" s="0" t="n">
        <f aca="true">RAND()</f>
        <v>0.220012218384053</v>
      </c>
      <c r="S134" s="0" t="n">
        <f aca="true">RAND()</f>
        <v>0.268639957322066</v>
      </c>
      <c r="T134" s="0" t="n">
        <f aca="true">RAND()</f>
        <v>0.0402227062269756</v>
      </c>
      <c r="U134" s="0" t="n">
        <f aca="true">RAND()</f>
        <v>0.878113617533102</v>
      </c>
      <c r="V134" s="0" t="n">
        <f aca="true">RAND()</f>
        <v>0.669984411133826</v>
      </c>
      <c r="W134" s="0" t="n">
        <f aca="true">RAND()</f>
        <v>0.325183492252791</v>
      </c>
      <c r="X134" s="0" t="n">
        <f aca="true">RAND()</f>
        <v>0.183722748917338</v>
      </c>
      <c r="Y134" s="0" t="n">
        <f aca="true">RAND()</f>
        <v>0.00619287135869762</v>
      </c>
      <c r="Z134" s="0" t="n">
        <f aca="true">RAND()</f>
        <v>0.436495857318335</v>
      </c>
      <c r="AA134" s="0" t="n">
        <f aca="true">RAND()</f>
        <v>0.669717464888836</v>
      </c>
      <c r="AB134" s="0" t="n">
        <f aca="true">RAND()</f>
        <v>0.69687204810461</v>
      </c>
      <c r="AC134" s="0" t="n">
        <f aca="true">RAND()</f>
        <v>0.0766218522052655</v>
      </c>
      <c r="AD134" s="0" t="n">
        <f aca="true">RAND()</f>
        <v>0.715506547002635</v>
      </c>
      <c r="AE134" s="0" t="n">
        <f aca="true">RAND()</f>
        <v>0.619889570777185</v>
      </c>
    </row>
    <row r="135" customFormat="false" ht="15.75" hidden="false" customHeight="false" outlineLevel="0" collapsed="false">
      <c r="B135" s="0" t="n">
        <f aca="true">RAND()</f>
        <v>0.733461562239055</v>
      </c>
      <c r="C135" s="0" t="n">
        <f aca="true">RAND()</f>
        <v>0.00481237805283703</v>
      </c>
      <c r="D135" s="0" t="n">
        <f aca="true">RAND()</f>
        <v>0.126802577060145</v>
      </c>
      <c r="E135" s="0" t="n">
        <f aca="true">RAND()</f>
        <v>0.525580847437701</v>
      </c>
      <c r="F135" s="0" t="n">
        <f aca="true">RAND()</f>
        <v>0.324192753419295</v>
      </c>
      <c r="G135" s="0" t="n">
        <f aca="true">RAND()</f>
        <v>0.809454890596196</v>
      </c>
      <c r="H135" s="0" t="n">
        <f aca="true">RAND()</f>
        <v>0.728560105881498</v>
      </c>
      <c r="I135" s="0" t="n">
        <f aca="true">RAND()</f>
        <v>0.642966548219436</v>
      </c>
      <c r="J135" s="0" t="n">
        <f aca="true">RAND()</f>
        <v>0.712385005780676</v>
      </c>
      <c r="K135" s="0" t="n">
        <f aca="true">RAND()</f>
        <v>0.587798522467163</v>
      </c>
      <c r="L135" s="0" t="n">
        <f aca="true">RAND()</f>
        <v>0.431653698542876</v>
      </c>
      <c r="M135" s="0" t="n">
        <f aca="true">RAND()</f>
        <v>0.793130952499724</v>
      </c>
      <c r="N135" s="0" t="n">
        <f aca="true">RAND()</f>
        <v>0.461131157604298</v>
      </c>
      <c r="O135" s="0" t="n">
        <f aca="true">RAND()</f>
        <v>0.941004908350212</v>
      </c>
      <c r="P135" s="0" t="n">
        <f aca="true">RAND()</f>
        <v>0.0270209800830372</v>
      </c>
      <c r="Q135" s="0" t="n">
        <f aca="true">RAND()</f>
        <v>0.610886221409627</v>
      </c>
      <c r="R135" s="0" t="n">
        <f aca="true">RAND()</f>
        <v>0.320035157570588</v>
      </c>
      <c r="S135" s="0" t="n">
        <f aca="true">RAND()</f>
        <v>0.573073031038888</v>
      </c>
      <c r="T135" s="0" t="n">
        <f aca="true">RAND()</f>
        <v>0.682042235511685</v>
      </c>
      <c r="U135" s="0" t="n">
        <f aca="true">RAND()</f>
        <v>0.79121912601046</v>
      </c>
      <c r="V135" s="0" t="n">
        <f aca="true">RAND()</f>
        <v>0.222028554927324</v>
      </c>
      <c r="W135" s="0" t="n">
        <f aca="true">RAND()</f>
        <v>0.0627110835634189</v>
      </c>
      <c r="X135" s="0" t="n">
        <f aca="true">RAND()</f>
        <v>0.485099598710178</v>
      </c>
      <c r="Y135" s="0" t="n">
        <f aca="true">RAND()</f>
        <v>0.398279648801205</v>
      </c>
      <c r="Z135" s="0" t="n">
        <f aca="true">RAND()</f>
        <v>0.402539822298448</v>
      </c>
      <c r="AA135" s="0" t="n">
        <f aca="true">RAND()</f>
        <v>0.259500096753036</v>
      </c>
      <c r="AB135" s="0" t="n">
        <f aca="true">RAND()</f>
        <v>0.479735216847015</v>
      </c>
      <c r="AC135" s="0" t="n">
        <f aca="true">RAND()</f>
        <v>0.429701786430163</v>
      </c>
      <c r="AD135" s="0" t="n">
        <f aca="true">RAND()</f>
        <v>0.153793937270872</v>
      </c>
      <c r="AE135" s="0" t="n">
        <f aca="true">RAND()</f>
        <v>0.545235804890908</v>
      </c>
    </row>
    <row r="136" customFormat="false" ht="15.75" hidden="false" customHeight="false" outlineLevel="0" collapsed="false">
      <c r="B136" s="0" t="n">
        <f aca="true">RAND()</f>
        <v>0.0305617224424402</v>
      </c>
      <c r="C136" s="0" t="n">
        <f aca="true">RAND()</f>
        <v>0.0323961122887763</v>
      </c>
      <c r="D136" s="0" t="n">
        <f aca="true">RAND()</f>
        <v>0.915667865603563</v>
      </c>
      <c r="E136" s="0" t="n">
        <f aca="true">RAND()</f>
        <v>0.551572435367451</v>
      </c>
      <c r="F136" s="0" t="n">
        <f aca="true">RAND()</f>
        <v>0.627727247357105</v>
      </c>
      <c r="G136" s="0" t="n">
        <f aca="true">RAND()</f>
        <v>0.671506834381952</v>
      </c>
      <c r="H136" s="0" t="n">
        <f aca="true">RAND()</f>
        <v>0.926423515333764</v>
      </c>
      <c r="I136" s="0" t="n">
        <f aca="true">RAND()</f>
        <v>0.7739713335421</v>
      </c>
      <c r="J136" s="0" t="n">
        <f aca="true">RAND()</f>
        <v>0.754957355554904</v>
      </c>
      <c r="K136" s="0" t="n">
        <f aca="true">RAND()</f>
        <v>0.229134224861084</v>
      </c>
      <c r="L136" s="0" t="n">
        <f aca="true">RAND()</f>
        <v>0.62831082204739</v>
      </c>
      <c r="M136" s="0" t="n">
        <f aca="true">RAND()</f>
        <v>0.731726127434543</v>
      </c>
      <c r="N136" s="0" t="n">
        <f aca="true">RAND()</f>
        <v>0.0760637552458247</v>
      </c>
      <c r="O136" s="0" t="n">
        <f aca="true">RAND()</f>
        <v>0.311079269368434</v>
      </c>
      <c r="P136" s="0" t="n">
        <f aca="true">RAND()</f>
        <v>0.751492100558692</v>
      </c>
      <c r="Q136" s="0" t="n">
        <f aca="true">RAND()</f>
        <v>0.517101866502687</v>
      </c>
      <c r="R136" s="0" t="n">
        <f aca="true">RAND()</f>
        <v>0.908908656472487</v>
      </c>
      <c r="S136" s="0" t="n">
        <f aca="true">RAND()</f>
        <v>0.119305508939289</v>
      </c>
      <c r="T136" s="0" t="n">
        <f aca="true">RAND()</f>
        <v>0.183514156666855</v>
      </c>
      <c r="U136" s="0" t="n">
        <f aca="true">RAND()</f>
        <v>0.0781473012340799</v>
      </c>
      <c r="V136" s="0" t="n">
        <f aca="true">RAND()</f>
        <v>0.293812310837314</v>
      </c>
      <c r="W136" s="0" t="n">
        <f aca="true">RAND()</f>
        <v>0.526808587294779</v>
      </c>
      <c r="X136" s="0" t="n">
        <f aca="true">RAND()</f>
        <v>0.553200275553887</v>
      </c>
      <c r="Y136" s="0" t="n">
        <f aca="true">RAND()</f>
        <v>0.621670066465046</v>
      </c>
      <c r="Z136" s="0" t="n">
        <f aca="true">RAND()</f>
        <v>0.31939644654608</v>
      </c>
      <c r="AA136" s="0" t="n">
        <f aca="true">RAND()</f>
        <v>0.223435738149551</v>
      </c>
      <c r="AB136" s="0" t="n">
        <f aca="true">RAND()</f>
        <v>0.970230901405764</v>
      </c>
      <c r="AC136" s="0" t="n">
        <f aca="true">RAND()</f>
        <v>0.969336984502792</v>
      </c>
      <c r="AD136" s="0" t="n">
        <f aca="true">RAND()</f>
        <v>0.790160993480752</v>
      </c>
      <c r="AE136" s="0" t="n">
        <f aca="true">RAND()</f>
        <v>0.932654729741956</v>
      </c>
    </row>
    <row r="137" customFormat="false" ht="15.75" hidden="false" customHeight="false" outlineLevel="0" collapsed="false">
      <c r="B137" s="0" t="n">
        <f aca="true">RAND()</f>
        <v>0.499433915889426</v>
      </c>
      <c r="C137" s="0" t="n">
        <f aca="true">RAND()</f>
        <v>0.790559026119237</v>
      </c>
      <c r="D137" s="0" t="n">
        <f aca="true">RAND()</f>
        <v>0.53487080179432</v>
      </c>
      <c r="E137" s="0" t="n">
        <f aca="true">RAND()</f>
        <v>0.673960155768618</v>
      </c>
      <c r="F137" s="0" t="n">
        <f aca="true">RAND()</f>
        <v>0.998834365913732</v>
      </c>
      <c r="G137" s="0" t="n">
        <f aca="true">RAND()</f>
        <v>0.0421394744216173</v>
      </c>
      <c r="H137" s="0" t="n">
        <f aca="true">RAND()</f>
        <v>0.858609939678897</v>
      </c>
      <c r="I137" s="0" t="n">
        <f aca="true">RAND()</f>
        <v>0.299857768231173</v>
      </c>
      <c r="J137" s="0" t="n">
        <f aca="true">RAND()</f>
        <v>0.841137253853483</v>
      </c>
      <c r="K137" s="0" t="n">
        <f aca="true">RAND()</f>
        <v>0.603153397782085</v>
      </c>
      <c r="L137" s="0" t="n">
        <f aca="true">RAND()</f>
        <v>0.756812558156001</v>
      </c>
      <c r="M137" s="0" t="n">
        <f aca="true">RAND()</f>
        <v>0.770370556940195</v>
      </c>
      <c r="N137" s="0" t="n">
        <f aca="true">RAND()</f>
        <v>0.440314373864047</v>
      </c>
      <c r="O137" s="0" t="n">
        <f aca="true">RAND()</f>
        <v>0.94145545493429</v>
      </c>
      <c r="P137" s="0" t="n">
        <f aca="true">RAND()</f>
        <v>0.539768003501638</v>
      </c>
      <c r="Q137" s="0" t="n">
        <f aca="true">RAND()</f>
        <v>0.481547080568664</v>
      </c>
      <c r="R137" s="0" t="n">
        <f aca="true">RAND()</f>
        <v>0.244231529773882</v>
      </c>
      <c r="S137" s="0" t="n">
        <f aca="true">RAND()</f>
        <v>0.576591427344695</v>
      </c>
      <c r="T137" s="0" t="n">
        <f aca="true">RAND()</f>
        <v>0.80334402980999</v>
      </c>
      <c r="U137" s="0" t="n">
        <f aca="true">RAND()</f>
        <v>0.251443673648352</v>
      </c>
      <c r="V137" s="0" t="n">
        <f aca="true">RAND()</f>
        <v>0.740399955768954</v>
      </c>
      <c r="W137" s="0" t="n">
        <f aca="true">RAND()</f>
        <v>0.760186917494367</v>
      </c>
      <c r="X137" s="0" t="n">
        <f aca="true">RAND()</f>
        <v>0.0727488956570394</v>
      </c>
      <c r="Y137" s="0" t="n">
        <f aca="true">RAND()</f>
        <v>0.78249085154365</v>
      </c>
      <c r="Z137" s="0" t="n">
        <f aca="true">RAND()</f>
        <v>0.450539169696852</v>
      </c>
      <c r="AA137" s="0" t="n">
        <f aca="true">RAND()</f>
        <v>0.648886148438299</v>
      </c>
      <c r="AB137" s="0" t="n">
        <f aca="true">RAND()</f>
        <v>0.412086554761431</v>
      </c>
      <c r="AC137" s="0" t="n">
        <f aca="true">RAND()</f>
        <v>0.332457370743937</v>
      </c>
      <c r="AD137" s="0" t="n">
        <f aca="true">RAND()</f>
        <v>0.674094793037009</v>
      </c>
      <c r="AE137" s="0" t="n">
        <f aca="true">RAND()</f>
        <v>0.665749323896136</v>
      </c>
    </row>
    <row r="138" customFormat="false" ht="15.75" hidden="false" customHeight="false" outlineLevel="0" collapsed="false">
      <c r="B138" s="0" t="n">
        <f aca="true">RAND()</f>
        <v>0.699479452039359</v>
      </c>
      <c r="C138" s="0" t="n">
        <f aca="true">RAND()</f>
        <v>0.335160114336251</v>
      </c>
      <c r="D138" s="0" t="n">
        <f aca="true">RAND()</f>
        <v>0.539775100923965</v>
      </c>
      <c r="E138" s="0" t="n">
        <f aca="true">RAND()</f>
        <v>0.174269495280536</v>
      </c>
      <c r="F138" s="0" t="n">
        <f aca="true">RAND()</f>
        <v>0.339991331751684</v>
      </c>
      <c r="G138" s="0" t="n">
        <f aca="true">RAND()</f>
        <v>0.620310646800703</v>
      </c>
      <c r="H138" s="0" t="n">
        <f aca="true">RAND()</f>
        <v>0.590286519484569</v>
      </c>
      <c r="I138" s="0" t="n">
        <f aca="true">RAND()</f>
        <v>0.985955558178394</v>
      </c>
      <c r="J138" s="0" t="n">
        <f aca="true">RAND()</f>
        <v>0.12997602825722</v>
      </c>
      <c r="K138" s="0" t="n">
        <f aca="true">RAND()</f>
        <v>0.748832665323454</v>
      </c>
      <c r="L138" s="0" t="n">
        <f aca="true">RAND()</f>
        <v>0.752916362057275</v>
      </c>
      <c r="M138" s="0" t="n">
        <f aca="true">RAND()</f>
        <v>0.830594693789224</v>
      </c>
      <c r="N138" s="0" t="n">
        <f aca="true">RAND()</f>
        <v>0.582361325423385</v>
      </c>
      <c r="O138" s="0" t="n">
        <f aca="true">RAND()</f>
        <v>0.145139402807788</v>
      </c>
      <c r="P138" s="0" t="n">
        <f aca="true">RAND()</f>
        <v>0.860307595586597</v>
      </c>
      <c r="Q138" s="0" t="n">
        <f aca="true">RAND()</f>
        <v>0.342319096064592</v>
      </c>
      <c r="R138" s="0" t="n">
        <f aca="true">RAND()</f>
        <v>0.0504293628996575</v>
      </c>
      <c r="S138" s="0" t="n">
        <f aca="true">RAND()</f>
        <v>0.111505380916185</v>
      </c>
      <c r="T138" s="0" t="n">
        <f aca="true">RAND()</f>
        <v>0.442173661485894</v>
      </c>
      <c r="U138" s="0" t="n">
        <f aca="true">RAND()</f>
        <v>0.247831827976427</v>
      </c>
      <c r="V138" s="0" t="n">
        <f aca="true">RAND()</f>
        <v>0.524113482152693</v>
      </c>
      <c r="W138" s="0" t="n">
        <f aca="true">RAND()</f>
        <v>0.624607669675312</v>
      </c>
      <c r="X138" s="0" t="n">
        <f aca="true">RAND()</f>
        <v>0.65051829524951</v>
      </c>
      <c r="Y138" s="0" t="n">
        <f aca="true">RAND()</f>
        <v>0.662882593188572</v>
      </c>
      <c r="Z138" s="0" t="n">
        <f aca="true">RAND()</f>
        <v>0.320337309152024</v>
      </c>
      <c r="AA138" s="0" t="n">
        <f aca="true">RAND()</f>
        <v>0.849632551418911</v>
      </c>
      <c r="AB138" s="0" t="n">
        <f aca="true">RAND()</f>
        <v>0.302887355148856</v>
      </c>
      <c r="AC138" s="0" t="n">
        <f aca="true">RAND()</f>
        <v>0.597877055201637</v>
      </c>
      <c r="AD138" s="0" t="n">
        <f aca="true">RAND()</f>
        <v>0.263675032435563</v>
      </c>
      <c r="AE138" s="0" t="n">
        <f aca="true">RAND()</f>
        <v>0.204480344436463</v>
      </c>
    </row>
    <row r="139" customFormat="false" ht="15.75" hidden="false" customHeight="false" outlineLevel="0" collapsed="false">
      <c r="B139" s="0" t="n">
        <f aca="true">RAND()</f>
        <v>0.724440600196332</v>
      </c>
      <c r="C139" s="0" t="n">
        <f aca="true">RAND()</f>
        <v>0.0722480325273874</v>
      </c>
      <c r="D139" s="0" t="n">
        <f aca="true">RAND()</f>
        <v>0.109410884566802</v>
      </c>
      <c r="E139" s="0" t="n">
        <f aca="true">RAND()</f>
        <v>0.0501100363789765</v>
      </c>
      <c r="F139" s="0" t="n">
        <f aca="true">RAND()</f>
        <v>0.521605177545468</v>
      </c>
      <c r="G139" s="0" t="n">
        <f aca="true">RAND()</f>
        <v>0.813154906424319</v>
      </c>
      <c r="H139" s="0" t="n">
        <f aca="true">RAND()</f>
        <v>0.949794082757115</v>
      </c>
      <c r="I139" s="0" t="n">
        <f aca="true">RAND()</f>
        <v>0.742152163671086</v>
      </c>
      <c r="J139" s="0" t="n">
        <f aca="true">RAND()</f>
        <v>0.525116237206337</v>
      </c>
      <c r="K139" s="0" t="n">
        <f aca="true">RAND()</f>
        <v>0.859259953088722</v>
      </c>
      <c r="L139" s="0" t="n">
        <f aca="true">RAND()</f>
        <v>0.0970049938032582</v>
      </c>
      <c r="M139" s="0" t="n">
        <f aca="true">RAND()</f>
        <v>0.294444632707313</v>
      </c>
      <c r="N139" s="0" t="n">
        <f aca="true">RAND()</f>
        <v>0.89069710159666</v>
      </c>
      <c r="O139" s="0" t="n">
        <f aca="true">RAND()</f>
        <v>0.89129977312763</v>
      </c>
      <c r="P139" s="0" t="n">
        <f aca="true">RAND()</f>
        <v>0.0351906343757758</v>
      </c>
      <c r="Q139" s="0" t="n">
        <f aca="true">RAND()</f>
        <v>0.804862927763318</v>
      </c>
      <c r="R139" s="0" t="n">
        <f aca="true">RAND()</f>
        <v>0.655079745220981</v>
      </c>
      <c r="S139" s="0" t="n">
        <f aca="true">RAND()</f>
        <v>0.543591758118914</v>
      </c>
      <c r="T139" s="0" t="n">
        <f aca="true">RAND()</f>
        <v>0.971818046090564</v>
      </c>
      <c r="U139" s="0" t="n">
        <f aca="true">RAND()</f>
        <v>0.580336737821526</v>
      </c>
      <c r="V139" s="0" t="n">
        <f aca="true">RAND()</f>
        <v>0.834218692710073</v>
      </c>
      <c r="W139" s="0" t="n">
        <f aca="true">RAND()</f>
        <v>0.0210855109140727</v>
      </c>
      <c r="X139" s="0" t="n">
        <f aca="true">RAND()</f>
        <v>0.515703739184296</v>
      </c>
      <c r="Y139" s="0" t="n">
        <f aca="true">RAND()</f>
        <v>0.307749442702066</v>
      </c>
      <c r="Z139" s="0" t="n">
        <f aca="true">RAND()</f>
        <v>0.836723576903021</v>
      </c>
      <c r="AA139" s="0" t="n">
        <f aca="true">RAND()</f>
        <v>0.05719133640455</v>
      </c>
      <c r="AB139" s="0" t="n">
        <f aca="true">RAND()</f>
        <v>0.270692588651716</v>
      </c>
      <c r="AC139" s="0" t="n">
        <f aca="true">RAND()</f>
        <v>0.428266128002673</v>
      </c>
      <c r="AD139" s="0" t="n">
        <f aca="true">RAND()</f>
        <v>0.26505241587288</v>
      </c>
      <c r="AE139" s="0" t="n">
        <f aca="true">RAND()</f>
        <v>0.0468166250631721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36"/>
      <c r="C1" s="6"/>
      <c r="D1" s="6"/>
      <c r="E1" s="6"/>
      <c r="F1" s="6"/>
      <c r="G1" s="6"/>
    </row>
    <row r="2" customFormat="false" ht="15.75" hidden="false" customHeight="false" outlineLevel="0" collapsed="false">
      <c r="A2" s="5" t="s">
        <v>3</v>
      </c>
      <c r="B2" s="36"/>
      <c r="C2" s="6"/>
      <c r="D2" s="6"/>
      <c r="E2" s="6"/>
      <c r="F2" s="6"/>
      <c r="G2" s="6"/>
    </row>
    <row r="3" customFormat="false" ht="15.75" hidden="false" customHeight="false" outlineLevel="0" collapsed="false">
      <c r="A3" s="7" t="s">
        <v>4</v>
      </c>
      <c r="B3" s="37"/>
      <c r="C3" s="37"/>
      <c r="D3" s="37"/>
    </row>
    <row r="4" customFormat="false" ht="15.75" hidden="false" customHeight="false" outlineLevel="0" collapsed="false">
      <c r="A4" s="9" t="s">
        <v>5</v>
      </c>
      <c r="B4" s="37"/>
      <c r="C4" s="37"/>
      <c r="D4" s="37"/>
    </row>
    <row r="5" customFormat="false" ht="15.75" hidden="false" customHeight="false" outlineLevel="0" collapsed="false">
      <c r="A5" s="39" t="s">
        <v>4</v>
      </c>
      <c r="B5" s="37"/>
      <c r="C5" s="37"/>
      <c r="D5" s="37"/>
      <c r="E5" s="37"/>
      <c r="F5" s="37"/>
      <c r="G5" s="37"/>
      <c r="H5" s="37"/>
      <c r="I5" s="37"/>
      <c r="J5" s="37"/>
      <c r="K5" s="37"/>
      <c r="L5" s="37"/>
      <c r="M5" s="37"/>
      <c r="N5" s="37"/>
      <c r="O5" s="37"/>
      <c r="P5" s="37"/>
      <c r="Q5" s="37"/>
      <c r="R5" s="37"/>
      <c r="S5" s="37"/>
      <c r="T5" s="37"/>
      <c r="U5" s="37"/>
      <c r="V5" s="37"/>
      <c r="W5" s="37"/>
      <c r="X5" s="37"/>
      <c r="Y5" s="37"/>
      <c r="Z5" s="37"/>
    </row>
    <row r="6" customFormat="false" ht="15.75" hidden="false" customHeight="false" outlineLevel="0" collapsed="false">
      <c r="A6" s="37" t="s">
        <v>109</v>
      </c>
      <c r="B6" s="37"/>
      <c r="C6" s="37"/>
      <c r="D6" s="37"/>
      <c r="E6" s="37"/>
      <c r="F6" s="37"/>
      <c r="G6" s="37"/>
      <c r="H6" s="37"/>
      <c r="I6" s="37"/>
      <c r="J6" s="37"/>
      <c r="K6" s="37"/>
      <c r="L6" s="37"/>
      <c r="M6" s="37"/>
      <c r="N6" s="37"/>
      <c r="O6" s="37"/>
      <c r="P6" s="37"/>
      <c r="Q6" s="37"/>
      <c r="R6" s="37"/>
      <c r="S6" s="37"/>
      <c r="T6" s="37"/>
      <c r="U6" s="37"/>
      <c r="V6" s="37"/>
      <c r="W6" s="37"/>
      <c r="X6" s="37"/>
      <c r="Y6" s="37"/>
      <c r="Z6" s="37"/>
    </row>
    <row r="7" customFormat="false" ht="15.75" hidden="false" customHeight="false" outlineLevel="0" collapsed="false">
      <c r="B7" s="37"/>
      <c r="C7" s="37"/>
      <c r="D7" s="37"/>
      <c r="E7" s="37"/>
      <c r="F7" s="37"/>
      <c r="G7" s="37"/>
      <c r="H7" s="37"/>
      <c r="I7" s="37"/>
      <c r="J7" s="37"/>
      <c r="K7" s="37"/>
      <c r="L7" s="37"/>
      <c r="M7" s="37"/>
      <c r="N7" s="37"/>
      <c r="O7" s="37"/>
      <c r="P7" s="37"/>
      <c r="Q7" s="37"/>
      <c r="R7" s="37"/>
      <c r="S7" s="37"/>
      <c r="T7" s="37"/>
      <c r="U7" s="37"/>
      <c r="V7" s="37"/>
      <c r="W7" s="37"/>
      <c r="X7" s="37"/>
      <c r="Y7" s="37"/>
      <c r="Z7" s="37"/>
    </row>
    <row r="9" customFormat="false" ht="15.75" hidden="false" customHeight="false" outlineLevel="0" collapsed="false">
      <c r="A9" s="37" t="s">
        <v>110</v>
      </c>
      <c r="B9" s="0" t="n">
        <v>0.0410928811513784</v>
      </c>
      <c r="C9" s="38"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8"/>
      <c r="C10" s="38" t="n">
        <v>0.0399610785570351</v>
      </c>
      <c r="D10" s="38" t="n">
        <v>0.0362097356493369</v>
      </c>
      <c r="E10" s="38" t="n">
        <v>0.0543423360835598</v>
      </c>
      <c r="F10" s="38"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8"/>
      <c r="C11" s="38"/>
      <c r="D11" s="38" t="n">
        <v>0.0272366212185495</v>
      </c>
      <c r="E11" s="38" t="n">
        <v>0.0441735796316752</v>
      </c>
      <c r="F11" s="38"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7"/>
      <c r="B12" s="38"/>
      <c r="C12" s="38"/>
      <c r="D12" s="38"/>
      <c r="E12" s="38" t="n">
        <v>0.0359076417781436</v>
      </c>
      <c r="F12" s="38"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8"/>
      <c r="C13" s="38"/>
      <c r="D13" s="38"/>
      <c r="E13" s="38"/>
      <c r="F13" s="38"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8"/>
      <c r="C14" s="38"/>
      <c r="D14" s="38"/>
      <c r="E14" s="38"/>
      <c r="F14" s="38"/>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0.0399610785570351</v>
      </c>
      <c r="D41" s="0" t="n">
        <v>0.0481390457822979</v>
      </c>
      <c r="E41" s="0" t="n">
        <v>0.0668519399071072</v>
      </c>
      <c r="F41" s="0" t="n">
        <v>0.0621109249266311</v>
      </c>
      <c r="G41" s="0" t="n">
        <v>0.0855456843238172</v>
      </c>
      <c r="H41" s="0" t="n">
        <v>0.107184193438716</v>
      </c>
      <c r="I41" s="0" t="n">
        <v>0.122910351733914</v>
      </c>
      <c r="J41" s="0" t="n">
        <v>0.139895294211703</v>
      </c>
      <c r="K41" s="0" t="n">
        <v>0.127065411240723</v>
      </c>
      <c r="L41" s="0" t="n">
        <v>0.142470414251382</v>
      </c>
      <c r="M41" s="0" t="n">
        <v>0.158754232898172</v>
      </c>
      <c r="N41" s="0" t="n">
        <v>0.220346485020001</v>
      </c>
      <c r="O41" s="0" t="n">
        <v>0.193345141027665</v>
      </c>
      <c r="P41" s="0" t="n">
        <v>0.266101450642932</v>
      </c>
      <c r="Q41" s="0" t="n">
        <v>0.243455668801571</v>
      </c>
      <c r="R41" s="0" t="n">
        <v>0.281085636151114</v>
      </c>
      <c r="S41" s="0" t="n">
        <v>0.326486052580874</v>
      </c>
      <c r="T41" s="0" t="n">
        <v>0.487879253900738</v>
      </c>
      <c r="U41" s="0" t="n">
        <v>0.449627579997259</v>
      </c>
      <c r="V41" s="0" t="n">
        <v>0.688243720568697</v>
      </c>
      <c r="W41" s="0" t="n">
        <v>0.639688766111172</v>
      </c>
      <c r="X41" s="0" t="n">
        <v>0.774139263289053</v>
      </c>
      <c r="Y41" s="0" t="n">
        <v>0.947338354302139</v>
      </c>
      <c r="Z41" s="0" t="n">
        <v>1.17380036736966</v>
      </c>
      <c r="AA41" s="0" t="n">
        <v>1.47482273452937</v>
      </c>
      <c r="AB41" s="0" t="n">
        <v>1.88234327112708</v>
      </c>
      <c r="AC41" s="0" t="n">
        <v>3.2950072705604</v>
      </c>
      <c r="AD41" s="0" t="n">
        <v>4.40648500356361</v>
      </c>
      <c r="AE41" s="0" t="n">
        <v>6.03498885286421</v>
      </c>
    </row>
    <row r="42" customFormat="false" ht="15.75" hidden="false" customHeight="false" outlineLevel="0" collapsed="false">
      <c r="B42" s="0" t="n">
        <v>0.0410928811513784</v>
      </c>
      <c r="C42" s="0" t="n">
        <v>0.0508004871615576</v>
      </c>
      <c r="D42" s="0" t="n">
        <v>0.0362097356493369</v>
      </c>
      <c r="E42" s="0" t="n">
        <v>0.0668519399071072</v>
      </c>
      <c r="F42" s="0" t="n">
        <v>0.0621109249266311</v>
      </c>
      <c r="G42" s="0" t="n">
        <v>0.0716343720303263</v>
      </c>
      <c r="H42" s="0" t="n">
        <v>0.0865565348731319</v>
      </c>
      <c r="I42" s="0" t="n">
        <v>0.0991025293247023</v>
      </c>
      <c r="J42" s="0" t="n">
        <v>0.112602800209325</v>
      </c>
      <c r="K42" s="0" t="n">
        <v>0.158166131303066</v>
      </c>
      <c r="L42" s="0" t="n">
        <v>0.142470414251382</v>
      </c>
      <c r="M42" s="0" t="n">
        <v>0.158754232898172</v>
      </c>
      <c r="N42" s="0" t="n">
        <v>0.220346485020001</v>
      </c>
      <c r="O42" s="0" t="n">
        <v>0.193345141027665</v>
      </c>
      <c r="P42" s="0" t="n">
        <v>0.211063877359548</v>
      </c>
      <c r="Q42" s="0" t="n">
        <v>0.243455668801571</v>
      </c>
      <c r="R42" s="0" t="n">
        <v>0.281085636151114</v>
      </c>
      <c r="S42" s="0" t="n">
        <v>0.326486052580874</v>
      </c>
      <c r="T42" s="0" t="n">
        <v>0.487879253900738</v>
      </c>
      <c r="U42" s="0" t="n">
        <v>0.57702233286998</v>
      </c>
      <c r="V42" s="0" t="n">
        <v>0.688243720568697</v>
      </c>
      <c r="W42" s="0" t="n">
        <v>0.828626817399397</v>
      </c>
      <c r="X42" s="0" t="n">
        <v>0.774139263289053</v>
      </c>
      <c r="Y42" s="0" t="n">
        <v>0.947338354302139</v>
      </c>
      <c r="Z42" s="0" t="n">
        <v>1.17380036736966</v>
      </c>
      <c r="AA42" s="0" t="n">
        <v>1.95672139212538</v>
      </c>
      <c r="AB42" s="0" t="n">
        <v>2.51590327317925</v>
      </c>
      <c r="AC42" s="0" t="n">
        <v>2.44542379945227</v>
      </c>
      <c r="AD42" s="0" t="n">
        <v>4.40648500356361</v>
      </c>
      <c r="AE42" s="0" t="n">
        <v>6.03498885286421</v>
      </c>
    </row>
    <row r="43" customFormat="false" ht="15.75" hidden="false" customHeight="false" outlineLevel="0" collapsed="false">
      <c r="B43" s="0" t="n">
        <v>0.0410928811513784</v>
      </c>
      <c r="C43" s="0" t="n">
        <v>0.0399610785570351</v>
      </c>
      <c r="D43" s="0" t="n">
        <v>0.0481390457822979</v>
      </c>
      <c r="E43" s="0" t="n">
        <v>0.0543423360835598</v>
      </c>
      <c r="F43" s="0" t="n">
        <v>0.0621109249266311</v>
      </c>
      <c r="G43" s="0" t="n">
        <v>0.0716343720303263</v>
      </c>
      <c r="H43" s="0" t="n">
        <v>0.0865565348731319</v>
      </c>
      <c r="I43" s="0" t="n">
        <v>0.0991025293247023</v>
      </c>
      <c r="J43" s="0" t="n">
        <v>0.112602800209325</v>
      </c>
      <c r="K43" s="0" t="n">
        <v>0.127065411240723</v>
      </c>
      <c r="L43" s="0" t="n">
        <v>0.142470414251382</v>
      </c>
      <c r="M43" s="0" t="n">
        <v>0.158754232898172</v>
      </c>
      <c r="N43" s="0" t="n">
        <v>0.220346485020001</v>
      </c>
      <c r="O43" s="0" t="n">
        <v>0.24302738180583</v>
      </c>
      <c r="P43" s="0" t="n">
        <v>0.266101450642932</v>
      </c>
      <c r="Q43" s="0" t="n">
        <v>0.307859165362395</v>
      </c>
      <c r="R43" s="0" t="n">
        <v>0.281085636151114</v>
      </c>
      <c r="S43" s="0" t="n">
        <v>0.326486052580874</v>
      </c>
      <c r="T43" s="0" t="n">
        <v>0.381740683763545</v>
      </c>
      <c r="U43" s="0" t="n">
        <v>0.449627579997259</v>
      </c>
      <c r="V43" s="0" t="n">
        <v>0.533898120553685</v>
      </c>
      <c r="W43" s="0" t="n">
        <v>0.639688766111172</v>
      </c>
      <c r="X43" s="0" t="n">
        <v>1.00807693794323</v>
      </c>
      <c r="Y43" s="0" t="n">
        <v>0.947338354302139</v>
      </c>
      <c r="Z43" s="0" t="n">
        <v>1.54684197390504</v>
      </c>
      <c r="AA43" s="0" t="n">
        <v>1.47482273452937</v>
      </c>
      <c r="AB43" s="0" t="n">
        <v>1.88234327112708</v>
      </c>
      <c r="AC43" s="0" t="n">
        <v>3.2950072705604</v>
      </c>
      <c r="AD43" s="0" t="n">
        <v>3.24147833244456</v>
      </c>
      <c r="AE43" s="0" t="n">
        <v>6.03498885286421</v>
      </c>
    </row>
    <row r="44" customFormat="false" ht="15.75" hidden="false" customHeight="false" outlineLevel="0" collapsed="false">
      <c r="B44" s="0" t="n">
        <v>0.0410928811513784</v>
      </c>
      <c r="C44" s="0" t="n">
        <v>0.0508004871615576</v>
      </c>
      <c r="D44" s="0" t="n">
        <v>0.0481390457822979</v>
      </c>
      <c r="E44" s="0" t="n">
        <v>0.0668519399071072</v>
      </c>
      <c r="F44" s="0" t="n">
        <v>0.0736599577716536</v>
      </c>
      <c r="G44" s="0" t="n">
        <v>0.0855456843238172</v>
      </c>
      <c r="H44" s="0" t="n">
        <v>0.0865565348731319</v>
      </c>
      <c r="I44" s="0" t="n">
        <v>0.122910351733914</v>
      </c>
      <c r="J44" s="0" t="n">
        <v>0.112602800209325</v>
      </c>
      <c r="K44" s="0" t="n">
        <v>0.127065411240723</v>
      </c>
      <c r="L44" s="0" t="n">
        <v>0.142470414251382</v>
      </c>
      <c r="M44" s="0" t="n">
        <v>0.198490240055581</v>
      </c>
      <c r="N44" s="0" t="n">
        <v>0.175787618660662</v>
      </c>
      <c r="O44" s="0" t="n">
        <v>0.24302738180583</v>
      </c>
      <c r="P44" s="0" t="n">
        <v>0.266101450642932</v>
      </c>
      <c r="Q44" s="0" t="n">
        <v>0.307859165362395</v>
      </c>
      <c r="R44" s="0" t="n">
        <v>0.356606273839945</v>
      </c>
      <c r="S44" s="0" t="n">
        <v>0.326486052580874</v>
      </c>
      <c r="T44" s="0" t="n">
        <v>0.487879253900738</v>
      </c>
      <c r="U44" s="0" t="n">
        <v>0.449627579997259</v>
      </c>
      <c r="V44" s="0" t="n">
        <v>0.688243720568697</v>
      </c>
      <c r="W44" s="0" t="n">
        <v>0.639688766111172</v>
      </c>
      <c r="X44" s="0" t="n">
        <v>1.00807693794323</v>
      </c>
      <c r="Y44" s="0" t="n">
        <v>1.24068048872277</v>
      </c>
      <c r="Z44" s="0" t="n">
        <v>1.17380036736966</v>
      </c>
      <c r="AA44" s="0" t="n">
        <v>1.95672139212538</v>
      </c>
      <c r="AB44" s="0" t="n">
        <v>1.88234327112708</v>
      </c>
      <c r="AC44" s="0" t="n">
        <v>3.2950072705604</v>
      </c>
      <c r="AD44" s="0" t="n">
        <v>4.40648500356361</v>
      </c>
      <c r="AE44" s="0" t="n">
        <v>4.39637351649338</v>
      </c>
    </row>
    <row r="45" customFormat="false" ht="15.75" hidden="false" customHeight="false" outlineLevel="0" collapsed="false">
      <c r="B45" s="0" t="n">
        <v>0.0410928811513784</v>
      </c>
      <c r="C45" s="0" t="n">
        <v>0.0508004871615576</v>
      </c>
      <c r="D45" s="0" t="n">
        <v>0.0481390457822979</v>
      </c>
      <c r="E45" s="0" t="n">
        <v>0.0543423360835598</v>
      </c>
      <c r="F45" s="0" t="n">
        <v>0.0621109249266311</v>
      </c>
      <c r="G45" s="0" t="n">
        <v>0.0716343720303263</v>
      </c>
      <c r="H45" s="0" t="n">
        <v>0.107184193438716</v>
      </c>
      <c r="I45" s="0" t="n">
        <v>0.0991025293247023</v>
      </c>
      <c r="J45" s="0" t="n">
        <v>0.139895294211703</v>
      </c>
      <c r="K45" s="0" t="n">
        <v>0.158166131303066</v>
      </c>
      <c r="L45" s="0" t="n">
        <v>0.142470414251382</v>
      </c>
      <c r="M45" s="0" t="n">
        <v>0.198490240055581</v>
      </c>
      <c r="N45" s="0" t="n">
        <v>0.220346485020001</v>
      </c>
      <c r="O45" s="0" t="n">
        <v>0.193345141027665</v>
      </c>
      <c r="P45" s="0" t="n">
        <v>0.211063877359548</v>
      </c>
      <c r="Q45" s="0" t="n">
        <v>0.307859165362395</v>
      </c>
      <c r="R45" s="0" t="n">
        <v>0.356606273839945</v>
      </c>
      <c r="S45" s="0" t="n">
        <v>0.326486052580874</v>
      </c>
      <c r="T45" s="0" t="n">
        <v>0.381740683763545</v>
      </c>
      <c r="U45" s="0" t="n">
        <v>0.57702233286998</v>
      </c>
      <c r="V45" s="0" t="n">
        <v>0.688243720568697</v>
      </c>
      <c r="W45" s="0" t="n">
        <v>0.828626817399397</v>
      </c>
      <c r="X45" s="0" t="n">
        <v>0.774139263289053</v>
      </c>
      <c r="Y45" s="0" t="n">
        <v>0.947338354302139</v>
      </c>
      <c r="Z45" s="0" t="n">
        <v>1.54684197390504</v>
      </c>
      <c r="AA45" s="0" t="n">
        <v>1.95672139212538</v>
      </c>
      <c r="AB45" s="0" t="n">
        <v>1.88234327112708</v>
      </c>
      <c r="AC45" s="0" t="n">
        <v>3.2950072705604</v>
      </c>
      <c r="AD45" s="0" t="n">
        <v>3.24147833244456</v>
      </c>
      <c r="AE45" s="0" t="n">
        <v>4.39637351649338</v>
      </c>
    </row>
    <row r="46" customFormat="false" ht="15.75" hidden="false" customHeight="false" outlineLevel="0" collapsed="false">
      <c r="B46" s="0" t="n">
        <v>0.0410928811513784</v>
      </c>
      <c r="C46" s="0" t="n">
        <v>0.0399610785570351</v>
      </c>
      <c r="D46" s="0" t="n">
        <v>0.0362097356493369</v>
      </c>
      <c r="E46" s="0" t="n">
        <v>0.0543423360835598</v>
      </c>
      <c r="F46" s="0" t="n">
        <v>0.0736599577716536</v>
      </c>
      <c r="G46" s="0" t="n">
        <v>0.0855456843238172</v>
      </c>
      <c r="H46" s="0" t="n">
        <v>0.0865565348731319</v>
      </c>
      <c r="I46" s="0" t="n">
        <v>0.122910351733914</v>
      </c>
      <c r="J46" s="0" t="n">
        <v>0.139895294211703</v>
      </c>
      <c r="K46" s="0" t="n">
        <v>0.127065411240723</v>
      </c>
      <c r="L46" s="0" t="n">
        <v>0.142470414251382</v>
      </c>
      <c r="M46" s="0" t="n">
        <v>0.158754232898172</v>
      </c>
      <c r="N46" s="0" t="n">
        <v>0.175787618660662</v>
      </c>
      <c r="O46" s="0" t="n">
        <v>0.24302738180583</v>
      </c>
      <c r="P46" s="0" t="n">
        <v>0.211063877359548</v>
      </c>
      <c r="Q46" s="0" t="n">
        <v>0.307859165362395</v>
      </c>
      <c r="R46" s="0" t="n">
        <v>0.356606273839945</v>
      </c>
      <c r="S46" s="0" t="n">
        <v>0.326486052580874</v>
      </c>
      <c r="T46" s="0" t="n">
        <v>0.487879253900738</v>
      </c>
      <c r="U46" s="0" t="n">
        <v>0.57702233286998</v>
      </c>
      <c r="V46" s="0" t="n">
        <v>0.688243720568697</v>
      </c>
      <c r="W46" s="0" t="n">
        <v>0.639688766111172</v>
      </c>
      <c r="X46" s="0" t="n">
        <v>0.774139263289053</v>
      </c>
      <c r="Y46" s="0" t="n">
        <v>0.947338354302139</v>
      </c>
      <c r="Z46" s="0" t="n">
        <v>1.54684197390504</v>
      </c>
      <c r="AA46" s="0" t="n">
        <v>1.95672139212538</v>
      </c>
      <c r="AB46" s="0" t="n">
        <v>1.88234327112708</v>
      </c>
      <c r="AC46" s="0" t="n">
        <v>2.44542379945227</v>
      </c>
      <c r="AD46" s="0" t="n">
        <v>3.24147833244456</v>
      </c>
      <c r="AE46" s="0" t="n">
        <v>6.03498885286421</v>
      </c>
    </row>
    <row r="47" customFormat="false" ht="15.75" hidden="false" customHeight="false" outlineLevel="0" collapsed="false">
      <c r="B47" s="0" t="n">
        <v>0.0410928811513784</v>
      </c>
      <c r="C47" s="0" t="n">
        <v>0.0399610785570351</v>
      </c>
      <c r="D47" s="0" t="n">
        <v>0.0362097356493369</v>
      </c>
      <c r="E47" s="0" t="n">
        <v>0.0543423360835598</v>
      </c>
      <c r="F47" s="0" t="n">
        <v>0.0736599577716536</v>
      </c>
      <c r="G47" s="0" t="n">
        <v>0.0716343720303263</v>
      </c>
      <c r="H47" s="0" t="n">
        <v>0.107184193438716</v>
      </c>
      <c r="I47" s="0" t="n">
        <v>0.0991025293247023</v>
      </c>
      <c r="J47" s="0" t="n">
        <v>0.112602800209325</v>
      </c>
      <c r="K47" s="0" t="n">
        <v>0.127065411240723</v>
      </c>
      <c r="L47" s="0" t="n">
        <v>0.177717183055718</v>
      </c>
      <c r="M47" s="0" t="n">
        <v>0.158754232898172</v>
      </c>
      <c r="N47" s="0" t="n">
        <v>0.220346485020001</v>
      </c>
      <c r="O47" s="0" t="n">
        <v>0.24302738180583</v>
      </c>
      <c r="P47" s="0" t="n">
        <v>0.211063877359548</v>
      </c>
      <c r="Q47" s="0" t="n">
        <v>0.307859165362395</v>
      </c>
      <c r="R47" s="0" t="n">
        <v>0.356606273839945</v>
      </c>
      <c r="S47" s="0" t="n">
        <v>0.326486052580874</v>
      </c>
      <c r="T47" s="0" t="n">
        <v>0.381740683763545</v>
      </c>
      <c r="U47" s="0" t="n">
        <v>0.57702233286998</v>
      </c>
      <c r="V47" s="0" t="n">
        <v>0.688243720568697</v>
      </c>
      <c r="W47" s="0" t="n">
        <v>0.828626817399397</v>
      </c>
      <c r="X47" s="0" t="n">
        <v>1.00807693794323</v>
      </c>
      <c r="Y47" s="0" t="n">
        <v>0.947338354302139</v>
      </c>
      <c r="Z47" s="0" t="n">
        <v>1.17380036736966</v>
      </c>
      <c r="AA47" s="0" t="n">
        <v>1.95672139212538</v>
      </c>
      <c r="AB47" s="0" t="n">
        <v>1.88234327112708</v>
      </c>
      <c r="AC47" s="0" t="n">
        <v>3.2950072705604</v>
      </c>
      <c r="AD47" s="0" t="n">
        <v>3.24147833244456</v>
      </c>
      <c r="AE47" s="0" t="n">
        <v>6.03498885286421</v>
      </c>
    </row>
    <row r="48" customFormat="false" ht="15.75" hidden="false" customHeight="false" outlineLevel="0" collapsed="false">
      <c r="B48" s="0" t="n">
        <v>0.0410928811513784</v>
      </c>
      <c r="C48" s="0" t="n">
        <v>0.0399610785570351</v>
      </c>
      <c r="D48" s="0" t="n">
        <v>0.0362097356493369</v>
      </c>
      <c r="E48" s="0" t="n">
        <v>0.0543423360835598</v>
      </c>
      <c r="F48" s="0" t="n">
        <v>0.0621109249266311</v>
      </c>
      <c r="G48" s="0" t="n">
        <v>0.0716343720303263</v>
      </c>
      <c r="H48" s="0" t="n">
        <v>0.107184193438716</v>
      </c>
      <c r="I48" s="0" t="n">
        <v>0.122910351733914</v>
      </c>
      <c r="J48" s="0" t="n">
        <v>0.139895294211703</v>
      </c>
      <c r="K48" s="0" t="n">
        <v>0.158166131303066</v>
      </c>
      <c r="L48" s="0" t="n">
        <v>0.142470414251382</v>
      </c>
      <c r="M48" s="0" t="n">
        <v>0.158754232898172</v>
      </c>
      <c r="N48" s="0" t="n">
        <v>0.175787618660662</v>
      </c>
      <c r="O48" s="0" t="n">
        <v>0.24302738180583</v>
      </c>
      <c r="P48" s="0" t="n">
        <v>0.211063877359548</v>
      </c>
      <c r="Q48" s="0" t="n">
        <v>0.243455668801571</v>
      </c>
      <c r="R48" s="0" t="n">
        <v>0.356606273839945</v>
      </c>
      <c r="S48" s="0" t="n">
        <v>0.326486052580874</v>
      </c>
      <c r="T48" s="0" t="n">
        <v>0.381740683763545</v>
      </c>
      <c r="U48" s="0" t="n">
        <v>0.57702233286998</v>
      </c>
      <c r="V48" s="0" t="n">
        <v>0.533898120553685</v>
      </c>
      <c r="W48" s="0" t="n">
        <v>0.639688766111172</v>
      </c>
      <c r="X48" s="0" t="n">
        <v>1.00807693794323</v>
      </c>
      <c r="Y48" s="0" t="n">
        <v>1.24068048872277</v>
      </c>
      <c r="Z48" s="0" t="n">
        <v>1.54684197390504</v>
      </c>
      <c r="AA48" s="0" t="n">
        <v>1.47482273452937</v>
      </c>
      <c r="AB48" s="0" t="n">
        <v>2.51590327317925</v>
      </c>
      <c r="AC48" s="0" t="n">
        <v>2.44542379945227</v>
      </c>
      <c r="AD48" s="0" t="n">
        <v>3.24147833244456</v>
      </c>
      <c r="AE48" s="0" t="n">
        <v>6.03498885286421</v>
      </c>
    </row>
    <row r="49" customFormat="false" ht="15.75" hidden="false" customHeight="false" outlineLevel="0" collapsed="false">
      <c r="B49" s="0" t="n">
        <v>0.0410928811513784</v>
      </c>
      <c r="C49" s="0" t="n">
        <v>0.0399610785570351</v>
      </c>
      <c r="D49" s="0" t="n">
        <v>0.0362097356493369</v>
      </c>
      <c r="E49" s="0" t="n">
        <v>0.0668519399071072</v>
      </c>
      <c r="F49" s="0" t="n">
        <v>0.0621109249266311</v>
      </c>
      <c r="G49" s="0" t="n">
        <v>0.0855456843238172</v>
      </c>
      <c r="H49" s="0" t="n">
        <v>0.0865565348731319</v>
      </c>
      <c r="I49" s="0" t="n">
        <v>0.122910351733914</v>
      </c>
      <c r="J49" s="0" t="n">
        <v>0.139895294211703</v>
      </c>
      <c r="K49" s="0" t="n">
        <v>0.127065411240723</v>
      </c>
      <c r="L49" s="0" t="n">
        <v>0.177717183055718</v>
      </c>
      <c r="M49" s="0" t="n">
        <v>0.158754232898172</v>
      </c>
      <c r="N49" s="0" t="n">
        <v>0.175787618660662</v>
      </c>
      <c r="O49" s="0" t="n">
        <v>0.193345141027665</v>
      </c>
      <c r="P49" s="0" t="n">
        <v>0.266101450642932</v>
      </c>
      <c r="Q49" s="0" t="n">
        <v>0.307859165362395</v>
      </c>
      <c r="R49" s="0" t="n">
        <v>0.281085636151114</v>
      </c>
      <c r="S49" s="0" t="n">
        <v>0.415670312361541</v>
      </c>
      <c r="T49" s="0" t="n">
        <v>0.487879253900738</v>
      </c>
      <c r="U49" s="0" t="n">
        <v>0.449627579997259</v>
      </c>
      <c r="V49" s="0" t="n">
        <v>0.688243720568697</v>
      </c>
      <c r="W49" s="0" t="n">
        <v>0.828626817399397</v>
      </c>
      <c r="X49" s="0" t="n">
        <v>0.774139263289053</v>
      </c>
      <c r="Y49" s="0" t="n">
        <v>1.24068048872277</v>
      </c>
      <c r="Z49" s="0" t="n">
        <v>1.17380036736966</v>
      </c>
      <c r="AA49" s="0" t="n">
        <v>1.95672139212538</v>
      </c>
      <c r="AB49" s="0" t="n">
        <v>1.88234327112708</v>
      </c>
      <c r="AC49" s="0" t="n">
        <v>3.2950072705604</v>
      </c>
      <c r="AD49" s="0" t="n">
        <v>4.40648500356361</v>
      </c>
      <c r="AE49" s="0" t="n">
        <v>6.03498885286421</v>
      </c>
    </row>
    <row r="50" customFormat="false" ht="15.75" hidden="false" customHeight="false" outlineLevel="0" collapsed="false">
      <c r="B50" s="0" t="n">
        <v>0.0410928811513784</v>
      </c>
      <c r="C50" s="0" t="n">
        <v>0.0399610785570351</v>
      </c>
      <c r="D50" s="0" t="n">
        <v>0.0481390457822979</v>
      </c>
      <c r="E50" s="0" t="n">
        <v>0.0543423360835598</v>
      </c>
      <c r="F50" s="0" t="n">
        <v>0.0621109249266311</v>
      </c>
      <c r="G50" s="0" t="n">
        <v>0.0716343720303263</v>
      </c>
      <c r="H50" s="0" t="n">
        <v>0.107184193438716</v>
      </c>
      <c r="I50" s="0" t="n">
        <v>0.122910351733914</v>
      </c>
      <c r="J50" s="0" t="n">
        <v>0.139895294211703</v>
      </c>
      <c r="K50" s="0" t="n">
        <v>0.127065411240723</v>
      </c>
      <c r="L50" s="0" t="n">
        <v>0.142470414251382</v>
      </c>
      <c r="M50" s="0" t="n">
        <v>0.198490240055581</v>
      </c>
      <c r="N50" s="0" t="n">
        <v>0.175787618660662</v>
      </c>
      <c r="O50" s="0" t="n">
        <v>0.193345141027665</v>
      </c>
      <c r="P50" s="0" t="n">
        <v>0.211063877359548</v>
      </c>
      <c r="Q50" s="0" t="n">
        <v>0.243455668801571</v>
      </c>
      <c r="R50" s="0" t="n">
        <v>0.356606273839945</v>
      </c>
      <c r="S50" s="0" t="n">
        <v>0.326486052580874</v>
      </c>
      <c r="T50" s="0" t="n">
        <v>0.487879253900738</v>
      </c>
      <c r="U50" s="0" t="n">
        <v>0.57702233286998</v>
      </c>
      <c r="V50" s="0" t="n">
        <v>0.688243720568697</v>
      </c>
      <c r="W50" s="0" t="n">
        <v>0.639688766111172</v>
      </c>
      <c r="X50" s="0" t="n">
        <v>0.774139263289053</v>
      </c>
      <c r="Y50" s="0" t="n">
        <v>0.947338354302139</v>
      </c>
      <c r="Z50" s="0" t="n">
        <v>1.54684197390504</v>
      </c>
      <c r="AA50" s="0" t="n">
        <v>1.95672139212538</v>
      </c>
      <c r="AB50" s="0" t="n">
        <v>2.51590327317925</v>
      </c>
      <c r="AC50" s="0" t="n">
        <v>3.2950072705604</v>
      </c>
      <c r="AD50" s="0" t="n">
        <v>3.24147833244456</v>
      </c>
      <c r="AE50" s="0" t="n">
        <v>4.39637351649338</v>
      </c>
    </row>
    <row r="51" customFormat="false" ht="15.75" hidden="false" customHeight="false" outlineLevel="0" collapsed="false">
      <c r="B51" s="0" t="n">
        <v>0.0410928811513784</v>
      </c>
      <c r="C51" s="0" t="n">
        <v>0.0508004871615576</v>
      </c>
      <c r="D51" s="0" t="n">
        <v>0.0362097356493369</v>
      </c>
      <c r="E51" s="0" t="n">
        <v>0.0668519399071072</v>
      </c>
      <c r="F51" s="0" t="n">
        <v>0.0621109249266311</v>
      </c>
      <c r="G51" s="0" t="n">
        <v>0.0716343720303263</v>
      </c>
      <c r="H51" s="0" t="n">
        <v>0.0865565348731319</v>
      </c>
      <c r="I51" s="0" t="n">
        <v>0.122910351733914</v>
      </c>
      <c r="J51" s="0" t="n">
        <v>0.139895294211703</v>
      </c>
      <c r="K51" s="0" t="n">
        <v>0.127065411240723</v>
      </c>
      <c r="L51" s="0" t="n">
        <v>0.177717183055718</v>
      </c>
      <c r="M51" s="0" t="n">
        <v>0.198490240055581</v>
      </c>
      <c r="N51" s="0" t="n">
        <v>0.220346485020001</v>
      </c>
      <c r="O51" s="0" t="n">
        <v>0.193345141027665</v>
      </c>
      <c r="P51" s="0" t="n">
        <v>0.266101450642932</v>
      </c>
      <c r="Q51" s="0" t="n">
        <v>0.243455668801571</v>
      </c>
      <c r="R51" s="0" t="n">
        <v>0.281085636151114</v>
      </c>
      <c r="S51" s="0" t="n">
        <v>0.326486052580874</v>
      </c>
      <c r="T51" s="0" t="n">
        <v>0.381740683763545</v>
      </c>
      <c r="U51" s="0" t="n">
        <v>0.449627579997259</v>
      </c>
      <c r="V51" s="0" t="n">
        <v>0.533898120553685</v>
      </c>
      <c r="W51" s="0" t="n">
        <v>0.639688766111172</v>
      </c>
      <c r="X51" s="0" t="n">
        <v>1.00807693794323</v>
      </c>
      <c r="Y51" s="0" t="n">
        <v>0.947338354302139</v>
      </c>
      <c r="Z51" s="0" t="n">
        <v>1.17380036736966</v>
      </c>
      <c r="AA51" s="0" t="n">
        <v>1.47482273452937</v>
      </c>
      <c r="AB51" s="0" t="n">
        <v>1.88234327112708</v>
      </c>
      <c r="AC51" s="0" t="n">
        <v>3.2950072705604</v>
      </c>
      <c r="AD51" s="0" t="n">
        <v>4.40648500356361</v>
      </c>
      <c r="AE51" s="0" t="n">
        <v>6.03498885286421</v>
      </c>
    </row>
    <row r="52" customFormat="false" ht="15.75" hidden="false" customHeight="false" outlineLevel="0" collapsed="false">
      <c r="B52" s="0" t="n">
        <v>0.0410928811513784</v>
      </c>
      <c r="C52" s="0" t="n">
        <v>0.0399610785570351</v>
      </c>
      <c r="D52" s="0" t="n">
        <v>0.0362097356493369</v>
      </c>
      <c r="E52" s="0" t="n">
        <v>0.0543423360835598</v>
      </c>
      <c r="F52" s="0" t="n">
        <v>0.0621109249266311</v>
      </c>
      <c r="G52" s="0" t="n">
        <v>0.0716343720303263</v>
      </c>
      <c r="H52" s="0" t="n">
        <v>0.107184193438716</v>
      </c>
      <c r="I52" s="0" t="n">
        <v>0.122910351733914</v>
      </c>
      <c r="J52" s="0" t="n">
        <v>0.139895294211703</v>
      </c>
      <c r="K52" s="0" t="n">
        <v>0.127065411240723</v>
      </c>
      <c r="L52" s="0" t="n">
        <v>0.142470414251382</v>
      </c>
      <c r="M52" s="0" t="n">
        <v>0.198490240055581</v>
      </c>
      <c r="N52" s="0" t="n">
        <v>0.175787618660662</v>
      </c>
      <c r="O52" s="0" t="n">
        <v>0.193345141027665</v>
      </c>
      <c r="P52" s="0" t="n">
        <v>0.266101450642932</v>
      </c>
      <c r="Q52" s="0" t="n">
        <v>0.243455668801571</v>
      </c>
      <c r="R52" s="0" t="n">
        <v>0.281085636151114</v>
      </c>
      <c r="S52" s="0" t="n">
        <v>0.326486052580874</v>
      </c>
      <c r="T52" s="0" t="n">
        <v>0.487879253900738</v>
      </c>
      <c r="U52" s="0" t="n">
        <v>0.57702233286998</v>
      </c>
      <c r="V52" s="0" t="n">
        <v>0.688243720568697</v>
      </c>
      <c r="W52" s="0" t="n">
        <v>0.639688766111172</v>
      </c>
      <c r="X52" s="0" t="n">
        <v>0.774139263289053</v>
      </c>
      <c r="Y52" s="0" t="n">
        <v>1.24068048872277</v>
      </c>
      <c r="Z52" s="0" t="n">
        <v>1.17380036736966</v>
      </c>
      <c r="AA52" s="0" t="n">
        <v>1.95672139212538</v>
      </c>
      <c r="AB52" s="0" t="n">
        <v>2.51590327317925</v>
      </c>
      <c r="AC52" s="0" t="n">
        <v>2.44542379945227</v>
      </c>
      <c r="AD52" s="0" t="n">
        <v>4.40648500356361</v>
      </c>
      <c r="AE52" s="0" t="n">
        <v>6.03498885286421</v>
      </c>
    </row>
    <row r="53" customFormat="false" ht="15.75" hidden="false" customHeight="false" outlineLevel="0" collapsed="false">
      <c r="B53" s="0" t="n">
        <v>0.0410928811513784</v>
      </c>
      <c r="C53" s="0" t="n">
        <v>0.0508004871615576</v>
      </c>
      <c r="D53" s="0" t="n">
        <v>0.0362097356493369</v>
      </c>
      <c r="E53" s="0" t="n">
        <v>0.0668519399071072</v>
      </c>
      <c r="F53" s="0" t="n">
        <v>0.0736599577716536</v>
      </c>
      <c r="G53" s="0" t="n">
        <v>0.0716343720303263</v>
      </c>
      <c r="H53" s="0" t="n">
        <v>0.107184193438716</v>
      </c>
      <c r="I53" s="0" t="n">
        <v>0.0991025293247023</v>
      </c>
      <c r="J53" s="0" t="n">
        <v>0.139895294211703</v>
      </c>
      <c r="K53" s="0" t="n">
        <v>0.127065411240723</v>
      </c>
      <c r="L53" s="0" t="n">
        <v>0.177717183055718</v>
      </c>
      <c r="M53" s="0" t="n">
        <v>0.158754232898172</v>
      </c>
      <c r="N53" s="0" t="n">
        <v>0.220346485020001</v>
      </c>
      <c r="O53" s="0" t="n">
        <v>0.193345141027665</v>
      </c>
      <c r="P53" s="0" t="n">
        <v>0.211063877359548</v>
      </c>
      <c r="Q53" s="0" t="n">
        <v>0.243455668801571</v>
      </c>
      <c r="R53" s="0" t="n">
        <v>0.356606273839945</v>
      </c>
      <c r="S53" s="0" t="n">
        <v>0.415670312361541</v>
      </c>
      <c r="T53" s="0" t="n">
        <v>0.381740683763545</v>
      </c>
      <c r="U53" s="0" t="n">
        <v>0.449627579997259</v>
      </c>
      <c r="V53" s="0" t="n">
        <v>0.533898120553685</v>
      </c>
      <c r="W53" s="0" t="n">
        <v>0.639688766111172</v>
      </c>
      <c r="X53" s="0" t="n">
        <v>1.00807693794323</v>
      </c>
      <c r="Y53" s="0" t="n">
        <v>1.24068048872277</v>
      </c>
      <c r="Z53" s="0" t="n">
        <v>1.54684197390504</v>
      </c>
      <c r="AA53" s="0" t="n">
        <v>1.47482273452937</v>
      </c>
      <c r="AB53" s="0" t="n">
        <v>1.88234327112708</v>
      </c>
      <c r="AC53" s="0" t="n">
        <v>2.44542379945227</v>
      </c>
      <c r="AD53" s="0" t="n">
        <v>3.24147833244456</v>
      </c>
      <c r="AE53" s="0" t="n">
        <v>4.39637351649338</v>
      </c>
    </row>
    <row r="54" customFormat="false" ht="15.75" hidden="false" customHeight="false" outlineLevel="0" collapsed="false">
      <c r="B54" s="0" t="n">
        <v>0.0410928811513784</v>
      </c>
      <c r="C54" s="0" t="n">
        <v>0.0508004871615576</v>
      </c>
      <c r="D54" s="0" t="n">
        <v>0.0362097356493369</v>
      </c>
      <c r="E54" s="0" t="n">
        <v>0.0543423360835598</v>
      </c>
      <c r="F54" s="0" t="n">
        <v>0.0621109249266311</v>
      </c>
      <c r="G54" s="0" t="n">
        <v>0.0716343720303263</v>
      </c>
      <c r="H54" s="0" t="n">
        <v>0.0865565348731319</v>
      </c>
      <c r="I54" s="0" t="n">
        <v>0.122910351733914</v>
      </c>
      <c r="J54" s="0" t="n">
        <v>0.112602800209325</v>
      </c>
      <c r="K54" s="0" t="n">
        <v>0.127065411240723</v>
      </c>
      <c r="L54" s="0" t="n">
        <v>0.142470414251382</v>
      </c>
      <c r="M54" s="0" t="n">
        <v>0.198490240055581</v>
      </c>
      <c r="N54" s="0" t="n">
        <v>0.220346485020001</v>
      </c>
      <c r="O54" s="0" t="n">
        <v>0.193345141027665</v>
      </c>
      <c r="P54" s="0" t="n">
        <v>0.211063877359548</v>
      </c>
      <c r="Q54" s="0" t="n">
        <v>0.307859165362395</v>
      </c>
      <c r="R54" s="0" t="n">
        <v>0.281085636151114</v>
      </c>
      <c r="S54" s="0" t="n">
        <v>0.415670312361541</v>
      </c>
      <c r="T54" s="0" t="n">
        <v>0.381740683763545</v>
      </c>
      <c r="U54" s="0" t="n">
        <v>0.57702233286998</v>
      </c>
      <c r="V54" s="0" t="n">
        <v>0.533898120553685</v>
      </c>
      <c r="W54" s="0" t="n">
        <v>0.639688766111172</v>
      </c>
      <c r="X54" s="0" t="n">
        <v>1.00807693794323</v>
      </c>
      <c r="Y54" s="0" t="n">
        <v>0.947338354302139</v>
      </c>
      <c r="Z54" s="0" t="n">
        <v>1.54684197390504</v>
      </c>
      <c r="AA54" s="0" t="n">
        <v>1.47482273452937</v>
      </c>
      <c r="AB54" s="0" t="n">
        <v>2.51590327317925</v>
      </c>
      <c r="AC54" s="0" t="n">
        <v>3.2950072705604</v>
      </c>
      <c r="AD54" s="0" t="n">
        <v>3.24147833244456</v>
      </c>
      <c r="AE54" s="0" t="n">
        <v>6.03498885286421</v>
      </c>
    </row>
    <row r="55" customFormat="false" ht="15.75" hidden="false" customHeight="false" outlineLevel="0" collapsed="false">
      <c r="B55" s="0" t="n">
        <v>0.0410928811513784</v>
      </c>
      <c r="C55" s="0" t="n">
        <v>0.0508004871615576</v>
      </c>
      <c r="D55" s="0" t="n">
        <v>0.0481390457822979</v>
      </c>
      <c r="E55" s="0" t="n">
        <v>0.0543423360835598</v>
      </c>
      <c r="F55" s="0" t="n">
        <v>0.0736599577716536</v>
      </c>
      <c r="G55" s="0" t="n">
        <v>0.0855456843238172</v>
      </c>
      <c r="H55" s="0" t="n">
        <v>0.0865565348731319</v>
      </c>
      <c r="I55" s="0" t="n">
        <v>0.122910351733914</v>
      </c>
      <c r="J55" s="0" t="n">
        <v>0.112602800209325</v>
      </c>
      <c r="K55" s="0" t="n">
        <v>0.158166131303066</v>
      </c>
      <c r="L55" s="0" t="n">
        <v>0.177717183055718</v>
      </c>
      <c r="M55" s="0" t="n">
        <v>0.198490240055581</v>
      </c>
      <c r="N55" s="0" t="n">
        <v>0.175787618660662</v>
      </c>
      <c r="O55" s="0" t="n">
        <v>0.193345141027665</v>
      </c>
      <c r="P55" s="0" t="n">
        <v>0.266101450642932</v>
      </c>
      <c r="Q55" s="0" t="n">
        <v>0.307859165362395</v>
      </c>
      <c r="R55" s="0" t="n">
        <v>0.281085636151114</v>
      </c>
      <c r="S55" s="0" t="n">
        <v>0.415670312361541</v>
      </c>
      <c r="T55" s="0" t="n">
        <v>0.381740683763545</v>
      </c>
      <c r="U55" s="0" t="n">
        <v>0.449627579997259</v>
      </c>
      <c r="V55" s="0" t="n">
        <v>0.533898120553685</v>
      </c>
      <c r="W55" s="0" t="n">
        <v>0.828626817399397</v>
      </c>
      <c r="X55" s="0" t="n">
        <v>0.774139263289053</v>
      </c>
      <c r="Y55" s="0" t="n">
        <v>1.24068048872277</v>
      </c>
      <c r="Z55" s="0" t="n">
        <v>1.54684197390504</v>
      </c>
      <c r="AA55" s="0" t="n">
        <v>1.95672139212538</v>
      </c>
      <c r="AB55" s="0" t="n">
        <v>1.88234327112708</v>
      </c>
      <c r="AC55" s="0" t="n">
        <v>3.2950072705604</v>
      </c>
      <c r="AD55" s="0" t="n">
        <v>4.40648500356361</v>
      </c>
      <c r="AE55" s="0" t="n">
        <v>6.03498885286421</v>
      </c>
    </row>
    <row r="56" customFormat="false" ht="15.75" hidden="false" customHeight="false" outlineLevel="0" collapsed="false">
      <c r="B56" s="0" t="n">
        <v>0.0410928811513784</v>
      </c>
      <c r="C56" s="0" t="n">
        <v>0.0399610785570351</v>
      </c>
      <c r="D56" s="0" t="n">
        <v>0.0362097356493369</v>
      </c>
      <c r="E56" s="0" t="n">
        <v>0.0668519399071072</v>
      </c>
      <c r="F56" s="0" t="n">
        <v>0.0736599577716536</v>
      </c>
      <c r="G56" s="0" t="n">
        <v>0.0855456843238172</v>
      </c>
      <c r="H56" s="0" t="n">
        <v>0.107184193438716</v>
      </c>
      <c r="I56" s="0" t="n">
        <v>0.0991025293247023</v>
      </c>
      <c r="J56" s="0" t="n">
        <v>0.139895294211703</v>
      </c>
      <c r="K56" s="0" t="n">
        <v>0.158166131303066</v>
      </c>
      <c r="L56" s="0" t="n">
        <v>0.142470414251382</v>
      </c>
      <c r="M56" s="0" t="n">
        <v>0.198490240055581</v>
      </c>
      <c r="N56" s="0" t="n">
        <v>0.220346485020001</v>
      </c>
      <c r="O56" s="0" t="n">
        <v>0.24302738180583</v>
      </c>
      <c r="P56" s="0" t="n">
        <v>0.211063877359548</v>
      </c>
      <c r="Q56" s="0" t="n">
        <v>0.307859165362395</v>
      </c>
      <c r="R56" s="0" t="n">
        <v>0.356606273839945</v>
      </c>
      <c r="S56" s="0" t="n">
        <v>0.326486052580874</v>
      </c>
      <c r="T56" s="0" t="n">
        <v>0.487879253900738</v>
      </c>
      <c r="U56" s="0" t="n">
        <v>0.449627579997259</v>
      </c>
      <c r="V56" s="0" t="n">
        <v>0.533898120553685</v>
      </c>
      <c r="W56" s="0" t="n">
        <v>0.639688766111172</v>
      </c>
      <c r="X56" s="0" t="n">
        <v>1.00807693794323</v>
      </c>
      <c r="Y56" s="0" t="n">
        <v>0.947338354302139</v>
      </c>
      <c r="Z56" s="0" t="n">
        <v>1.54684197390504</v>
      </c>
      <c r="AA56" s="0" t="n">
        <v>1.95672139212538</v>
      </c>
      <c r="AB56" s="0" t="n">
        <v>1.88234327112708</v>
      </c>
      <c r="AC56" s="0" t="n">
        <v>2.44542379945227</v>
      </c>
      <c r="AD56" s="0" t="n">
        <v>3.24147833244456</v>
      </c>
      <c r="AE56" s="0" t="n">
        <v>4.39637351649338</v>
      </c>
    </row>
    <row r="57" customFormat="false" ht="15.75" hidden="false" customHeight="false" outlineLevel="0" collapsed="false">
      <c r="B57" s="0" t="n">
        <v>0.0410928811513784</v>
      </c>
      <c r="C57" s="0" t="n">
        <v>0.0399610785570351</v>
      </c>
      <c r="D57" s="0" t="n">
        <v>0.0362097356493369</v>
      </c>
      <c r="E57" s="0" t="n">
        <v>0.0543423360835598</v>
      </c>
      <c r="F57" s="0" t="n">
        <v>0.0736599577716536</v>
      </c>
      <c r="G57" s="0" t="n">
        <v>0.0716343720303263</v>
      </c>
      <c r="H57" s="0" t="n">
        <v>0.0865565348731319</v>
      </c>
      <c r="I57" s="0" t="n">
        <v>0.0991025293247023</v>
      </c>
      <c r="J57" s="0" t="n">
        <v>0.112602800209325</v>
      </c>
      <c r="K57" s="0" t="n">
        <v>0.158166131303066</v>
      </c>
      <c r="L57" s="0" t="n">
        <v>0.177717183055718</v>
      </c>
      <c r="M57" s="0" t="n">
        <v>0.198490240055581</v>
      </c>
      <c r="N57" s="0" t="n">
        <v>0.175787618660662</v>
      </c>
      <c r="O57" s="0" t="n">
        <v>0.24302738180583</v>
      </c>
      <c r="P57" s="0" t="n">
        <v>0.266101450642932</v>
      </c>
      <c r="Q57" s="0" t="n">
        <v>0.243455668801571</v>
      </c>
      <c r="R57" s="0" t="n">
        <v>0.281085636151114</v>
      </c>
      <c r="S57" s="0" t="n">
        <v>0.326486052580874</v>
      </c>
      <c r="T57" s="0" t="n">
        <v>0.381740683763545</v>
      </c>
      <c r="U57" s="0" t="n">
        <v>0.449627579997259</v>
      </c>
      <c r="V57" s="0" t="n">
        <v>0.688243720568697</v>
      </c>
      <c r="W57" s="0" t="n">
        <v>0.828626817399397</v>
      </c>
      <c r="X57" s="0" t="n">
        <v>0.774139263289053</v>
      </c>
      <c r="Y57" s="0" t="n">
        <v>0.947338354302139</v>
      </c>
      <c r="Z57" s="0" t="n">
        <v>1.17380036736966</v>
      </c>
      <c r="AA57" s="0" t="n">
        <v>1.95672139212538</v>
      </c>
      <c r="AB57" s="0" t="n">
        <v>1.88234327112708</v>
      </c>
      <c r="AC57" s="0" t="n">
        <v>2.44542379945227</v>
      </c>
      <c r="AD57" s="0" t="n">
        <v>3.24147833244456</v>
      </c>
      <c r="AE57" s="0" t="n">
        <v>6.03498885286421</v>
      </c>
    </row>
    <row r="58" customFormat="false" ht="15.75" hidden="false" customHeight="false" outlineLevel="0" collapsed="false">
      <c r="B58" s="0" t="n">
        <v>0.0410928811513784</v>
      </c>
      <c r="C58" s="0" t="n">
        <v>0.0508004871615576</v>
      </c>
      <c r="D58" s="0" t="n">
        <v>0.0362097356493369</v>
      </c>
      <c r="E58" s="0" t="n">
        <v>0.0668519399071072</v>
      </c>
      <c r="F58" s="0" t="n">
        <v>0.0736599577716536</v>
      </c>
      <c r="G58" s="0" t="n">
        <v>0.0855456843238172</v>
      </c>
      <c r="H58" s="0" t="n">
        <v>0.107184193438716</v>
      </c>
      <c r="I58" s="0" t="n">
        <v>0.0991025293247023</v>
      </c>
      <c r="J58" s="0" t="n">
        <v>0.112602800209325</v>
      </c>
      <c r="K58" s="0" t="n">
        <v>0.127065411240723</v>
      </c>
      <c r="L58" s="0" t="n">
        <v>0.177717183055718</v>
      </c>
      <c r="M58" s="0" t="n">
        <v>0.158754232898172</v>
      </c>
      <c r="N58" s="0" t="n">
        <v>0.175787618660662</v>
      </c>
      <c r="O58" s="0" t="n">
        <v>0.24302738180583</v>
      </c>
      <c r="P58" s="0" t="n">
        <v>0.211063877359548</v>
      </c>
      <c r="Q58" s="0" t="n">
        <v>0.243455668801571</v>
      </c>
      <c r="R58" s="0" t="n">
        <v>0.281085636151114</v>
      </c>
      <c r="S58" s="0" t="n">
        <v>0.326486052580874</v>
      </c>
      <c r="T58" s="0" t="n">
        <v>0.487879253900738</v>
      </c>
      <c r="U58" s="0" t="n">
        <v>0.57702233286998</v>
      </c>
      <c r="V58" s="0" t="n">
        <v>0.533898120553685</v>
      </c>
      <c r="W58" s="0" t="n">
        <v>0.639688766111172</v>
      </c>
      <c r="X58" s="0" t="n">
        <v>1.00807693794323</v>
      </c>
      <c r="Y58" s="0" t="n">
        <v>0.947338354302139</v>
      </c>
      <c r="Z58" s="0" t="n">
        <v>1.17380036736966</v>
      </c>
      <c r="AA58" s="0" t="n">
        <v>1.47482273452937</v>
      </c>
      <c r="AB58" s="0" t="n">
        <v>2.51590327317925</v>
      </c>
      <c r="AC58" s="0" t="n">
        <v>2.44542379945227</v>
      </c>
      <c r="AD58" s="0" t="n">
        <v>4.40648500356361</v>
      </c>
      <c r="AE58" s="0" t="n">
        <v>6.03498885286421</v>
      </c>
    </row>
    <row r="59" customFormat="false" ht="15.75" hidden="false" customHeight="false" outlineLevel="0" collapsed="false">
      <c r="B59" s="0" t="n">
        <v>0.0410928811513784</v>
      </c>
      <c r="C59" s="0" t="n">
        <v>0.0399610785570351</v>
      </c>
      <c r="D59" s="0" t="n">
        <v>0.0481390457822979</v>
      </c>
      <c r="E59" s="0" t="n">
        <v>0.0668519399071072</v>
      </c>
      <c r="F59" s="0" t="n">
        <v>0.0736599577716536</v>
      </c>
      <c r="G59" s="0" t="n">
        <v>0.0855456843238172</v>
      </c>
      <c r="H59" s="0" t="n">
        <v>0.107184193438716</v>
      </c>
      <c r="I59" s="0" t="n">
        <v>0.0991025293247023</v>
      </c>
      <c r="J59" s="0" t="n">
        <v>0.112602800209325</v>
      </c>
      <c r="K59" s="0" t="n">
        <v>0.127065411240723</v>
      </c>
      <c r="L59" s="0" t="n">
        <v>0.142470414251382</v>
      </c>
      <c r="M59" s="0" t="n">
        <v>0.198490240055581</v>
      </c>
      <c r="N59" s="0" t="n">
        <v>0.220346485020001</v>
      </c>
      <c r="O59" s="0" t="n">
        <v>0.24302738180583</v>
      </c>
      <c r="P59" s="0" t="n">
        <v>0.266101450642932</v>
      </c>
      <c r="Q59" s="0" t="n">
        <v>0.307859165362395</v>
      </c>
      <c r="R59" s="0" t="n">
        <v>0.356606273839945</v>
      </c>
      <c r="S59" s="0" t="n">
        <v>0.326486052580874</v>
      </c>
      <c r="T59" s="0" t="n">
        <v>0.381740683763545</v>
      </c>
      <c r="U59" s="0" t="n">
        <v>0.57702233286998</v>
      </c>
      <c r="V59" s="0" t="n">
        <v>0.533898120553685</v>
      </c>
      <c r="W59" s="0" t="n">
        <v>0.828626817399397</v>
      </c>
      <c r="X59" s="0" t="n">
        <v>0.774139263289053</v>
      </c>
      <c r="Y59" s="0" t="n">
        <v>1.24068048872277</v>
      </c>
      <c r="Z59" s="0" t="n">
        <v>1.17380036736966</v>
      </c>
      <c r="AA59" s="0" t="n">
        <v>1.95672139212538</v>
      </c>
      <c r="AB59" s="0" t="n">
        <v>2.51590327317925</v>
      </c>
      <c r="AC59" s="0" t="n">
        <v>2.44542379945227</v>
      </c>
      <c r="AD59" s="0" t="n">
        <v>3.24147833244456</v>
      </c>
      <c r="AE59" s="0" t="n">
        <v>4.39637351649338</v>
      </c>
    </row>
    <row r="60" customFormat="false" ht="15.75" hidden="false" customHeight="false" outlineLevel="0" collapsed="false">
      <c r="B60" s="0" t="n">
        <v>0.0410928811513784</v>
      </c>
      <c r="C60" s="0" t="n">
        <v>0.0399610785570351</v>
      </c>
      <c r="D60" s="0" t="n">
        <v>0.0481390457822979</v>
      </c>
      <c r="E60" s="0" t="n">
        <v>0.0543423360835598</v>
      </c>
      <c r="F60" s="0" t="n">
        <v>0.0621109249266311</v>
      </c>
      <c r="G60" s="0" t="n">
        <v>0.0716343720303263</v>
      </c>
      <c r="H60" s="0" t="n">
        <v>0.0865565348731319</v>
      </c>
      <c r="I60" s="0" t="n">
        <v>0.122910351733914</v>
      </c>
      <c r="J60" s="0" t="n">
        <v>0.139895294211703</v>
      </c>
      <c r="K60" s="0" t="n">
        <v>0.158166131303066</v>
      </c>
      <c r="L60" s="0" t="n">
        <v>0.177717183055718</v>
      </c>
      <c r="M60" s="0" t="n">
        <v>0.158754232898172</v>
      </c>
      <c r="N60" s="0" t="n">
        <v>0.220346485020001</v>
      </c>
      <c r="O60" s="0" t="n">
        <v>0.193345141027665</v>
      </c>
      <c r="P60" s="0" t="n">
        <v>0.266101450642932</v>
      </c>
      <c r="Q60" s="0" t="n">
        <v>0.243455668801571</v>
      </c>
      <c r="R60" s="0" t="n">
        <v>0.281085636151114</v>
      </c>
      <c r="S60" s="0" t="n">
        <v>0.415670312361541</v>
      </c>
      <c r="T60" s="0" t="n">
        <v>0.487879253900738</v>
      </c>
      <c r="U60" s="0" t="n">
        <v>0.57702233286998</v>
      </c>
      <c r="V60" s="0" t="n">
        <v>0.533898120553685</v>
      </c>
      <c r="W60" s="0" t="n">
        <v>0.639688766111172</v>
      </c>
      <c r="X60" s="0" t="n">
        <v>0.774139263289053</v>
      </c>
      <c r="Y60" s="0" t="n">
        <v>1.24068048872277</v>
      </c>
      <c r="Z60" s="0" t="n">
        <v>1.17380036736966</v>
      </c>
      <c r="AA60" s="0" t="n">
        <v>1.47482273452937</v>
      </c>
      <c r="AB60" s="0" t="n">
        <v>2.51590327317925</v>
      </c>
      <c r="AC60" s="0" t="n">
        <v>3.2950072705604</v>
      </c>
      <c r="AD60" s="0" t="n">
        <v>4.40648500356361</v>
      </c>
      <c r="AE60" s="0" t="n">
        <v>4.39637351649338</v>
      </c>
    </row>
    <row r="61" customFormat="false" ht="15.75" hidden="false" customHeight="false" outlineLevel="0" collapsed="false">
      <c r="B61" s="0" t="n">
        <v>0.0410928811513784</v>
      </c>
      <c r="C61" s="0" t="n">
        <v>0.0399610785570351</v>
      </c>
      <c r="D61" s="0" t="n">
        <v>0.0481390457822979</v>
      </c>
      <c r="E61" s="0" t="n">
        <v>0.0668519399071072</v>
      </c>
      <c r="F61" s="0" t="n">
        <v>0.0621109249266311</v>
      </c>
      <c r="G61" s="0" t="n">
        <v>0.0716343720303263</v>
      </c>
      <c r="H61" s="0" t="n">
        <v>0.107184193438716</v>
      </c>
      <c r="I61" s="0" t="n">
        <v>0.122910351733914</v>
      </c>
      <c r="J61" s="0" t="n">
        <v>0.139895294211703</v>
      </c>
      <c r="K61" s="0" t="n">
        <v>0.158166131303066</v>
      </c>
      <c r="L61" s="0" t="n">
        <v>0.177717183055718</v>
      </c>
      <c r="M61" s="0" t="n">
        <v>0.198490240055581</v>
      </c>
      <c r="N61" s="0" t="n">
        <v>0.175787618660662</v>
      </c>
      <c r="O61" s="0" t="n">
        <v>0.24302738180583</v>
      </c>
      <c r="P61" s="0" t="n">
        <v>0.211063877359548</v>
      </c>
      <c r="Q61" s="0" t="n">
        <v>0.243455668801571</v>
      </c>
      <c r="R61" s="0" t="n">
        <v>0.356606273839945</v>
      </c>
      <c r="S61" s="0" t="n">
        <v>0.415670312361541</v>
      </c>
      <c r="T61" s="0" t="n">
        <v>0.381740683763545</v>
      </c>
      <c r="U61" s="0" t="n">
        <v>0.449627579997259</v>
      </c>
      <c r="V61" s="0" t="n">
        <v>0.533898120553685</v>
      </c>
      <c r="W61" s="0" t="n">
        <v>0.639688766111172</v>
      </c>
      <c r="X61" s="0" t="n">
        <v>1.00807693794323</v>
      </c>
      <c r="Y61" s="0" t="n">
        <v>1.24068048872277</v>
      </c>
      <c r="Z61" s="0" t="n">
        <v>1.17380036736966</v>
      </c>
      <c r="AA61" s="0" t="n">
        <v>1.95672139212538</v>
      </c>
      <c r="AB61" s="0" t="n">
        <v>2.51590327317925</v>
      </c>
      <c r="AC61" s="0" t="n">
        <v>2.44542379945227</v>
      </c>
      <c r="AD61" s="0" t="n">
        <v>4.40648500356361</v>
      </c>
      <c r="AE61" s="0" t="n">
        <v>4.39637351649338</v>
      </c>
    </row>
    <row r="62" customFormat="false" ht="15.75" hidden="false" customHeight="false" outlineLevel="0" collapsed="false">
      <c r="B62" s="0" t="n">
        <v>0.0410928811513784</v>
      </c>
      <c r="C62" s="0" t="n">
        <v>0.0508004871615576</v>
      </c>
      <c r="D62" s="0" t="n">
        <v>0.0481390457822979</v>
      </c>
      <c r="E62" s="0" t="n">
        <v>0.0668519399071072</v>
      </c>
      <c r="F62" s="0" t="n">
        <v>0.0736599577716536</v>
      </c>
      <c r="G62" s="0" t="n">
        <v>0.0716343720303263</v>
      </c>
      <c r="H62" s="0" t="n">
        <v>0.0865565348731319</v>
      </c>
      <c r="I62" s="0" t="n">
        <v>0.0991025293247023</v>
      </c>
      <c r="J62" s="0" t="n">
        <v>0.139895294211703</v>
      </c>
      <c r="K62" s="0" t="n">
        <v>0.127065411240723</v>
      </c>
      <c r="L62" s="0" t="n">
        <v>0.142470414251382</v>
      </c>
      <c r="M62" s="0" t="n">
        <v>0.158754232898172</v>
      </c>
      <c r="N62" s="0" t="n">
        <v>0.175787618660662</v>
      </c>
      <c r="O62" s="0" t="n">
        <v>0.193345141027665</v>
      </c>
      <c r="P62" s="0" t="n">
        <v>0.266101450642932</v>
      </c>
      <c r="Q62" s="0" t="n">
        <v>0.243455668801571</v>
      </c>
      <c r="R62" s="0" t="n">
        <v>0.281085636151114</v>
      </c>
      <c r="S62" s="0" t="n">
        <v>0.415670312361541</v>
      </c>
      <c r="T62" s="0" t="n">
        <v>0.381740683763545</v>
      </c>
      <c r="U62" s="0" t="n">
        <v>0.57702233286998</v>
      </c>
      <c r="V62" s="0" t="n">
        <v>0.533898120553685</v>
      </c>
      <c r="W62" s="0" t="n">
        <v>0.639688766111172</v>
      </c>
      <c r="X62" s="0" t="n">
        <v>0.774139263289053</v>
      </c>
      <c r="Y62" s="0" t="n">
        <v>1.24068048872277</v>
      </c>
      <c r="Z62" s="0" t="n">
        <v>1.17380036736966</v>
      </c>
      <c r="AA62" s="0" t="n">
        <v>1.95672139212538</v>
      </c>
      <c r="AB62" s="0" t="n">
        <v>2.51590327317925</v>
      </c>
      <c r="AC62" s="0" t="n">
        <v>3.2950072705604</v>
      </c>
      <c r="AD62" s="0" t="n">
        <v>3.24147833244456</v>
      </c>
      <c r="AE62" s="0" t="n">
        <v>4.39637351649338</v>
      </c>
    </row>
    <row r="63" customFormat="false" ht="15.75" hidden="false" customHeight="false" outlineLevel="0" collapsed="false">
      <c r="B63" s="0" t="n">
        <v>0.0410928811513784</v>
      </c>
      <c r="C63" s="0" t="n">
        <v>0.0508004871615576</v>
      </c>
      <c r="D63" s="0" t="n">
        <v>0.0362097356493369</v>
      </c>
      <c r="E63" s="0" t="n">
        <v>0.0668519399071072</v>
      </c>
      <c r="F63" s="0" t="n">
        <v>0.0621109249266311</v>
      </c>
      <c r="G63" s="0" t="n">
        <v>0.0855456843238172</v>
      </c>
      <c r="H63" s="0" t="n">
        <v>0.0865565348731319</v>
      </c>
      <c r="I63" s="0" t="n">
        <v>0.0991025293247023</v>
      </c>
      <c r="J63" s="0" t="n">
        <v>0.112602800209325</v>
      </c>
      <c r="K63" s="0" t="n">
        <v>0.127065411240723</v>
      </c>
      <c r="L63" s="0" t="n">
        <v>0.142470414251382</v>
      </c>
      <c r="M63" s="0" t="n">
        <v>0.198490240055581</v>
      </c>
      <c r="N63" s="0" t="n">
        <v>0.175787618660662</v>
      </c>
      <c r="O63" s="0" t="n">
        <v>0.193345141027665</v>
      </c>
      <c r="P63" s="0" t="n">
        <v>0.211063877359548</v>
      </c>
      <c r="Q63" s="0" t="n">
        <v>0.243455668801571</v>
      </c>
      <c r="R63" s="0" t="n">
        <v>0.281085636151114</v>
      </c>
      <c r="S63" s="0" t="n">
        <v>0.326486052580874</v>
      </c>
      <c r="T63" s="0" t="n">
        <v>0.487879253900738</v>
      </c>
      <c r="U63" s="0" t="n">
        <v>0.57702233286998</v>
      </c>
      <c r="V63" s="0" t="n">
        <v>0.688243720568697</v>
      </c>
      <c r="W63" s="0" t="n">
        <v>0.639688766111172</v>
      </c>
      <c r="X63" s="0" t="n">
        <v>0.774139263289053</v>
      </c>
      <c r="Y63" s="0" t="n">
        <v>0.947338354302139</v>
      </c>
      <c r="Z63" s="0" t="n">
        <v>1.54684197390504</v>
      </c>
      <c r="AA63" s="0" t="n">
        <v>1.47482273452937</v>
      </c>
      <c r="AB63" s="0" t="n">
        <v>1.88234327112708</v>
      </c>
      <c r="AC63" s="0" t="n">
        <v>3.2950072705604</v>
      </c>
      <c r="AD63" s="0" t="n">
        <v>4.40648500356361</v>
      </c>
      <c r="AE63" s="0" t="n">
        <v>4.39637351649338</v>
      </c>
    </row>
    <row r="64" customFormat="false" ht="15.75" hidden="false" customHeight="false" outlineLevel="0" collapsed="false">
      <c r="B64" s="0" t="n">
        <v>0.0410928811513784</v>
      </c>
      <c r="C64" s="0" t="n">
        <v>0.0399610785570351</v>
      </c>
      <c r="D64" s="0" t="n">
        <v>0.0362097356493369</v>
      </c>
      <c r="E64" s="0" t="n">
        <v>0.0668519399071072</v>
      </c>
      <c r="F64" s="0" t="n">
        <v>0.0736599577716536</v>
      </c>
      <c r="G64" s="0" t="n">
        <v>0.0855456843238172</v>
      </c>
      <c r="H64" s="0" t="n">
        <v>0.107184193438716</v>
      </c>
      <c r="I64" s="0" t="n">
        <v>0.122910351733914</v>
      </c>
      <c r="J64" s="0" t="n">
        <v>0.139895294211703</v>
      </c>
      <c r="K64" s="0" t="n">
        <v>0.158166131303066</v>
      </c>
      <c r="L64" s="0" t="n">
        <v>0.142470414251382</v>
      </c>
      <c r="M64" s="0" t="n">
        <v>0.158754232898172</v>
      </c>
      <c r="N64" s="0" t="n">
        <v>0.220346485020001</v>
      </c>
      <c r="O64" s="0" t="n">
        <v>0.24302738180583</v>
      </c>
      <c r="P64" s="0" t="n">
        <v>0.266101450642932</v>
      </c>
      <c r="Q64" s="0" t="n">
        <v>0.307859165362395</v>
      </c>
      <c r="R64" s="0" t="n">
        <v>0.281085636151114</v>
      </c>
      <c r="S64" s="0" t="n">
        <v>0.326486052580874</v>
      </c>
      <c r="T64" s="0" t="n">
        <v>0.381740683763545</v>
      </c>
      <c r="U64" s="0" t="n">
        <v>0.449627579997259</v>
      </c>
      <c r="V64" s="0" t="n">
        <v>0.533898120553685</v>
      </c>
      <c r="W64" s="0" t="n">
        <v>0.828626817399397</v>
      </c>
      <c r="X64" s="0" t="n">
        <v>0.774139263289053</v>
      </c>
      <c r="Y64" s="0" t="n">
        <v>0.947338354302139</v>
      </c>
      <c r="Z64" s="0" t="n">
        <v>1.54684197390504</v>
      </c>
      <c r="AA64" s="0" t="n">
        <v>1.47482273452937</v>
      </c>
      <c r="AB64" s="0" t="n">
        <v>2.51590327317925</v>
      </c>
      <c r="AC64" s="0" t="n">
        <v>2.44542379945227</v>
      </c>
      <c r="AD64" s="0" t="n">
        <v>4.40648500356361</v>
      </c>
      <c r="AE64" s="0" t="n">
        <v>6.03498885286421</v>
      </c>
    </row>
    <row r="65" customFormat="false" ht="15.75" hidden="false" customHeight="false" outlineLevel="0" collapsed="false">
      <c r="B65" s="0" t="n">
        <v>0.0410928811513784</v>
      </c>
      <c r="C65" s="0" t="n">
        <v>0.0508004871615576</v>
      </c>
      <c r="D65" s="0" t="n">
        <v>0.0481390457822979</v>
      </c>
      <c r="E65" s="0" t="n">
        <v>0.0668519399071072</v>
      </c>
      <c r="F65" s="0" t="n">
        <v>0.0621109249266311</v>
      </c>
      <c r="G65" s="0" t="n">
        <v>0.0716343720303263</v>
      </c>
      <c r="H65" s="0" t="n">
        <v>0.0865565348731319</v>
      </c>
      <c r="I65" s="0" t="n">
        <v>0.122910351733914</v>
      </c>
      <c r="J65" s="0" t="n">
        <v>0.139895294211703</v>
      </c>
      <c r="K65" s="0" t="n">
        <v>0.127065411240723</v>
      </c>
      <c r="L65" s="0" t="n">
        <v>0.177717183055718</v>
      </c>
      <c r="M65" s="0" t="n">
        <v>0.158754232898172</v>
      </c>
      <c r="N65" s="0" t="n">
        <v>0.220346485020001</v>
      </c>
      <c r="O65" s="0" t="n">
        <v>0.24302738180583</v>
      </c>
      <c r="P65" s="0" t="n">
        <v>0.266101450642932</v>
      </c>
      <c r="Q65" s="0" t="n">
        <v>0.307859165362395</v>
      </c>
      <c r="R65" s="0" t="n">
        <v>0.281085636151114</v>
      </c>
      <c r="S65" s="0" t="n">
        <v>0.415670312361541</v>
      </c>
      <c r="T65" s="0" t="n">
        <v>0.381740683763545</v>
      </c>
      <c r="U65" s="0" t="n">
        <v>0.57702233286998</v>
      </c>
      <c r="V65" s="0" t="n">
        <v>0.533898120553685</v>
      </c>
      <c r="W65" s="0" t="n">
        <v>0.828626817399397</v>
      </c>
      <c r="X65" s="0" t="n">
        <v>0.774139263289053</v>
      </c>
      <c r="Y65" s="0" t="n">
        <v>1.24068048872277</v>
      </c>
      <c r="Z65" s="0" t="n">
        <v>1.17380036736966</v>
      </c>
      <c r="AA65" s="0" t="n">
        <v>1.95672139212538</v>
      </c>
      <c r="AB65" s="0" t="n">
        <v>2.51590327317925</v>
      </c>
      <c r="AC65" s="0" t="n">
        <v>2.44542379945227</v>
      </c>
      <c r="AD65" s="0" t="n">
        <v>4.40648500356361</v>
      </c>
      <c r="AE65" s="0" t="n">
        <v>4.39637351649338</v>
      </c>
    </row>
    <row r="66" customFormat="false" ht="15.75" hidden="false" customHeight="false" outlineLevel="0" collapsed="false">
      <c r="B66" s="0" t="n">
        <v>0.0410928811513784</v>
      </c>
      <c r="C66" s="0" t="n">
        <v>0.0399610785570351</v>
      </c>
      <c r="D66" s="0" t="n">
        <v>0.0481390457822979</v>
      </c>
      <c r="E66" s="0" t="n">
        <v>0.0668519399071072</v>
      </c>
      <c r="F66" s="0" t="n">
        <v>0.0736599577716536</v>
      </c>
      <c r="G66" s="0" t="n">
        <v>0.0855456843238172</v>
      </c>
      <c r="H66" s="0" t="n">
        <v>0.0865565348731319</v>
      </c>
      <c r="I66" s="0" t="n">
        <v>0.122910351733914</v>
      </c>
      <c r="J66" s="0" t="n">
        <v>0.112602800209325</v>
      </c>
      <c r="K66" s="0" t="n">
        <v>0.158166131303066</v>
      </c>
      <c r="L66" s="0" t="n">
        <v>0.142470414251382</v>
      </c>
      <c r="M66" s="0" t="n">
        <v>0.198490240055581</v>
      </c>
      <c r="N66" s="0" t="n">
        <v>0.220346485020001</v>
      </c>
      <c r="O66" s="0" t="n">
        <v>0.24302738180583</v>
      </c>
      <c r="P66" s="0" t="n">
        <v>0.266101450642932</v>
      </c>
      <c r="Q66" s="0" t="n">
        <v>0.307859165362395</v>
      </c>
      <c r="R66" s="0" t="n">
        <v>0.281085636151114</v>
      </c>
      <c r="S66" s="0" t="n">
        <v>0.326486052580874</v>
      </c>
      <c r="T66" s="0" t="n">
        <v>0.487879253900738</v>
      </c>
      <c r="U66" s="0" t="n">
        <v>0.57702233286998</v>
      </c>
      <c r="V66" s="0" t="n">
        <v>0.533898120553685</v>
      </c>
      <c r="W66" s="0" t="n">
        <v>0.828626817399397</v>
      </c>
      <c r="X66" s="0" t="n">
        <v>0.774139263289053</v>
      </c>
      <c r="Y66" s="0" t="n">
        <v>1.24068048872277</v>
      </c>
      <c r="Z66" s="0" t="n">
        <v>1.17380036736966</v>
      </c>
      <c r="AA66" s="0" t="n">
        <v>1.47482273452937</v>
      </c>
      <c r="AB66" s="0" t="n">
        <v>2.51590327317925</v>
      </c>
      <c r="AC66" s="0" t="n">
        <v>3.2950072705604</v>
      </c>
      <c r="AD66" s="0" t="n">
        <v>4.40648500356361</v>
      </c>
      <c r="AE66" s="0" t="n">
        <v>4.39637351649338</v>
      </c>
    </row>
    <row r="67" customFormat="false" ht="15.75" hidden="false" customHeight="false" outlineLevel="0" collapsed="false">
      <c r="B67" s="0" t="n">
        <v>0.0410928811513784</v>
      </c>
      <c r="C67" s="0" t="n">
        <v>0.0399610785570351</v>
      </c>
      <c r="D67" s="0" t="n">
        <v>0.0362097356493369</v>
      </c>
      <c r="E67" s="0" t="n">
        <v>0.0668519399071072</v>
      </c>
      <c r="F67" s="0" t="n">
        <v>0.0736599577716536</v>
      </c>
      <c r="G67" s="0" t="n">
        <v>0.0716343720303263</v>
      </c>
      <c r="H67" s="0" t="n">
        <v>0.107184193438716</v>
      </c>
      <c r="I67" s="0" t="n">
        <v>0.122910351733914</v>
      </c>
      <c r="J67" s="0" t="n">
        <v>0.139895294211703</v>
      </c>
      <c r="K67" s="0" t="n">
        <v>0.158166131303066</v>
      </c>
      <c r="L67" s="0" t="n">
        <v>0.177717183055718</v>
      </c>
      <c r="M67" s="0" t="n">
        <v>0.198490240055581</v>
      </c>
      <c r="N67" s="0" t="n">
        <v>0.175787618660662</v>
      </c>
      <c r="O67" s="0" t="n">
        <v>0.193345141027665</v>
      </c>
      <c r="P67" s="0" t="n">
        <v>0.211063877359548</v>
      </c>
      <c r="Q67" s="0" t="n">
        <v>0.307859165362395</v>
      </c>
      <c r="R67" s="0" t="n">
        <v>0.281085636151114</v>
      </c>
      <c r="S67" s="0" t="n">
        <v>0.415670312361541</v>
      </c>
      <c r="T67" s="0" t="n">
        <v>0.487879253900738</v>
      </c>
      <c r="U67" s="0" t="n">
        <v>0.449627579997259</v>
      </c>
      <c r="V67" s="0" t="n">
        <v>0.533898120553685</v>
      </c>
      <c r="W67" s="0" t="n">
        <v>0.639688766111172</v>
      </c>
      <c r="X67" s="0" t="n">
        <v>0.774139263289053</v>
      </c>
      <c r="Y67" s="0" t="n">
        <v>1.24068048872277</v>
      </c>
      <c r="Z67" s="0" t="n">
        <v>1.54684197390504</v>
      </c>
      <c r="AA67" s="0" t="n">
        <v>1.47482273452937</v>
      </c>
      <c r="AB67" s="0" t="n">
        <v>1.88234327112708</v>
      </c>
      <c r="AC67" s="0" t="n">
        <v>3.2950072705604</v>
      </c>
      <c r="AD67" s="0" t="n">
        <v>3.24147833244456</v>
      </c>
      <c r="AE67" s="0" t="n">
        <v>4.39637351649338</v>
      </c>
    </row>
    <row r="68" customFormat="false" ht="15.75" hidden="false" customHeight="false" outlineLevel="0" collapsed="false">
      <c r="B68" s="0" t="n">
        <v>0.0410928811513784</v>
      </c>
      <c r="C68" s="0" t="n">
        <v>0.0399610785570351</v>
      </c>
      <c r="D68" s="0" t="n">
        <v>0.0362097356493369</v>
      </c>
      <c r="E68" s="0" t="n">
        <v>0.0668519399071072</v>
      </c>
      <c r="F68" s="0" t="n">
        <v>0.0736599577716536</v>
      </c>
      <c r="G68" s="0" t="n">
        <v>0.0855456843238172</v>
      </c>
      <c r="H68" s="0" t="n">
        <v>0.107184193438716</v>
      </c>
      <c r="I68" s="0" t="n">
        <v>0.122910351733914</v>
      </c>
      <c r="J68" s="0" t="n">
        <v>0.112602800209325</v>
      </c>
      <c r="K68" s="0" t="n">
        <v>0.127065411240723</v>
      </c>
      <c r="L68" s="0" t="n">
        <v>0.142470414251382</v>
      </c>
      <c r="M68" s="0" t="n">
        <v>0.198490240055581</v>
      </c>
      <c r="N68" s="0" t="n">
        <v>0.175787618660662</v>
      </c>
      <c r="O68" s="0" t="n">
        <v>0.24302738180583</v>
      </c>
      <c r="P68" s="0" t="n">
        <v>0.266101450642932</v>
      </c>
      <c r="Q68" s="0" t="n">
        <v>0.307859165362395</v>
      </c>
      <c r="R68" s="0" t="n">
        <v>0.356606273839945</v>
      </c>
      <c r="S68" s="0" t="n">
        <v>0.326486052580874</v>
      </c>
      <c r="T68" s="0" t="n">
        <v>0.487879253900738</v>
      </c>
      <c r="U68" s="0" t="n">
        <v>0.449627579997259</v>
      </c>
      <c r="V68" s="0" t="n">
        <v>0.533898120553685</v>
      </c>
      <c r="W68" s="0" t="n">
        <v>0.828626817399397</v>
      </c>
      <c r="X68" s="0" t="n">
        <v>1.00807693794323</v>
      </c>
      <c r="Y68" s="0" t="n">
        <v>1.24068048872277</v>
      </c>
      <c r="Z68" s="0" t="n">
        <v>1.54684197390504</v>
      </c>
      <c r="AA68" s="0" t="n">
        <v>1.95672139212538</v>
      </c>
      <c r="AB68" s="0" t="n">
        <v>1.88234327112708</v>
      </c>
      <c r="AC68" s="0" t="n">
        <v>3.2950072705604</v>
      </c>
      <c r="AD68" s="0" t="n">
        <v>3.24147833244456</v>
      </c>
      <c r="AE68" s="0" t="n">
        <v>4.39637351649338</v>
      </c>
    </row>
    <row r="69" customFormat="false" ht="15.75" hidden="false" customHeight="false" outlineLevel="0" collapsed="false">
      <c r="B69" s="0" t="n">
        <v>0.0410928811513784</v>
      </c>
      <c r="C69" s="0" t="n">
        <v>0.0399610785570351</v>
      </c>
      <c r="D69" s="0" t="n">
        <v>0.0362097356493369</v>
      </c>
      <c r="E69" s="0" t="n">
        <v>0.0668519399071072</v>
      </c>
      <c r="F69" s="0" t="n">
        <v>0.0621109249266311</v>
      </c>
      <c r="G69" s="0" t="n">
        <v>0.0716343720303263</v>
      </c>
      <c r="H69" s="0" t="n">
        <v>0.107184193438716</v>
      </c>
      <c r="I69" s="0" t="n">
        <v>0.0991025293247023</v>
      </c>
      <c r="J69" s="0" t="n">
        <v>0.112602800209325</v>
      </c>
      <c r="K69" s="0" t="n">
        <v>0.127065411240723</v>
      </c>
      <c r="L69" s="0" t="n">
        <v>0.142470414251382</v>
      </c>
      <c r="M69" s="0" t="n">
        <v>0.198490240055581</v>
      </c>
      <c r="N69" s="0" t="n">
        <v>0.220346485020001</v>
      </c>
      <c r="O69" s="0" t="n">
        <v>0.24302738180583</v>
      </c>
      <c r="P69" s="0" t="n">
        <v>0.266101450642932</v>
      </c>
      <c r="Q69" s="0" t="n">
        <v>0.307859165362395</v>
      </c>
      <c r="R69" s="0" t="n">
        <v>0.356606273839945</v>
      </c>
      <c r="S69" s="0" t="n">
        <v>0.415670312361541</v>
      </c>
      <c r="T69" s="0" t="n">
        <v>0.381740683763545</v>
      </c>
      <c r="U69" s="0" t="n">
        <v>0.57702233286998</v>
      </c>
      <c r="V69" s="0" t="n">
        <v>0.688243720568697</v>
      </c>
      <c r="W69" s="0" t="n">
        <v>0.828626817399397</v>
      </c>
      <c r="X69" s="0" t="n">
        <v>1.00807693794323</v>
      </c>
      <c r="Y69" s="0" t="n">
        <v>0.947338354302139</v>
      </c>
      <c r="Z69" s="0" t="n">
        <v>1.54684197390504</v>
      </c>
      <c r="AA69" s="0" t="n">
        <v>1.47482273452937</v>
      </c>
      <c r="AB69" s="0" t="n">
        <v>1.88234327112708</v>
      </c>
      <c r="AC69" s="0" t="n">
        <v>2.44542379945227</v>
      </c>
      <c r="AD69" s="0" t="n">
        <v>3.24147833244456</v>
      </c>
      <c r="AE69" s="0" t="n">
        <v>6.03498885286421</v>
      </c>
    </row>
    <row r="70" customFormat="false" ht="15.75" hidden="false" customHeight="false" outlineLevel="0" collapsed="false">
      <c r="B70" s="0" t="n">
        <v>0.0410928811513784</v>
      </c>
      <c r="C70" s="0" t="n">
        <v>0.0508004871615576</v>
      </c>
      <c r="D70" s="0" t="n">
        <v>0.0362097356493369</v>
      </c>
      <c r="E70" s="0" t="n">
        <v>0.0543423360835598</v>
      </c>
      <c r="F70" s="0" t="n">
        <v>0.0736599577716536</v>
      </c>
      <c r="G70" s="0" t="n">
        <v>0.0855456843238172</v>
      </c>
      <c r="H70" s="0" t="n">
        <v>0.0865565348731319</v>
      </c>
      <c r="I70" s="0" t="n">
        <v>0.122910351733914</v>
      </c>
      <c r="J70" s="0" t="n">
        <v>0.139895294211703</v>
      </c>
      <c r="K70" s="0" t="n">
        <v>0.127065411240723</v>
      </c>
      <c r="L70" s="0" t="n">
        <v>0.177717183055718</v>
      </c>
      <c r="M70" s="0" t="n">
        <v>0.158754232898172</v>
      </c>
      <c r="N70" s="0" t="n">
        <v>0.220346485020001</v>
      </c>
      <c r="O70" s="0" t="n">
        <v>0.193345141027665</v>
      </c>
      <c r="P70" s="0" t="n">
        <v>0.211063877359548</v>
      </c>
      <c r="Q70" s="0" t="n">
        <v>0.243455668801571</v>
      </c>
      <c r="R70" s="0" t="n">
        <v>0.356606273839945</v>
      </c>
      <c r="S70" s="0" t="n">
        <v>0.415670312361541</v>
      </c>
      <c r="T70" s="0" t="n">
        <v>0.487879253900738</v>
      </c>
      <c r="U70" s="0" t="n">
        <v>0.449627579997259</v>
      </c>
      <c r="V70" s="0" t="n">
        <v>0.688243720568697</v>
      </c>
      <c r="W70" s="0" t="n">
        <v>0.828626817399397</v>
      </c>
      <c r="X70" s="0" t="n">
        <v>0.774139263289053</v>
      </c>
      <c r="Y70" s="0" t="n">
        <v>0.947338354302139</v>
      </c>
      <c r="Z70" s="0" t="n">
        <v>1.17380036736966</v>
      </c>
      <c r="AA70" s="0" t="n">
        <v>1.95672139212538</v>
      </c>
      <c r="AB70" s="0" t="n">
        <v>1.88234327112708</v>
      </c>
      <c r="AC70" s="0" t="n">
        <v>3.2950072705604</v>
      </c>
      <c r="AD70" s="0" t="n">
        <v>3.24147833244456</v>
      </c>
      <c r="AE70" s="0" t="n">
        <v>6.03498885286421</v>
      </c>
    </row>
    <row r="71" customFormat="false" ht="15.75" hidden="false" customHeight="false" outlineLevel="0" collapsed="false">
      <c r="B71" s="0" t="n">
        <v>0.0410928811513784</v>
      </c>
      <c r="C71" s="0" t="n">
        <v>0.0399610785570351</v>
      </c>
      <c r="D71" s="0" t="n">
        <v>0.0362097356493369</v>
      </c>
      <c r="E71" s="0" t="n">
        <v>0.0543423360835598</v>
      </c>
      <c r="F71" s="0" t="n">
        <v>0.0621109249266311</v>
      </c>
      <c r="G71" s="0" t="n">
        <v>0.0716343720303263</v>
      </c>
      <c r="H71" s="0" t="n">
        <v>0.107184193438716</v>
      </c>
      <c r="I71" s="0" t="n">
        <v>0.122910351733914</v>
      </c>
      <c r="J71" s="0" t="n">
        <v>0.139895294211703</v>
      </c>
      <c r="K71" s="0" t="n">
        <v>0.158166131303066</v>
      </c>
      <c r="L71" s="0" t="n">
        <v>0.142470414251382</v>
      </c>
      <c r="M71" s="0" t="n">
        <v>0.158754232898172</v>
      </c>
      <c r="N71" s="0" t="n">
        <v>0.175787618660662</v>
      </c>
      <c r="O71" s="0" t="n">
        <v>0.24302738180583</v>
      </c>
      <c r="P71" s="0" t="n">
        <v>0.266101450642932</v>
      </c>
      <c r="Q71" s="0" t="n">
        <v>0.243455668801571</v>
      </c>
      <c r="R71" s="0" t="n">
        <v>0.356606273839945</v>
      </c>
      <c r="S71" s="0" t="n">
        <v>0.326486052580874</v>
      </c>
      <c r="T71" s="0" t="n">
        <v>0.487879253900738</v>
      </c>
      <c r="U71" s="0" t="n">
        <v>0.57702233286998</v>
      </c>
      <c r="V71" s="0" t="n">
        <v>0.533898120553685</v>
      </c>
      <c r="W71" s="0" t="n">
        <v>0.828626817399397</v>
      </c>
      <c r="X71" s="0" t="n">
        <v>0.774139263289053</v>
      </c>
      <c r="Y71" s="0" t="n">
        <v>1.24068048872277</v>
      </c>
      <c r="Z71" s="0" t="n">
        <v>1.17380036736966</v>
      </c>
      <c r="AA71" s="0" t="n">
        <v>1.95672139212538</v>
      </c>
      <c r="AB71" s="0" t="n">
        <v>2.51590327317925</v>
      </c>
      <c r="AC71" s="0" t="n">
        <v>3.2950072705604</v>
      </c>
      <c r="AD71" s="0" t="n">
        <v>4.40648500356361</v>
      </c>
      <c r="AE71" s="0" t="n">
        <v>4.39637351649338</v>
      </c>
    </row>
    <row r="72" customFormat="false" ht="15.75" hidden="false" customHeight="false" outlineLevel="0" collapsed="false">
      <c r="B72" s="0" t="n">
        <v>0.0410928811513784</v>
      </c>
      <c r="C72" s="0" t="n">
        <v>0.0399610785570351</v>
      </c>
      <c r="D72" s="0" t="n">
        <v>0.0362097356493369</v>
      </c>
      <c r="E72" s="0" t="n">
        <v>0.0668519399071072</v>
      </c>
      <c r="F72" s="0" t="n">
        <v>0.0621109249266311</v>
      </c>
      <c r="G72" s="0" t="n">
        <v>0.0855456843238172</v>
      </c>
      <c r="H72" s="0" t="n">
        <v>0.107184193438716</v>
      </c>
      <c r="I72" s="0" t="n">
        <v>0.0991025293247023</v>
      </c>
      <c r="J72" s="0" t="n">
        <v>0.139895294211703</v>
      </c>
      <c r="K72" s="0" t="n">
        <v>0.127065411240723</v>
      </c>
      <c r="L72" s="0" t="n">
        <v>0.177717183055718</v>
      </c>
      <c r="M72" s="0" t="n">
        <v>0.198490240055581</v>
      </c>
      <c r="N72" s="0" t="n">
        <v>0.220346485020001</v>
      </c>
      <c r="O72" s="0" t="n">
        <v>0.24302738180583</v>
      </c>
      <c r="P72" s="0" t="n">
        <v>0.266101450642932</v>
      </c>
      <c r="Q72" s="0" t="n">
        <v>0.307859165362395</v>
      </c>
      <c r="R72" s="0" t="n">
        <v>0.356606273839945</v>
      </c>
      <c r="S72" s="0" t="n">
        <v>0.326486052580874</v>
      </c>
      <c r="T72" s="0" t="n">
        <v>0.381740683763545</v>
      </c>
      <c r="U72" s="0" t="n">
        <v>0.57702233286998</v>
      </c>
      <c r="V72" s="0" t="n">
        <v>0.533898120553685</v>
      </c>
      <c r="W72" s="0" t="n">
        <v>0.828626817399397</v>
      </c>
      <c r="X72" s="0" t="n">
        <v>1.00807693794323</v>
      </c>
      <c r="Y72" s="0" t="n">
        <v>1.24068048872277</v>
      </c>
      <c r="Z72" s="0" t="n">
        <v>1.17380036736966</v>
      </c>
      <c r="AA72" s="0" t="n">
        <v>1.47482273452937</v>
      </c>
      <c r="AB72" s="0" t="n">
        <v>2.51590327317925</v>
      </c>
      <c r="AC72" s="0" t="n">
        <v>2.44542379945227</v>
      </c>
      <c r="AD72" s="0" t="n">
        <v>3.24147833244456</v>
      </c>
      <c r="AE72" s="0" t="n">
        <v>6.03498885286421</v>
      </c>
    </row>
    <row r="73" customFormat="false" ht="15.75" hidden="false" customHeight="false" outlineLevel="0" collapsed="false">
      <c r="B73" s="0" t="n">
        <v>0.0410928811513784</v>
      </c>
      <c r="C73" s="0" t="n">
        <v>0.0508004871615576</v>
      </c>
      <c r="D73" s="0" t="n">
        <v>0.0481390457822979</v>
      </c>
      <c r="E73" s="0" t="n">
        <v>0.0668519399071072</v>
      </c>
      <c r="F73" s="0" t="n">
        <v>0.0736599577716536</v>
      </c>
      <c r="G73" s="0" t="n">
        <v>0.0716343720303263</v>
      </c>
      <c r="H73" s="0" t="n">
        <v>0.0865565348731319</v>
      </c>
      <c r="I73" s="0" t="n">
        <v>0.0991025293247023</v>
      </c>
      <c r="J73" s="0" t="n">
        <v>0.112602800209325</v>
      </c>
      <c r="K73" s="0" t="n">
        <v>0.127065411240723</v>
      </c>
      <c r="L73" s="0" t="n">
        <v>0.177717183055718</v>
      </c>
      <c r="M73" s="0" t="n">
        <v>0.198490240055581</v>
      </c>
      <c r="N73" s="0" t="n">
        <v>0.220346485020001</v>
      </c>
      <c r="O73" s="0" t="n">
        <v>0.24302738180583</v>
      </c>
      <c r="P73" s="0" t="n">
        <v>0.211063877359548</v>
      </c>
      <c r="Q73" s="0" t="n">
        <v>0.243455668801571</v>
      </c>
      <c r="R73" s="0" t="n">
        <v>0.281085636151114</v>
      </c>
      <c r="S73" s="0" t="n">
        <v>0.415670312361541</v>
      </c>
      <c r="T73" s="0" t="n">
        <v>0.487879253900738</v>
      </c>
      <c r="U73" s="0" t="n">
        <v>0.57702233286998</v>
      </c>
      <c r="V73" s="0" t="n">
        <v>0.688243720568697</v>
      </c>
      <c r="W73" s="0" t="n">
        <v>0.828626817399397</v>
      </c>
      <c r="X73" s="0" t="n">
        <v>1.00807693794323</v>
      </c>
      <c r="Y73" s="0" t="n">
        <v>0.947338354302139</v>
      </c>
      <c r="Z73" s="0" t="n">
        <v>1.54684197390504</v>
      </c>
      <c r="AA73" s="0" t="n">
        <v>1.95672139212538</v>
      </c>
      <c r="AB73" s="0" t="n">
        <v>2.51590327317925</v>
      </c>
      <c r="AC73" s="0" t="n">
        <v>2.44542379945227</v>
      </c>
      <c r="AD73" s="0" t="n">
        <v>3.24147833244456</v>
      </c>
      <c r="AE73" s="0" t="n">
        <v>6.03498885286421</v>
      </c>
    </row>
    <row r="74" customFormat="false" ht="15.75" hidden="false" customHeight="false" outlineLevel="0" collapsed="false">
      <c r="B74" s="0" t="n">
        <v>0.0410928811513784</v>
      </c>
      <c r="C74" s="0" t="n">
        <v>0.0399610785570351</v>
      </c>
      <c r="D74" s="0" t="n">
        <v>0.0362097356493369</v>
      </c>
      <c r="E74" s="0" t="n">
        <v>0.0668519399071072</v>
      </c>
      <c r="F74" s="0" t="n">
        <v>0.0736599577716536</v>
      </c>
      <c r="G74" s="0" t="n">
        <v>0.0716343720303263</v>
      </c>
      <c r="H74" s="0" t="n">
        <v>0.107184193438716</v>
      </c>
      <c r="I74" s="0" t="n">
        <v>0.122910351733914</v>
      </c>
      <c r="J74" s="0" t="n">
        <v>0.139895294211703</v>
      </c>
      <c r="K74" s="0" t="n">
        <v>0.127065411240723</v>
      </c>
      <c r="L74" s="0" t="n">
        <v>0.142470414251382</v>
      </c>
      <c r="M74" s="0" t="n">
        <v>0.158754232898172</v>
      </c>
      <c r="N74" s="0" t="n">
        <v>0.175787618660662</v>
      </c>
      <c r="O74" s="0" t="n">
        <v>0.24302738180583</v>
      </c>
      <c r="P74" s="0" t="n">
        <v>0.211063877359548</v>
      </c>
      <c r="Q74" s="0" t="n">
        <v>0.243455668801571</v>
      </c>
      <c r="R74" s="0" t="n">
        <v>0.281085636151114</v>
      </c>
      <c r="S74" s="0" t="n">
        <v>0.326486052580874</v>
      </c>
      <c r="T74" s="0" t="n">
        <v>0.381740683763545</v>
      </c>
      <c r="U74" s="0" t="n">
        <v>0.57702233286998</v>
      </c>
      <c r="V74" s="0" t="n">
        <v>0.533898120553685</v>
      </c>
      <c r="W74" s="0" t="n">
        <v>0.639688766111172</v>
      </c>
      <c r="X74" s="0" t="n">
        <v>1.00807693794323</v>
      </c>
      <c r="Y74" s="0" t="n">
        <v>1.24068048872277</v>
      </c>
      <c r="Z74" s="0" t="n">
        <v>1.54684197390504</v>
      </c>
      <c r="AA74" s="0" t="n">
        <v>1.95672139212538</v>
      </c>
      <c r="AB74" s="0" t="n">
        <v>2.51590327317925</v>
      </c>
      <c r="AC74" s="0" t="n">
        <v>3.2950072705604</v>
      </c>
      <c r="AD74" s="0" t="n">
        <v>4.40648500356361</v>
      </c>
      <c r="AE74" s="0" t="n">
        <v>4.39637351649338</v>
      </c>
    </row>
    <row r="75" customFormat="false" ht="15.75" hidden="false" customHeight="false" outlineLevel="0" collapsed="false">
      <c r="B75" s="0" t="n">
        <v>0.0410928811513784</v>
      </c>
      <c r="C75" s="0" t="n">
        <v>0.0508004871615576</v>
      </c>
      <c r="D75" s="0" t="n">
        <v>0.0362097356493369</v>
      </c>
      <c r="E75" s="0" t="n">
        <v>0.0668519399071072</v>
      </c>
      <c r="F75" s="0" t="n">
        <v>0.0736599577716536</v>
      </c>
      <c r="G75" s="0" t="n">
        <v>0.0855456843238172</v>
      </c>
      <c r="H75" s="0" t="n">
        <v>0.0865565348731319</v>
      </c>
      <c r="I75" s="0" t="n">
        <v>0.122910351733914</v>
      </c>
      <c r="J75" s="0" t="n">
        <v>0.112602800209325</v>
      </c>
      <c r="K75" s="0" t="n">
        <v>0.158166131303066</v>
      </c>
      <c r="L75" s="0" t="n">
        <v>0.142470414251382</v>
      </c>
      <c r="M75" s="0" t="n">
        <v>0.158754232898172</v>
      </c>
      <c r="N75" s="0" t="n">
        <v>0.175787618660662</v>
      </c>
      <c r="O75" s="0" t="n">
        <v>0.24302738180583</v>
      </c>
      <c r="P75" s="0" t="n">
        <v>0.211063877359548</v>
      </c>
      <c r="Q75" s="0" t="n">
        <v>0.307859165362395</v>
      </c>
      <c r="R75" s="0" t="n">
        <v>0.356606273839945</v>
      </c>
      <c r="S75" s="0" t="n">
        <v>0.415670312361541</v>
      </c>
      <c r="T75" s="0" t="n">
        <v>0.381740683763545</v>
      </c>
      <c r="U75" s="0" t="n">
        <v>0.57702233286998</v>
      </c>
      <c r="V75" s="0" t="n">
        <v>0.533898120553685</v>
      </c>
      <c r="W75" s="0" t="n">
        <v>0.828626817399397</v>
      </c>
      <c r="X75" s="0" t="n">
        <v>1.00807693794323</v>
      </c>
      <c r="Y75" s="0" t="n">
        <v>0.947338354302139</v>
      </c>
      <c r="Z75" s="0" t="n">
        <v>1.54684197390504</v>
      </c>
      <c r="AA75" s="0" t="n">
        <v>1.47482273452937</v>
      </c>
      <c r="AB75" s="0" t="n">
        <v>2.51590327317925</v>
      </c>
      <c r="AC75" s="0" t="n">
        <v>3.2950072705604</v>
      </c>
      <c r="AD75" s="0" t="n">
        <v>4.40648500356361</v>
      </c>
      <c r="AE75" s="0" t="n">
        <v>4.39637351649338</v>
      </c>
    </row>
    <row r="76" customFormat="false" ht="15.75" hidden="false" customHeight="false" outlineLevel="0" collapsed="false">
      <c r="B76" s="0" t="n">
        <v>0.0410928811513784</v>
      </c>
      <c r="C76" s="0" t="n">
        <v>0.0399610785570351</v>
      </c>
      <c r="D76" s="0" t="n">
        <v>0.0481390457822979</v>
      </c>
      <c r="E76" s="0" t="n">
        <v>0.0668519399071072</v>
      </c>
      <c r="F76" s="0" t="n">
        <v>0.0621109249266311</v>
      </c>
      <c r="G76" s="0" t="n">
        <v>0.0716343720303263</v>
      </c>
      <c r="H76" s="0" t="n">
        <v>0.107184193438716</v>
      </c>
      <c r="I76" s="0" t="n">
        <v>0.122910351733914</v>
      </c>
      <c r="J76" s="0" t="n">
        <v>0.139895294211703</v>
      </c>
      <c r="K76" s="0" t="n">
        <v>0.158166131303066</v>
      </c>
      <c r="L76" s="0" t="n">
        <v>0.177717183055718</v>
      </c>
      <c r="M76" s="0" t="n">
        <v>0.198490240055581</v>
      </c>
      <c r="N76" s="0" t="n">
        <v>0.220346485020001</v>
      </c>
      <c r="O76" s="0" t="n">
        <v>0.24302738180583</v>
      </c>
      <c r="P76" s="0" t="n">
        <v>0.266101450642932</v>
      </c>
      <c r="Q76" s="0" t="n">
        <v>0.243455668801571</v>
      </c>
      <c r="R76" s="0" t="n">
        <v>0.356606273839945</v>
      </c>
      <c r="S76" s="0" t="n">
        <v>0.415670312361541</v>
      </c>
      <c r="T76" s="0" t="n">
        <v>0.381740683763545</v>
      </c>
      <c r="U76" s="0" t="n">
        <v>0.57702233286998</v>
      </c>
      <c r="V76" s="0" t="n">
        <v>0.533898120553685</v>
      </c>
      <c r="W76" s="0" t="n">
        <v>0.639688766111172</v>
      </c>
      <c r="X76" s="0" t="n">
        <v>0.774139263289053</v>
      </c>
      <c r="Y76" s="0" t="n">
        <v>1.24068048872277</v>
      </c>
      <c r="Z76" s="0" t="n">
        <v>1.17380036736966</v>
      </c>
      <c r="AA76" s="0" t="n">
        <v>1.47482273452937</v>
      </c>
      <c r="AB76" s="0" t="n">
        <v>2.51590327317925</v>
      </c>
      <c r="AC76" s="0" t="n">
        <v>2.44542379945227</v>
      </c>
      <c r="AD76" s="0" t="n">
        <v>3.24147833244456</v>
      </c>
      <c r="AE76" s="0" t="n">
        <v>4.39637351649338</v>
      </c>
    </row>
    <row r="77" customFormat="false" ht="15.75" hidden="false" customHeight="false" outlineLevel="0" collapsed="false">
      <c r="B77" s="0" t="n">
        <v>0.0410928811513784</v>
      </c>
      <c r="C77" s="0" t="n">
        <v>0.0399610785570351</v>
      </c>
      <c r="D77" s="0" t="n">
        <v>0.0362097356493369</v>
      </c>
      <c r="E77" s="0" t="n">
        <v>0.0668519399071072</v>
      </c>
      <c r="F77" s="0" t="n">
        <v>0.0736599577716536</v>
      </c>
      <c r="G77" s="0" t="n">
        <v>0.0716343720303263</v>
      </c>
      <c r="H77" s="0" t="n">
        <v>0.107184193438716</v>
      </c>
      <c r="I77" s="0" t="n">
        <v>0.0991025293247023</v>
      </c>
      <c r="J77" s="0" t="n">
        <v>0.112602800209325</v>
      </c>
      <c r="K77" s="0" t="n">
        <v>0.158166131303066</v>
      </c>
      <c r="L77" s="0" t="n">
        <v>0.177717183055718</v>
      </c>
      <c r="M77" s="0" t="n">
        <v>0.198490240055581</v>
      </c>
      <c r="N77" s="0" t="n">
        <v>0.220346485020001</v>
      </c>
      <c r="O77" s="0" t="n">
        <v>0.24302738180583</v>
      </c>
      <c r="P77" s="0" t="n">
        <v>0.211063877359548</v>
      </c>
      <c r="Q77" s="0" t="n">
        <v>0.243455668801571</v>
      </c>
      <c r="R77" s="0" t="n">
        <v>0.281085636151114</v>
      </c>
      <c r="S77" s="0" t="n">
        <v>0.415670312361541</v>
      </c>
      <c r="T77" s="0" t="n">
        <v>0.487879253900738</v>
      </c>
      <c r="U77" s="0" t="n">
        <v>0.57702233286998</v>
      </c>
      <c r="V77" s="0" t="n">
        <v>0.533898120553685</v>
      </c>
      <c r="W77" s="0" t="n">
        <v>0.828626817399397</v>
      </c>
      <c r="X77" s="0" t="n">
        <v>1.00807693794323</v>
      </c>
      <c r="Y77" s="0" t="n">
        <v>0.947338354302139</v>
      </c>
      <c r="Z77" s="0" t="n">
        <v>1.54684197390504</v>
      </c>
      <c r="AA77" s="0" t="n">
        <v>1.95672139212538</v>
      </c>
      <c r="AB77" s="0" t="n">
        <v>1.88234327112708</v>
      </c>
      <c r="AC77" s="0" t="n">
        <v>3.2950072705604</v>
      </c>
      <c r="AD77" s="0" t="n">
        <v>3.24147833244456</v>
      </c>
      <c r="AE77" s="0" t="n">
        <v>4.39637351649338</v>
      </c>
    </row>
    <row r="78" customFormat="false" ht="15.75" hidden="false" customHeight="false" outlineLevel="0" collapsed="false">
      <c r="B78" s="0" t="n">
        <v>0.0410928811513784</v>
      </c>
      <c r="C78" s="0" t="n">
        <v>0.0508004871615576</v>
      </c>
      <c r="D78" s="0" t="n">
        <v>0.0362097356493369</v>
      </c>
      <c r="E78" s="0" t="n">
        <v>0.0543423360835598</v>
      </c>
      <c r="F78" s="0" t="n">
        <v>0.0621109249266311</v>
      </c>
      <c r="G78" s="0" t="n">
        <v>0.0855456843238172</v>
      </c>
      <c r="H78" s="0" t="n">
        <v>0.0865565348731319</v>
      </c>
      <c r="I78" s="0" t="n">
        <v>0.122910351733914</v>
      </c>
      <c r="J78" s="0" t="n">
        <v>0.139895294211703</v>
      </c>
      <c r="K78" s="0" t="n">
        <v>0.127065411240723</v>
      </c>
      <c r="L78" s="0" t="n">
        <v>0.142470414251382</v>
      </c>
      <c r="M78" s="0" t="n">
        <v>0.198490240055581</v>
      </c>
      <c r="N78" s="0" t="n">
        <v>0.175787618660662</v>
      </c>
      <c r="O78" s="0" t="n">
        <v>0.24302738180583</v>
      </c>
      <c r="P78" s="0" t="n">
        <v>0.266101450642932</v>
      </c>
      <c r="Q78" s="0" t="n">
        <v>0.243455668801571</v>
      </c>
      <c r="R78" s="0" t="n">
        <v>0.356606273839945</v>
      </c>
      <c r="S78" s="0" t="n">
        <v>0.415670312361541</v>
      </c>
      <c r="T78" s="0" t="n">
        <v>0.487879253900738</v>
      </c>
      <c r="U78" s="0" t="n">
        <v>0.57702233286998</v>
      </c>
      <c r="V78" s="0" t="n">
        <v>0.533898120553685</v>
      </c>
      <c r="W78" s="0" t="n">
        <v>0.828626817399397</v>
      </c>
      <c r="X78" s="0" t="n">
        <v>1.00807693794323</v>
      </c>
      <c r="Y78" s="0" t="n">
        <v>1.24068048872277</v>
      </c>
      <c r="Z78" s="0" t="n">
        <v>1.17380036736966</v>
      </c>
      <c r="AA78" s="0" t="n">
        <v>1.47482273452937</v>
      </c>
      <c r="AB78" s="0" t="n">
        <v>2.51590327317925</v>
      </c>
      <c r="AC78" s="0" t="n">
        <v>3.2950072705604</v>
      </c>
      <c r="AD78" s="0" t="n">
        <v>4.40648500356361</v>
      </c>
      <c r="AE78" s="0" t="n">
        <v>4.39637351649338</v>
      </c>
    </row>
    <row r="79" customFormat="false" ht="15.75" hidden="false" customHeight="false" outlineLevel="0" collapsed="false">
      <c r="B79" s="0" t="n">
        <v>0.0410928811513784</v>
      </c>
      <c r="C79" s="0" t="n">
        <v>0.0508004871615576</v>
      </c>
      <c r="D79" s="0" t="n">
        <v>0.0362097356493369</v>
      </c>
      <c r="E79" s="0" t="n">
        <v>0.0543423360835598</v>
      </c>
      <c r="F79" s="0" t="n">
        <v>0.0621109249266311</v>
      </c>
      <c r="G79" s="0" t="n">
        <v>0.0855456843238172</v>
      </c>
      <c r="H79" s="0" t="n">
        <v>0.0865565348731319</v>
      </c>
      <c r="I79" s="0" t="n">
        <v>0.0991025293247023</v>
      </c>
      <c r="J79" s="0" t="n">
        <v>0.139895294211703</v>
      </c>
      <c r="K79" s="0" t="n">
        <v>0.158166131303066</v>
      </c>
      <c r="L79" s="0" t="n">
        <v>0.177717183055718</v>
      </c>
      <c r="M79" s="0" t="n">
        <v>0.158754232898172</v>
      </c>
      <c r="N79" s="0" t="n">
        <v>0.175787618660662</v>
      </c>
      <c r="O79" s="0" t="n">
        <v>0.193345141027665</v>
      </c>
      <c r="P79" s="0" t="n">
        <v>0.266101450642932</v>
      </c>
      <c r="Q79" s="0" t="n">
        <v>0.243455668801571</v>
      </c>
      <c r="R79" s="0" t="n">
        <v>0.281085636151114</v>
      </c>
      <c r="S79" s="0" t="n">
        <v>0.326486052580874</v>
      </c>
      <c r="T79" s="0" t="n">
        <v>0.381740683763545</v>
      </c>
      <c r="U79" s="0" t="n">
        <v>0.57702233286998</v>
      </c>
      <c r="V79" s="0" t="n">
        <v>0.533898120553685</v>
      </c>
      <c r="W79" s="0" t="n">
        <v>0.828626817399397</v>
      </c>
      <c r="X79" s="0" t="n">
        <v>0.774139263289053</v>
      </c>
      <c r="Y79" s="0" t="n">
        <v>0.947338354302139</v>
      </c>
      <c r="Z79" s="0" t="n">
        <v>1.54684197390504</v>
      </c>
      <c r="AA79" s="0" t="n">
        <v>1.95672139212538</v>
      </c>
      <c r="AB79" s="0" t="n">
        <v>1.88234327112708</v>
      </c>
      <c r="AC79" s="0" t="n">
        <v>2.44542379945227</v>
      </c>
      <c r="AD79" s="0" t="n">
        <v>4.40648500356361</v>
      </c>
      <c r="AE79" s="0" t="n">
        <v>6.03498885286421</v>
      </c>
    </row>
    <row r="80" customFormat="false" ht="15.75" hidden="false" customHeight="false" outlineLevel="0" collapsed="false">
      <c r="B80" s="0" t="n">
        <v>0.0410928811513784</v>
      </c>
      <c r="C80" s="0" t="n">
        <v>0.0508004871615576</v>
      </c>
      <c r="D80" s="0" t="n">
        <v>0.0481390457822979</v>
      </c>
      <c r="E80" s="0" t="n">
        <v>0.0543423360835598</v>
      </c>
      <c r="F80" s="0" t="n">
        <v>0.0736599577716536</v>
      </c>
      <c r="G80" s="0" t="n">
        <v>0.0855456843238172</v>
      </c>
      <c r="H80" s="0" t="n">
        <v>0.107184193438716</v>
      </c>
      <c r="I80" s="0" t="n">
        <v>0.122910351733914</v>
      </c>
      <c r="J80" s="0" t="n">
        <v>0.139895294211703</v>
      </c>
      <c r="K80" s="0" t="n">
        <v>0.158166131303066</v>
      </c>
      <c r="L80" s="0" t="n">
        <v>0.177717183055718</v>
      </c>
      <c r="M80" s="0" t="n">
        <v>0.158754232898172</v>
      </c>
      <c r="N80" s="0" t="n">
        <v>0.175787618660662</v>
      </c>
      <c r="O80" s="0" t="n">
        <v>0.193345141027665</v>
      </c>
      <c r="P80" s="0" t="n">
        <v>0.211063877359548</v>
      </c>
      <c r="Q80" s="0" t="n">
        <v>0.307859165362395</v>
      </c>
      <c r="R80" s="0" t="n">
        <v>0.356606273839945</v>
      </c>
      <c r="S80" s="0" t="n">
        <v>0.415670312361541</v>
      </c>
      <c r="T80" s="0" t="n">
        <v>0.381740683763545</v>
      </c>
      <c r="U80" s="0" t="n">
        <v>0.57702233286998</v>
      </c>
      <c r="V80" s="0" t="n">
        <v>0.688243720568697</v>
      </c>
      <c r="W80" s="0" t="n">
        <v>0.828626817399397</v>
      </c>
      <c r="X80" s="0" t="n">
        <v>0.774139263289053</v>
      </c>
      <c r="Y80" s="0" t="n">
        <v>0.947338354302139</v>
      </c>
      <c r="Z80" s="0" t="n">
        <v>1.17380036736966</v>
      </c>
      <c r="AA80" s="0" t="n">
        <v>1.95672139212538</v>
      </c>
      <c r="AB80" s="0" t="n">
        <v>2.51590327317925</v>
      </c>
      <c r="AC80" s="0" t="n">
        <v>2.44542379945227</v>
      </c>
      <c r="AD80" s="0" t="n">
        <v>3.24147833244456</v>
      </c>
      <c r="AE80" s="0" t="n">
        <v>4.39637351649338</v>
      </c>
    </row>
    <row r="81" customFormat="false" ht="15.75" hidden="false" customHeight="false" outlineLevel="0" collapsed="false">
      <c r="B81" s="0" t="n">
        <v>0.0410928811513784</v>
      </c>
      <c r="C81" s="0" t="n">
        <v>0.0508004871615576</v>
      </c>
      <c r="D81" s="0" t="n">
        <v>0.0481390457822979</v>
      </c>
      <c r="E81" s="0" t="n">
        <v>0.0543423360835598</v>
      </c>
      <c r="F81" s="0" t="n">
        <v>0.0736599577716536</v>
      </c>
      <c r="G81" s="0" t="n">
        <v>0.0716343720303263</v>
      </c>
      <c r="H81" s="0" t="n">
        <v>0.0865565348731319</v>
      </c>
      <c r="I81" s="0" t="n">
        <v>0.122910351733914</v>
      </c>
      <c r="J81" s="0" t="n">
        <v>0.139895294211703</v>
      </c>
      <c r="K81" s="0" t="n">
        <v>0.158166131303066</v>
      </c>
      <c r="L81" s="0" t="n">
        <v>0.177717183055718</v>
      </c>
      <c r="M81" s="0" t="n">
        <v>0.198490240055581</v>
      </c>
      <c r="N81" s="0" t="n">
        <v>0.175787618660662</v>
      </c>
      <c r="O81" s="0" t="n">
        <v>0.24302738180583</v>
      </c>
      <c r="P81" s="0" t="n">
        <v>0.211063877359548</v>
      </c>
      <c r="Q81" s="0" t="n">
        <v>0.307859165362395</v>
      </c>
      <c r="R81" s="0" t="n">
        <v>0.356606273839945</v>
      </c>
      <c r="S81" s="0" t="n">
        <v>0.415670312361541</v>
      </c>
      <c r="T81" s="0" t="n">
        <v>0.487879253900738</v>
      </c>
      <c r="U81" s="0" t="n">
        <v>0.449627579997259</v>
      </c>
      <c r="V81" s="0" t="n">
        <v>0.688243720568697</v>
      </c>
      <c r="W81" s="0" t="n">
        <v>0.639688766111172</v>
      </c>
      <c r="X81" s="0" t="n">
        <v>0.774139263289053</v>
      </c>
      <c r="Y81" s="0" t="n">
        <v>1.24068048872277</v>
      </c>
      <c r="Z81" s="0" t="n">
        <v>1.54684197390504</v>
      </c>
      <c r="AA81" s="0" t="n">
        <v>1.47482273452937</v>
      </c>
      <c r="AB81" s="0" t="n">
        <v>1.88234327112708</v>
      </c>
      <c r="AC81" s="0" t="n">
        <v>3.2950072705604</v>
      </c>
      <c r="AD81" s="0" t="n">
        <v>4.40648500356361</v>
      </c>
      <c r="AE81" s="0" t="n">
        <v>6.03498885286421</v>
      </c>
    </row>
    <row r="82" customFormat="false" ht="15.75" hidden="false" customHeight="false" outlineLevel="0" collapsed="false">
      <c r="B82" s="0" t="n">
        <v>0.0410928811513784</v>
      </c>
      <c r="C82" s="0" t="n">
        <v>0.0399610785570351</v>
      </c>
      <c r="D82" s="0" t="n">
        <v>0.0481390457822979</v>
      </c>
      <c r="E82" s="0" t="n">
        <v>0.0543423360835598</v>
      </c>
      <c r="F82" s="0" t="n">
        <v>0.0736599577716536</v>
      </c>
      <c r="G82" s="0" t="n">
        <v>0.0855456843238172</v>
      </c>
      <c r="H82" s="0" t="n">
        <v>0.107184193438716</v>
      </c>
      <c r="I82" s="0" t="n">
        <v>0.122910351733914</v>
      </c>
      <c r="J82" s="0" t="n">
        <v>0.139895294211703</v>
      </c>
      <c r="K82" s="0" t="n">
        <v>0.158166131303066</v>
      </c>
      <c r="L82" s="0" t="n">
        <v>0.177717183055718</v>
      </c>
      <c r="M82" s="0" t="n">
        <v>0.198490240055581</v>
      </c>
      <c r="N82" s="0" t="n">
        <v>0.220346485020001</v>
      </c>
      <c r="O82" s="0" t="n">
        <v>0.193345141027665</v>
      </c>
      <c r="P82" s="0" t="n">
        <v>0.211063877359548</v>
      </c>
      <c r="Q82" s="0" t="n">
        <v>0.307859165362395</v>
      </c>
      <c r="R82" s="0" t="n">
        <v>0.356606273839945</v>
      </c>
      <c r="S82" s="0" t="n">
        <v>0.326486052580874</v>
      </c>
      <c r="T82" s="0" t="n">
        <v>0.381740683763545</v>
      </c>
      <c r="U82" s="0" t="n">
        <v>0.449627579997259</v>
      </c>
      <c r="V82" s="0" t="n">
        <v>0.688243720568697</v>
      </c>
      <c r="W82" s="0" t="n">
        <v>0.828626817399397</v>
      </c>
      <c r="X82" s="0" t="n">
        <v>1.00807693794323</v>
      </c>
      <c r="Y82" s="0" t="n">
        <v>0.947338354302139</v>
      </c>
      <c r="Z82" s="0" t="n">
        <v>1.54684197390504</v>
      </c>
      <c r="AA82" s="0" t="n">
        <v>1.95672139212538</v>
      </c>
      <c r="AB82" s="0" t="n">
        <v>1.88234327112708</v>
      </c>
      <c r="AC82" s="0" t="n">
        <v>3.2950072705604</v>
      </c>
      <c r="AD82" s="0" t="n">
        <v>4.40648500356361</v>
      </c>
      <c r="AE82" s="0" t="n">
        <v>4.39637351649338</v>
      </c>
    </row>
    <row r="83" customFormat="false" ht="15.75" hidden="false" customHeight="false" outlineLevel="0" collapsed="false">
      <c r="B83" s="0" t="n">
        <v>0.0410928811513784</v>
      </c>
      <c r="C83" s="0" t="n">
        <v>0.0508004871615576</v>
      </c>
      <c r="D83" s="0" t="n">
        <v>0.0481390457822979</v>
      </c>
      <c r="E83" s="0" t="n">
        <v>0.0668519399071072</v>
      </c>
      <c r="F83" s="0" t="n">
        <v>0.0736599577716536</v>
      </c>
      <c r="G83" s="0" t="n">
        <v>0.0855456843238172</v>
      </c>
      <c r="H83" s="0" t="n">
        <v>0.107184193438716</v>
      </c>
      <c r="I83" s="0" t="n">
        <v>0.122910351733914</v>
      </c>
      <c r="J83" s="0" t="n">
        <v>0.139895294211703</v>
      </c>
      <c r="K83" s="0" t="n">
        <v>0.158166131303066</v>
      </c>
      <c r="L83" s="0" t="n">
        <v>0.142470414251382</v>
      </c>
      <c r="M83" s="0" t="n">
        <v>0.198490240055581</v>
      </c>
      <c r="N83" s="0" t="n">
        <v>0.175787618660662</v>
      </c>
      <c r="O83" s="0" t="n">
        <v>0.24302738180583</v>
      </c>
      <c r="P83" s="0" t="n">
        <v>0.266101450642932</v>
      </c>
      <c r="Q83" s="0" t="n">
        <v>0.243455668801571</v>
      </c>
      <c r="R83" s="0" t="n">
        <v>0.281085636151114</v>
      </c>
      <c r="S83" s="0" t="n">
        <v>0.326486052580874</v>
      </c>
      <c r="T83" s="0" t="n">
        <v>0.381740683763545</v>
      </c>
      <c r="U83" s="0" t="n">
        <v>0.57702233286998</v>
      </c>
      <c r="V83" s="0" t="n">
        <v>0.688243720568697</v>
      </c>
      <c r="W83" s="0" t="n">
        <v>0.639688766111172</v>
      </c>
      <c r="X83" s="0" t="n">
        <v>0.774139263289053</v>
      </c>
      <c r="Y83" s="0" t="n">
        <v>1.24068048872277</v>
      </c>
      <c r="Z83" s="0" t="n">
        <v>1.54684197390504</v>
      </c>
      <c r="AA83" s="0" t="n">
        <v>1.95672139212538</v>
      </c>
      <c r="AB83" s="0" t="n">
        <v>1.88234327112708</v>
      </c>
      <c r="AC83" s="0" t="n">
        <v>2.44542379945227</v>
      </c>
      <c r="AD83" s="0" t="n">
        <v>3.24147833244456</v>
      </c>
      <c r="AE83" s="0" t="n">
        <v>4.39637351649338</v>
      </c>
    </row>
    <row r="84" customFormat="false" ht="15.75" hidden="false" customHeight="false" outlineLevel="0" collapsed="false">
      <c r="B84" s="0" t="n">
        <v>0.0410928811513784</v>
      </c>
      <c r="C84" s="0" t="n">
        <v>0.0399610785570351</v>
      </c>
      <c r="D84" s="0" t="n">
        <v>0.0362097356493369</v>
      </c>
      <c r="E84" s="0" t="n">
        <v>0.0543423360835598</v>
      </c>
      <c r="F84" s="0" t="n">
        <v>0.0621109249266311</v>
      </c>
      <c r="G84" s="0" t="n">
        <v>0.0716343720303263</v>
      </c>
      <c r="H84" s="0" t="n">
        <v>0.107184193438716</v>
      </c>
      <c r="I84" s="0" t="n">
        <v>0.0991025293247023</v>
      </c>
      <c r="J84" s="0" t="n">
        <v>0.112602800209325</v>
      </c>
      <c r="K84" s="0" t="n">
        <v>0.158166131303066</v>
      </c>
      <c r="L84" s="0" t="n">
        <v>0.142470414251382</v>
      </c>
      <c r="M84" s="0" t="n">
        <v>0.198490240055581</v>
      </c>
      <c r="N84" s="0" t="n">
        <v>0.175787618660662</v>
      </c>
      <c r="O84" s="0" t="n">
        <v>0.24302738180583</v>
      </c>
      <c r="P84" s="0" t="n">
        <v>0.211063877359548</v>
      </c>
      <c r="Q84" s="0" t="n">
        <v>0.243455668801571</v>
      </c>
      <c r="R84" s="0" t="n">
        <v>0.356606273839945</v>
      </c>
      <c r="S84" s="0" t="n">
        <v>0.415670312361541</v>
      </c>
      <c r="T84" s="0" t="n">
        <v>0.381740683763545</v>
      </c>
      <c r="U84" s="0" t="n">
        <v>0.449627579997259</v>
      </c>
      <c r="V84" s="0" t="n">
        <v>0.533898120553685</v>
      </c>
      <c r="W84" s="0" t="n">
        <v>0.639688766111172</v>
      </c>
      <c r="X84" s="0" t="n">
        <v>0.774139263289053</v>
      </c>
      <c r="Y84" s="0" t="n">
        <v>0.947338354302139</v>
      </c>
      <c r="Z84" s="0" t="n">
        <v>1.17380036736966</v>
      </c>
      <c r="AA84" s="0" t="n">
        <v>1.47482273452937</v>
      </c>
      <c r="AB84" s="0" t="n">
        <v>2.51590327317925</v>
      </c>
      <c r="AC84" s="0" t="n">
        <v>2.44542379945227</v>
      </c>
      <c r="AD84" s="0" t="n">
        <v>3.24147833244456</v>
      </c>
      <c r="AE84" s="0" t="n">
        <v>4.39637351649338</v>
      </c>
    </row>
    <row r="85" customFormat="false" ht="15.75" hidden="false" customHeight="false" outlineLevel="0" collapsed="false">
      <c r="B85" s="0" t="n">
        <v>0.0410928811513784</v>
      </c>
      <c r="C85" s="0" t="n">
        <v>0.0399610785570351</v>
      </c>
      <c r="D85" s="0" t="n">
        <v>0.0362097356493369</v>
      </c>
      <c r="E85" s="0" t="n">
        <v>0.0543423360835598</v>
      </c>
      <c r="F85" s="0" t="n">
        <v>0.0736599577716536</v>
      </c>
      <c r="G85" s="0" t="n">
        <v>0.0716343720303263</v>
      </c>
      <c r="H85" s="0" t="n">
        <v>0.107184193438716</v>
      </c>
      <c r="I85" s="0" t="n">
        <v>0.122910351733914</v>
      </c>
      <c r="J85" s="0" t="n">
        <v>0.112602800209325</v>
      </c>
      <c r="K85" s="0" t="n">
        <v>0.158166131303066</v>
      </c>
      <c r="L85" s="0" t="n">
        <v>0.177717183055718</v>
      </c>
      <c r="M85" s="0" t="n">
        <v>0.198490240055581</v>
      </c>
      <c r="N85" s="0" t="n">
        <v>0.220346485020001</v>
      </c>
      <c r="O85" s="0" t="n">
        <v>0.193345141027665</v>
      </c>
      <c r="P85" s="0" t="n">
        <v>0.211063877359548</v>
      </c>
      <c r="Q85" s="0" t="n">
        <v>0.307859165362395</v>
      </c>
      <c r="R85" s="0" t="n">
        <v>0.356606273839945</v>
      </c>
      <c r="S85" s="0" t="n">
        <v>0.326486052580874</v>
      </c>
      <c r="T85" s="0" t="n">
        <v>0.381740683763545</v>
      </c>
      <c r="U85" s="0" t="n">
        <v>0.449627579997259</v>
      </c>
      <c r="V85" s="0" t="n">
        <v>0.533898120553685</v>
      </c>
      <c r="W85" s="0" t="n">
        <v>0.828626817399397</v>
      </c>
      <c r="X85" s="0" t="n">
        <v>1.00807693794323</v>
      </c>
      <c r="Y85" s="0" t="n">
        <v>0.947338354302139</v>
      </c>
      <c r="Z85" s="0" t="n">
        <v>1.54684197390504</v>
      </c>
      <c r="AA85" s="0" t="n">
        <v>1.95672139212538</v>
      </c>
      <c r="AB85" s="0" t="n">
        <v>2.51590327317925</v>
      </c>
      <c r="AC85" s="0" t="n">
        <v>2.44542379945227</v>
      </c>
      <c r="AD85" s="0" t="n">
        <v>4.40648500356361</v>
      </c>
      <c r="AE85" s="0" t="n">
        <v>6.03498885286421</v>
      </c>
    </row>
    <row r="86" customFormat="false" ht="15.75" hidden="false" customHeight="false" outlineLevel="0" collapsed="false">
      <c r="B86" s="0" t="n">
        <v>0.0410928811513784</v>
      </c>
      <c r="C86" s="0" t="n">
        <v>0.0399610785570351</v>
      </c>
      <c r="D86" s="0" t="n">
        <v>0.0362097356493369</v>
      </c>
      <c r="E86" s="0" t="n">
        <v>0.0543423360835598</v>
      </c>
      <c r="F86" s="0" t="n">
        <v>0.0621109249266311</v>
      </c>
      <c r="G86" s="0" t="n">
        <v>0.0716343720303263</v>
      </c>
      <c r="H86" s="0" t="n">
        <v>0.107184193438716</v>
      </c>
      <c r="I86" s="0" t="n">
        <v>0.0991025293247023</v>
      </c>
      <c r="J86" s="0" t="n">
        <v>0.112602800209325</v>
      </c>
      <c r="K86" s="0" t="n">
        <v>0.127065411240723</v>
      </c>
      <c r="L86" s="0" t="n">
        <v>0.177717183055718</v>
      </c>
      <c r="M86" s="0" t="n">
        <v>0.158754232898172</v>
      </c>
      <c r="N86" s="0" t="n">
        <v>0.220346485020001</v>
      </c>
      <c r="O86" s="0" t="n">
        <v>0.24302738180583</v>
      </c>
      <c r="P86" s="0" t="n">
        <v>0.266101450642932</v>
      </c>
      <c r="Q86" s="0" t="n">
        <v>0.243455668801571</v>
      </c>
      <c r="R86" s="0" t="n">
        <v>0.356606273839945</v>
      </c>
      <c r="S86" s="0" t="n">
        <v>0.326486052580874</v>
      </c>
      <c r="T86" s="0" t="n">
        <v>0.381740683763545</v>
      </c>
      <c r="U86" s="0" t="n">
        <v>0.449627579997259</v>
      </c>
      <c r="V86" s="0" t="n">
        <v>0.688243720568697</v>
      </c>
      <c r="W86" s="0" t="n">
        <v>0.639688766111172</v>
      </c>
      <c r="X86" s="0" t="n">
        <v>0.774139263289053</v>
      </c>
      <c r="Y86" s="0" t="n">
        <v>1.24068048872277</v>
      </c>
      <c r="Z86" s="0" t="n">
        <v>1.54684197390504</v>
      </c>
      <c r="AA86" s="0" t="n">
        <v>1.95672139212538</v>
      </c>
      <c r="AB86" s="0" t="n">
        <v>2.51590327317925</v>
      </c>
      <c r="AC86" s="0" t="n">
        <v>3.2950072705604</v>
      </c>
      <c r="AD86" s="0" t="n">
        <v>4.40648500356361</v>
      </c>
      <c r="AE86" s="0" t="n">
        <v>6.03498885286421</v>
      </c>
    </row>
    <row r="87" customFormat="false" ht="15.75" hidden="false" customHeight="false" outlineLevel="0" collapsed="false">
      <c r="B87" s="0" t="n">
        <v>0.0410928811513784</v>
      </c>
      <c r="C87" s="0" t="n">
        <v>0.0399610785570351</v>
      </c>
      <c r="D87" s="0" t="n">
        <v>0.0362097356493369</v>
      </c>
      <c r="E87" s="0" t="n">
        <v>0.0668519399071072</v>
      </c>
      <c r="F87" s="0" t="n">
        <v>0.0736599577716536</v>
      </c>
      <c r="G87" s="0" t="n">
        <v>0.0716343720303263</v>
      </c>
      <c r="H87" s="0" t="n">
        <v>0.0865565348731319</v>
      </c>
      <c r="I87" s="0" t="n">
        <v>0.0991025293247023</v>
      </c>
      <c r="J87" s="0" t="n">
        <v>0.139895294211703</v>
      </c>
      <c r="K87" s="0" t="n">
        <v>0.127065411240723</v>
      </c>
      <c r="L87" s="0" t="n">
        <v>0.177717183055718</v>
      </c>
      <c r="M87" s="0" t="n">
        <v>0.198490240055581</v>
      </c>
      <c r="N87" s="0" t="n">
        <v>0.220346485020001</v>
      </c>
      <c r="O87" s="0" t="n">
        <v>0.24302738180583</v>
      </c>
      <c r="P87" s="0" t="n">
        <v>0.266101450642932</v>
      </c>
      <c r="Q87" s="0" t="n">
        <v>0.243455668801571</v>
      </c>
      <c r="R87" s="0" t="n">
        <v>0.281085636151114</v>
      </c>
      <c r="S87" s="0" t="n">
        <v>0.415670312361541</v>
      </c>
      <c r="T87" s="0" t="n">
        <v>0.381740683763545</v>
      </c>
      <c r="U87" s="0" t="n">
        <v>0.449627579997259</v>
      </c>
      <c r="V87" s="0" t="n">
        <v>0.688243720568697</v>
      </c>
      <c r="W87" s="0" t="n">
        <v>0.828626817399397</v>
      </c>
      <c r="X87" s="0" t="n">
        <v>1.00807693794323</v>
      </c>
      <c r="Y87" s="0" t="n">
        <v>0.947338354302139</v>
      </c>
      <c r="Z87" s="0" t="n">
        <v>1.17380036736966</v>
      </c>
      <c r="AA87" s="0" t="n">
        <v>1.47482273452937</v>
      </c>
      <c r="AB87" s="0" t="n">
        <v>2.51590327317925</v>
      </c>
      <c r="AC87" s="0" t="n">
        <v>2.44542379945227</v>
      </c>
      <c r="AD87" s="0" t="n">
        <v>3.24147833244456</v>
      </c>
      <c r="AE87" s="0" t="n">
        <v>6.03498885286421</v>
      </c>
    </row>
    <row r="88" customFormat="false" ht="15.75" hidden="false" customHeight="false" outlineLevel="0" collapsed="false">
      <c r="B88" s="0" t="n">
        <v>0.0410928811513784</v>
      </c>
      <c r="C88" s="0" t="n">
        <v>0.0399610785570351</v>
      </c>
      <c r="D88" s="0" t="n">
        <v>0.0362097356493369</v>
      </c>
      <c r="E88" s="0" t="n">
        <v>0.0543423360835598</v>
      </c>
      <c r="F88" s="0" t="n">
        <v>0.0621109249266311</v>
      </c>
      <c r="G88" s="0" t="n">
        <v>0.0855456843238172</v>
      </c>
      <c r="H88" s="0" t="n">
        <v>0.107184193438716</v>
      </c>
      <c r="I88" s="0" t="n">
        <v>0.122910351733914</v>
      </c>
      <c r="J88" s="0" t="n">
        <v>0.139895294211703</v>
      </c>
      <c r="K88" s="0" t="n">
        <v>0.127065411240723</v>
      </c>
      <c r="L88" s="0" t="n">
        <v>0.142470414251382</v>
      </c>
      <c r="M88" s="0" t="n">
        <v>0.158754232898172</v>
      </c>
      <c r="N88" s="0" t="n">
        <v>0.220346485020001</v>
      </c>
      <c r="O88" s="0" t="n">
        <v>0.24302738180583</v>
      </c>
      <c r="P88" s="0" t="n">
        <v>0.266101450642932</v>
      </c>
      <c r="Q88" s="0" t="n">
        <v>0.243455668801571</v>
      </c>
      <c r="R88" s="0" t="n">
        <v>0.356606273839945</v>
      </c>
      <c r="S88" s="0" t="n">
        <v>0.326486052580874</v>
      </c>
      <c r="T88" s="0" t="n">
        <v>0.381740683763545</v>
      </c>
      <c r="U88" s="0" t="n">
        <v>0.57702233286998</v>
      </c>
      <c r="V88" s="0" t="n">
        <v>0.533898120553685</v>
      </c>
      <c r="W88" s="0" t="n">
        <v>0.828626817399397</v>
      </c>
      <c r="X88" s="0" t="n">
        <v>0.774139263289053</v>
      </c>
      <c r="Y88" s="0" t="n">
        <v>1.24068048872277</v>
      </c>
      <c r="Z88" s="0" t="n">
        <v>1.17380036736966</v>
      </c>
      <c r="AA88" s="0" t="n">
        <v>1.95672139212538</v>
      </c>
      <c r="AB88" s="0" t="n">
        <v>1.88234327112708</v>
      </c>
      <c r="AC88" s="0" t="n">
        <v>3.2950072705604</v>
      </c>
      <c r="AD88" s="0" t="n">
        <v>3.24147833244456</v>
      </c>
      <c r="AE88" s="0" t="n">
        <v>4.39637351649338</v>
      </c>
    </row>
    <row r="89" customFormat="false" ht="15.75" hidden="false" customHeight="false" outlineLevel="0" collapsed="false">
      <c r="B89" s="0" t="n">
        <v>0.0410928811513784</v>
      </c>
      <c r="C89" s="0" t="n">
        <v>0.0399610785570351</v>
      </c>
      <c r="D89" s="0" t="n">
        <v>0.0362097356493369</v>
      </c>
      <c r="E89" s="0" t="n">
        <v>0.0543423360835598</v>
      </c>
      <c r="F89" s="0" t="n">
        <v>0.0736599577716536</v>
      </c>
      <c r="G89" s="0" t="n">
        <v>0.0855456843238172</v>
      </c>
      <c r="H89" s="0" t="n">
        <v>0.107184193438716</v>
      </c>
      <c r="I89" s="0" t="n">
        <v>0.0991025293247023</v>
      </c>
      <c r="J89" s="0" t="n">
        <v>0.112602800209325</v>
      </c>
      <c r="K89" s="0" t="n">
        <v>0.127065411240723</v>
      </c>
      <c r="L89" s="0" t="n">
        <v>0.142470414251382</v>
      </c>
      <c r="M89" s="0" t="n">
        <v>0.158754232898172</v>
      </c>
      <c r="N89" s="0" t="n">
        <v>0.220346485020001</v>
      </c>
      <c r="O89" s="0" t="n">
        <v>0.193345141027665</v>
      </c>
      <c r="P89" s="0" t="n">
        <v>0.266101450642932</v>
      </c>
      <c r="Q89" s="0" t="n">
        <v>0.307859165362395</v>
      </c>
      <c r="R89" s="0" t="n">
        <v>0.281085636151114</v>
      </c>
      <c r="S89" s="0" t="n">
        <v>0.326486052580874</v>
      </c>
      <c r="T89" s="0" t="n">
        <v>0.381740683763545</v>
      </c>
      <c r="U89" s="0" t="n">
        <v>0.449627579997259</v>
      </c>
      <c r="V89" s="0" t="n">
        <v>0.688243720568697</v>
      </c>
      <c r="W89" s="0" t="n">
        <v>0.639688766111172</v>
      </c>
      <c r="X89" s="0" t="n">
        <v>1.00807693794323</v>
      </c>
      <c r="Y89" s="0" t="n">
        <v>0.947338354302139</v>
      </c>
      <c r="Z89" s="0" t="n">
        <v>1.17380036736966</v>
      </c>
      <c r="AA89" s="0" t="n">
        <v>1.95672139212538</v>
      </c>
      <c r="AB89" s="0" t="n">
        <v>2.51590327317925</v>
      </c>
      <c r="AC89" s="0" t="n">
        <v>2.44542379945227</v>
      </c>
      <c r="AD89" s="0" t="n">
        <v>4.40648500356361</v>
      </c>
      <c r="AE89" s="0" t="n">
        <v>6.03498885286421</v>
      </c>
    </row>
    <row r="90" customFormat="false" ht="15.75" hidden="false" customHeight="false" outlineLevel="0" collapsed="false">
      <c r="B90" s="0" t="n">
        <v>0.0410928811513784</v>
      </c>
      <c r="C90" s="0" t="n">
        <v>0.0399610785570351</v>
      </c>
      <c r="D90" s="0" t="n">
        <v>0.0362097356493369</v>
      </c>
      <c r="E90" s="0" t="n">
        <v>0.0668519399071072</v>
      </c>
      <c r="F90" s="0" t="n">
        <v>0.0621109249266311</v>
      </c>
      <c r="G90" s="0" t="n">
        <v>0.0855456843238172</v>
      </c>
      <c r="H90" s="0" t="n">
        <v>0.0865565348731319</v>
      </c>
      <c r="I90" s="0" t="n">
        <v>0.122910351733914</v>
      </c>
      <c r="J90" s="0" t="n">
        <v>0.139895294211703</v>
      </c>
      <c r="K90" s="0" t="n">
        <v>0.127065411240723</v>
      </c>
      <c r="L90" s="0" t="n">
        <v>0.177717183055718</v>
      </c>
      <c r="M90" s="0" t="n">
        <v>0.158754232898172</v>
      </c>
      <c r="N90" s="0" t="n">
        <v>0.175787618660662</v>
      </c>
      <c r="O90" s="0" t="n">
        <v>0.193345141027665</v>
      </c>
      <c r="P90" s="0" t="n">
        <v>0.266101450642932</v>
      </c>
      <c r="Q90" s="0" t="n">
        <v>0.243455668801571</v>
      </c>
      <c r="R90" s="0" t="n">
        <v>0.281085636151114</v>
      </c>
      <c r="S90" s="0" t="n">
        <v>0.326486052580874</v>
      </c>
      <c r="T90" s="0" t="n">
        <v>0.381740683763545</v>
      </c>
      <c r="U90" s="0" t="n">
        <v>0.57702233286998</v>
      </c>
      <c r="V90" s="0" t="n">
        <v>0.533898120553685</v>
      </c>
      <c r="W90" s="0" t="n">
        <v>0.639688766111172</v>
      </c>
      <c r="X90" s="0" t="n">
        <v>1.00807693794323</v>
      </c>
      <c r="Y90" s="0" t="n">
        <v>0.947338354302139</v>
      </c>
      <c r="Z90" s="0" t="n">
        <v>1.54684197390504</v>
      </c>
      <c r="AA90" s="0" t="n">
        <v>1.47482273452937</v>
      </c>
      <c r="AB90" s="0" t="n">
        <v>1.88234327112708</v>
      </c>
      <c r="AC90" s="0" t="n">
        <v>2.44542379945227</v>
      </c>
      <c r="AD90" s="0" t="n">
        <v>4.40648500356361</v>
      </c>
      <c r="AE90" s="0" t="n">
        <v>4.39637351649338</v>
      </c>
    </row>
    <row r="91" customFormat="false" ht="15.75" hidden="false" customHeight="false" outlineLevel="0" collapsed="false">
      <c r="B91" s="0" t="n">
        <v>0.0410928811513784</v>
      </c>
      <c r="C91" s="0" t="n">
        <v>0.0399610785570351</v>
      </c>
      <c r="D91" s="0" t="n">
        <v>0.0362097356493369</v>
      </c>
      <c r="E91" s="0" t="n">
        <v>0.0668519399071072</v>
      </c>
      <c r="F91" s="0" t="n">
        <v>0.0736599577716536</v>
      </c>
      <c r="G91" s="0" t="n">
        <v>0.0716343720303263</v>
      </c>
      <c r="H91" s="0" t="n">
        <v>0.0865565348731319</v>
      </c>
      <c r="I91" s="0" t="n">
        <v>0.122910351733914</v>
      </c>
      <c r="J91" s="0" t="n">
        <v>0.139895294211703</v>
      </c>
      <c r="K91" s="0" t="n">
        <v>0.158166131303066</v>
      </c>
      <c r="L91" s="0" t="n">
        <v>0.177717183055718</v>
      </c>
      <c r="M91" s="0" t="n">
        <v>0.158754232898172</v>
      </c>
      <c r="N91" s="0" t="n">
        <v>0.220346485020001</v>
      </c>
      <c r="O91" s="0" t="n">
        <v>0.193345141027665</v>
      </c>
      <c r="P91" s="0" t="n">
        <v>0.211063877359548</v>
      </c>
      <c r="Q91" s="0" t="n">
        <v>0.243455668801571</v>
      </c>
      <c r="R91" s="0" t="n">
        <v>0.356606273839945</v>
      </c>
      <c r="S91" s="0" t="n">
        <v>0.326486052580874</v>
      </c>
      <c r="T91" s="0" t="n">
        <v>0.381740683763545</v>
      </c>
      <c r="U91" s="0" t="n">
        <v>0.57702233286998</v>
      </c>
      <c r="V91" s="0" t="n">
        <v>0.533898120553685</v>
      </c>
      <c r="W91" s="0" t="n">
        <v>0.639688766111172</v>
      </c>
      <c r="X91" s="0" t="n">
        <v>0.774139263289053</v>
      </c>
      <c r="Y91" s="0" t="n">
        <v>0.947338354302139</v>
      </c>
      <c r="Z91" s="0" t="n">
        <v>1.17380036736966</v>
      </c>
      <c r="AA91" s="0" t="n">
        <v>1.95672139212538</v>
      </c>
      <c r="AB91" s="0" t="n">
        <v>1.88234327112708</v>
      </c>
      <c r="AC91" s="0" t="n">
        <v>2.44542379945227</v>
      </c>
      <c r="AD91" s="0" t="n">
        <v>3.24147833244456</v>
      </c>
      <c r="AE91" s="0" t="n">
        <v>6.03498885286421</v>
      </c>
    </row>
    <row r="92" customFormat="false" ht="15.75" hidden="false" customHeight="false" outlineLevel="0" collapsed="false">
      <c r="B92" s="0" t="n">
        <v>0.0410928811513784</v>
      </c>
      <c r="C92" s="0" t="n">
        <v>0.0399610785570351</v>
      </c>
      <c r="D92" s="0" t="n">
        <v>0.0362097356493369</v>
      </c>
      <c r="E92" s="0" t="n">
        <v>0.0668519399071072</v>
      </c>
      <c r="F92" s="0" t="n">
        <v>0.0736599577716536</v>
      </c>
      <c r="G92" s="0" t="n">
        <v>0.0716343720303263</v>
      </c>
      <c r="H92" s="0" t="n">
        <v>0.0865565348731319</v>
      </c>
      <c r="I92" s="0" t="n">
        <v>0.122910351733914</v>
      </c>
      <c r="J92" s="0" t="n">
        <v>0.139895294211703</v>
      </c>
      <c r="K92" s="0" t="n">
        <v>0.158166131303066</v>
      </c>
      <c r="L92" s="0" t="n">
        <v>0.177717183055718</v>
      </c>
      <c r="M92" s="0" t="n">
        <v>0.198490240055581</v>
      </c>
      <c r="N92" s="0" t="n">
        <v>0.220346485020001</v>
      </c>
      <c r="O92" s="0" t="n">
        <v>0.24302738180583</v>
      </c>
      <c r="P92" s="0" t="n">
        <v>0.211063877359548</v>
      </c>
      <c r="Q92" s="0" t="n">
        <v>0.307859165362395</v>
      </c>
      <c r="R92" s="0" t="n">
        <v>0.281085636151114</v>
      </c>
      <c r="S92" s="0" t="n">
        <v>0.326486052580874</v>
      </c>
      <c r="T92" s="0" t="n">
        <v>0.487879253900738</v>
      </c>
      <c r="U92" s="0" t="n">
        <v>0.57702233286998</v>
      </c>
      <c r="V92" s="0" t="n">
        <v>0.688243720568697</v>
      </c>
      <c r="W92" s="0" t="n">
        <v>0.828626817399397</v>
      </c>
      <c r="X92" s="0" t="n">
        <v>0.774139263289053</v>
      </c>
      <c r="Y92" s="0" t="n">
        <v>1.24068048872277</v>
      </c>
      <c r="Z92" s="0" t="n">
        <v>1.54684197390504</v>
      </c>
      <c r="AA92" s="0" t="n">
        <v>1.95672139212538</v>
      </c>
      <c r="AB92" s="0" t="n">
        <v>2.51590327317925</v>
      </c>
      <c r="AC92" s="0" t="n">
        <v>2.44542379945227</v>
      </c>
      <c r="AD92" s="0" t="n">
        <v>3.24147833244456</v>
      </c>
      <c r="AE92" s="0" t="n">
        <v>6.03498885286421</v>
      </c>
    </row>
    <row r="93" customFormat="false" ht="15.75" hidden="false" customHeight="false" outlineLevel="0" collapsed="false">
      <c r="B93" s="0" t="n">
        <v>0.0410928811513784</v>
      </c>
      <c r="C93" s="0" t="n">
        <v>0.0399610785570351</v>
      </c>
      <c r="D93" s="0" t="n">
        <v>0.0362097356493369</v>
      </c>
      <c r="E93" s="0" t="n">
        <v>0.0543423360835598</v>
      </c>
      <c r="F93" s="0" t="n">
        <v>0.0621109249266311</v>
      </c>
      <c r="G93" s="0" t="n">
        <v>0.0855456843238172</v>
      </c>
      <c r="H93" s="0" t="n">
        <v>0.107184193438716</v>
      </c>
      <c r="I93" s="0" t="n">
        <v>0.0991025293247023</v>
      </c>
      <c r="J93" s="0" t="n">
        <v>0.139895294211703</v>
      </c>
      <c r="K93" s="0" t="n">
        <v>0.127065411240723</v>
      </c>
      <c r="L93" s="0" t="n">
        <v>0.177717183055718</v>
      </c>
      <c r="M93" s="0" t="n">
        <v>0.198490240055581</v>
      </c>
      <c r="N93" s="0" t="n">
        <v>0.175787618660662</v>
      </c>
      <c r="O93" s="0" t="n">
        <v>0.24302738180583</v>
      </c>
      <c r="P93" s="0" t="n">
        <v>0.266101450642932</v>
      </c>
      <c r="Q93" s="0" t="n">
        <v>0.243455668801571</v>
      </c>
      <c r="R93" s="0" t="n">
        <v>0.356606273839945</v>
      </c>
      <c r="S93" s="0" t="n">
        <v>0.415670312361541</v>
      </c>
      <c r="T93" s="0" t="n">
        <v>0.381740683763545</v>
      </c>
      <c r="U93" s="0" t="n">
        <v>0.57702233286998</v>
      </c>
      <c r="V93" s="0" t="n">
        <v>0.533898120553685</v>
      </c>
      <c r="W93" s="0" t="n">
        <v>0.828626817399397</v>
      </c>
      <c r="X93" s="0" t="n">
        <v>0.774139263289053</v>
      </c>
      <c r="Y93" s="0" t="n">
        <v>1.24068048872277</v>
      </c>
      <c r="Z93" s="0" t="n">
        <v>1.17380036736966</v>
      </c>
      <c r="AA93" s="0" t="n">
        <v>1.95672139212538</v>
      </c>
      <c r="AB93" s="0" t="n">
        <v>1.88234327112708</v>
      </c>
      <c r="AC93" s="0" t="n">
        <v>3.2950072705604</v>
      </c>
      <c r="AD93" s="0" t="n">
        <v>4.40648500356361</v>
      </c>
      <c r="AE93" s="0" t="n">
        <v>6.03498885286421</v>
      </c>
    </row>
    <row r="94" customFormat="false" ht="15.75" hidden="false" customHeight="false" outlineLevel="0" collapsed="false">
      <c r="B94" s="0" t="n">
        <v>0.0410928811513784</v>
      </c>
      <c r="C94" s="0" t="n">
        <v>0.0399610785570351</v>
      </c>
      <c r="D94" s="0" t="n">
        <v>0.0362097356493369</v>
      </c>
      <c r="E94" s="0" t="n">
        <v>0.0543423360835598</v>
      </c>
      <c r="F94" s="0" t="n">
        <v>0.0736599577716536</v>
      </c>
      <c r="G94" s="0" t="n">
        <v>0.0855456843238172</v>
      </c>
      <c r="H94" s="0" t="n">
        <v>0.107184193438716</v>
      </c>
      <c r="I94" s="0" t="n">
        <v>0.122910351733914</v>
      </c>
      <c r="J94" s="0" t="n">
        <v>0.139895294211703</v>
      </c>
      <c r="K94" s="0" t="n">
        <v>0.158166131303066</v>
      </c>
      <c r="L94" s="0" t="n">
        <v>0.142470414251382</v>
      </c>
      <c r="M94" s="0" t="n">
        <v>0.158754232898172</v>
      </c>
      <c r="N94" s="0" t="n">
        <v>0.220346485020001</v>
      </c>
      <c r="O94" s="0" t="n">
        <v>0.24302738180583</v>
      </c>
      <c r="P94" s="0" t="n">
        <v>0.266101450642932</v>
      </c>
      <c r="Q94" s="0" t="n">
        <v>0.307859165362395</v>
      </c>
      <c r="R94" s="0" t="n">
        <v>0.281085636151114</v>
      </c>
      <c r="S94" s="0" t="n">
        <v>0.326486052580874</v>
      </c>
      <c r="T94" s="0" t="n">
        <v>0.381740683763545</v>
      </c>
      <c r="U94" s="0" t="n">
        <v>0.57702233286998</v>
      </c>
      <c r="V94" s="0" t="n">
        <v>0.533898120553685</v>
      </c>
      <c r="W94" s="0" t="n">
        <v>0.639688766111172</v>
      </c>
      <c r="X94" s="0" t="n">
        <v>1.00807693794323</v>
      </c>
      <c r="Y94" s="0" t="n">
        <v>1.24068048872277</v>
      </c>
      <c r="Z94" s="0" t="n">
        <v>1.17380036736966</v>
      </c>
      <c r="AA94" s="0" t="n">
        <v>1.47482273452937</v>
      </c>
      <c r="AB94" s="0" t="n">
        <v>1.88234327112708</v>
      </c>
      <c r="AC94" s="0" t="n">
        <v>3.2950072705604</v>
      </c>
      <c r="AD94" s="0" t="n">
        <v>3.24147833244456</v>
      </c>
      <c r="AE94" s="0" t="n">
        <v>6.03498885286421</v>
      </c>
    </row>
    <row r="95" customFormat="false" ht="15.75" hidden="false" customHeight="false" outlineLevel="0" collapsed="false">
      <c r="B95" s="0" t="n">
        <v>0.0410928811513784</v>
      </c>
      <c r="C95" s="0" t="n">
        <v>0.0508004871615576</v>
      </c>
      <c r="D95" s="0" t="n">
        <v>0.0481390457822979</v>
      </c>
      <c r="E95" s="0" t="n">
        <v>0.0668519399071072</v>
      </c>
      <c r="F95" s="0" t="n">
        <v>0.0736599577716536</v>
      </c>
      <c r="G95" s="0" t="n">
        <v>0.0716343720303263</v>
      </c>
      <c r="H95" s="0" t="n">
        <v>0.0865565348731319</v>
      </c>
      <c r="I95" s="0" t="n">
        <v>0.122910351733914</v>
      </c>
      <c r="J95" s="0" t="n">
        <v>0.139895294211703</v>
      </c>
      <c r="K95" s="0" t="n">
        <v>0.158166131303066</v>
      </c>
      <c r="L95" s="0" t="n">
        <v>0.142470414251382</v>
      </c>
      <c r="M95" s="0" t="n">
        <v>0.158754232898172</v>
      </c>
      <c r="N95" s="0" t="n">
        <v>0.175787618660662</v>
      </c>
      <c r="O95" s="0" t="n">
        <v>0.24302738180583</v>
      </c>
      <c r="P95" s="0" t="n">
        <v>0.211063877359548</v>
      </c>
      <c r="Q95" s="0" t="n">
        <v>0.243455668801571</v>
      </c>
      <c r="R95" s="0" t="n">
        <v>0.281085636151114</v>
      </c>
      <c r="S95" s="0" t="n">
        <v>0.326486052580874</v>
      </c>
      <c r="T95" s="0" t="n">
        <v>0.381740683763545</v>
      </c>
      <c r="U95" s="0" t="n">
        <v>0.57702233286998</v>
      </c>
      <c r="V95" s="0" t="n">
        <v>0.688243720568697</v>
      </c>
      <c r="W95" s="0" t="n">
        <v>0.828626817399397</v>
      </c>
      <c r="X95" s="0" t="n">
        <v>0.774139263289053</v>
      </c>
      <c r="Y95" s="0" t="n">
        <v>1.24068048872277</v>
      </c>
      <c r="Z95" s="0" t="n">
        <v>1.17380036736966</v>
      </c>
      <c r="AA95" s="0" t="n">
        <v>1.47482273452937</v>
      </c>
      <c r="AB95" s="0" t="n">
        <v>2.51590327317925</v>
      </c>
      <c r="AC95" s="0" t="n">
        <v>3.2950072705604</v>
      </c>
      <c r="AD95" s="0" t="n">
        <v>3.24147833244456</v>
      </c>
      <c r="AE95" s="0" t="n">
        <v>4.39637351649338</v>
      </c>
    </row>
    <row r="96" customFormat="false" ht="15.75" hidden="false" customHeight="false" outlineLevel="0" collapsed="false">
      <c r="B96" s="0" t="n">
        <v>0.0410928811513784</v>
      </c>
      <c r="C96" s="0" t="n">
        <v>0.0399610785570351</v>
      </c>
      <c r="D96" s="0" t="n">
        <v>0.0362097356493369</v>
      </c>
      <c r="E96" s="0" t="n">
        <v>0.0543423360835598</v>
      </c>
      <c r="F96" s="0" t="n">
        <v>0.0736599577716536</v>
      </c>
      <c r="G96" s="0" t="n">
        <v>0.0855456843238172</v>
      </c>
      <c r="H96" s="0" t="n">
        <v>0.0865565348731319</v>
      </c>
      <c r="I96" s="0" t="n">
        <v>0.0991025293247023</v>
      </c>
      <c r="J96" s="0" t="n">
        <v>0.139895294211703</v>
      </c>
      <c r="K96" s="0" t="n">
        <v>0.127065411240723</v>
      </c>
      <c r="L96" s="0" t="n">
        <v>0.142470414251382</v>
      </c>
      <c r="M96" s="0" t="n">
        <v>0.198490240055581</v>
      </c>
      <c r="N96" s="0" t="n">
        <v>0.175787618660662</v>
      </c>
      <c r="O96" s="0" t="n">
        <v>0.193345141027665</v>
      </c>
      <c r="P96" s="0" t="n">
        <v>0.211063877359548</v>
      </c>
      <c r="Q96" s="0" t="n">
        <v>0.307859165362395</v>
      </c>
      <c r="R96" s="0" t="n">
        <v>0.356606273839945</v>
      </c>
      <c r="S96" s="0" t="n">
        <v>0.415670312361541</v>
      </c>
      <c r="T96" s="0" t="n">
        <v>0.487879253900738</v>
      </c>
      <c r="U96" s="0" t="n">
        <v>0.449627579997259</v>
      </c>
      <c r="V96" s="0" t="n">
        <v>0.688243720568697</v>
      </c>
      <c r="W96" s="0" t="n">
        <v>0.828626817399397</v>
      </c>
      <c r="X96" s="0" t="n">
        <v>1.00807693794323</v>
      </c>
      <c r="Y96" s="0" t="n">
        <v>0.947338354302139</v>
      </c>
      <c r="Z96" s="0" t="n">
        <v>1.54684197390504</v>
      </c>
      <c r="AA96" s="0" t="n">
        <v>1.95672139212538</v>
      </c>
      <c r="AB96" s="0" t="n">
        <v>2.51590327317925</v>
      </c>
      <c r="AC96" s="0" t="n">
        <v>3.2950072705604</v>
      </c>
      <c r="AD96" s="0" t="n">
        <v>3.24147833244456</v>
      </c>
      <c r="AE96" s="0" t="n">
        <v>6.03498885286421</v>
      </c>
    </row>
    <row r="97" customFormat="false" ht="15.75" hidden="false" customHeight="false" outlineLevel="0" collapsed="false">
      <c r="B97" s="0" t="n">
        <v>0.0410928811513784</v>
      </c>
      <c r="C97" s="0" t="n">
        <v>0.0508004871615576</v>
      </c>
      <c r="D97" s="0" t="n">
        <v>0.0362097356493369</v>
      </c>
      <c r="E97" s="0" t="n">
        <v>0.0668519399071072</v>
      </c>
      <c r="F97" s="0" t="n">
        <v>0.0621109249266311</v>
      </c>
      <c r="G97" s="0" t="n">
        <v>0.0855456843238172</v>
      </c>
      <c r="H97" s="0" t="n">
        <v>0.107184193438716</v>
      </c>
      <c r="I97" s="0" t="n">
        <v>0.0991025293247023</v>
      </c>
      <c r="J97" s="0" t="n">
        <v>0.112602800209325</v>
      </c>
      <c r="K97" s="0" t="n">
        <v>0.158166131303066</v>
      </c>
      <c r="L97" s="0" t="n">
        <v>0.142470414251382</v>
      </c>
      <c r="M97" s="0" t="n">
        <v>0.158754232898172</v>
      </c>
      <c r="N97" s="0" t="n">
        <v>0.175787618660662</v>
      </c>
      <c r="O97" s="0" t="n">
        <v>0.193345141027665</v>
      </c>
      <c r="P97" s="0" t="n">
        <v>0.266101450642932</v>
      </c>
      <c r="Q97" s="0" t="n">
        <v>0.307859165362395</v>
      </c>
      <c r="R97" s="0" t="n">
        <v>0.356606273839945</v>
      </c>
      <c r="S97" s="0" t="n">
        <v>0.326486052580874</v>
      </c>
      <c r="T97" s="0" t="n">
        <v>0.381740683763545</v>
      </c>
      <c r="U97" s="0" t="n">
        <v>0.57702233286998</v>
      </c>
      <c r="V97" s="0" t="n">
        <v>0.533898120553685</v>
      </c>
      <c r="W97" s="0" t="n">
        <v>0.639688766111172</v>
      </c>
      <c r="X97" s="0" t="n">
        <v>0.774139263289053</v>
      </c>
      <c r="Y97" s="0" t="n">
        <v>0.947338354302139</v>
      </c>
      <c r="Z97" s="0" t="n">
        <v>1.17380036736966</v>
      </c>
      <c r="AA97" s="0" t="n">
        <v>1.95672139212538</v>
      </c>
      <c r="AB97" s="0" t="n">
        <v>1.88234327112708</v>
      </c>
      <c r="AC97" s="0" t="n">
        <v>2.44542379945227</v>
      </c>
      <c r="AD97" s="0" t="n">
        <v>4.40648500356361</v>
      </c>
      <c r="AE97" s="0" t="n">
        <v>6.03498885286421</v>
      </c>
    </row>
    <row r="98" customFormat="false" ht="15.75" hidden="false" customHeight="false" outlineLevel="0" collapsed="false">
      <c r="B98" s="0" t="n">
        <v>0.0410928811513784</v>
      </c>
      <c r="C98" s="0" t="n">
        <v>0.0399610785570351</v>
      </c>
      <c r="D98" s="0" t="n">
        <v>0.0362097356493369</v>
      </c>
      <c r="E98" s="0" t="n">
        <v>0.0543423360835598</v>
      </c>
      <c r="F98" s="0" t="n">
        <v>0.0736599577716536</v>
      </c>
      <c r="G98" s="0" t="n">
        <v>0.0716343720303263</v>
      </c>
      <c r="H98" s="0" t="n">
        <v>0.0865565348731319</v>
      </c>
      <c r="I98" s="0" t="n">
        <v>0.122910351733914</v>
      </c>
      <c r="J98" s="0" t="n">
        <v>0.139895294211703</v>
      </c>
      <c r="K98" s="0" t="n">
        <v>0.127065411240723</v>
      </c>
      <c r="L98" s="0" t="n">
        <v>0.142470414251382</v>
      </c>
      <c r="M98" s="0" t="n">
        <v>0.158754232898172</v>
      </c>
      <c r="N98" s="0" t="n">
        <v>0.220346485020001</v>
      </c>
      <c r="O98" s="0" t="n">
        <v>0.24302738180583</v>
      </c>
      <c r="P98" s="0" t="n">
        <v>0.211063877359548</v>
      </c>
      <c r="Q98" s="0" t="n">
        <v>0.307859165362395</v>
      </c>
      <c r="R98" s="0" t="n">
        <v>0.281085636151114</v>
      </c>
      <c r="S98" s="0" t="n">
        <v>0.326486052580874</v>
      </c>
      <c r="T98" s="0" t="n">
        <v>0.381740683763545</v>
      </c>
      <c r="U98" s="0" t="n">
        <v>0.57702233286998</v>
      </c>
      <c r="V98" s="0" t="n">
        <v>0.688243720568697</v>
      </c>
      <c r="W98" s="0" t="n">
        <v>0.639688766111172</v>
      </c>
      <c r="X98" s="0" t="n">
        <v>1.00807693794323</v>
      </c>
      <c r="Y98" s="0" t="n">
        <v>1.24068048872277</v>
      </c>
      <c r="Z98" s="0" t="n">
        <v>1.17380036736966</v>
      </c>
      <c r="AA98" s="0" t="n">
        <v>1.47482273452937</v>
      </c>
      <c r="AB98" s="0" t="n">
        <v>2.51590327317925</v>
      </c>
      <c r="AC98" s="0" t="n">
        <v>3.2950072705604</v>
      </c>
      <c r="AD98" s="0" t="n">
        <v>3.24147833244456</v>
      </c>
      <c r="AE98" s="0" t="n">
        <v>6.03498885286421</v>
      </c>
    </row>
    <row r="99" customFormat="false" ht="15.75" hidden="false" customHeight="false" outlineLevel="0" collapsed="false">
      <c r="B99" s="0" t="n">
        <v>0.0410928811513784</v>
      </c>
      <c r="C99" s="0" t="n">
        <v>0.0508004871615576</v>
      </c>
      <c r="D99" s="0" t="n">
        <v>0.0481390457822979</v>
      </c>
      <c r="E99" s="0" t="n">
        <v>0.0668519399071072</v>
      </c>
      <c r="F99" s="0" t="n">
        <v>0.0736599577716536</v>
      </c>
      <c r="G99" s="0" t="n">
        <v>0.0716343720303263</v>
      </c>
      <c r="H99" s="0" t="n">
        <v>0.107184193438716</v>
      </c>
      <c r="I99" s="0" t="n">
        <v>0.0991025293247023</v>
      </c>
      <c r="J99" s="0" t="n">
        <v>0.139895294211703</v>
      </c>
      <c r="K99" s="0" t="n">
        <v>0.158166131303066</v>
      </c>
      <c r="L99" s="0" t="n">
        <v>0.177717183055718</v>
      </c>
      <c r="M99" s="0" t="n">
        <v>0.198490240055581</v>
      </c>
      <c r="N99" s="0" t="n">
        <v>0.175787618660662</v>
      </c>
      <c r="O99" s="0" t="n">
        <v>0.24302738180583</v>
      </c>
      <c r="P99" s="0" t="n">
        <v>0.266101450642932</v>
      </c>
      <c r="Q99" s="0" t="n">
        <v>0.307859165362395</v>
      </c>
      <c r="R99" s="0" t="n">
        <v>0.281085636151114</v>
      </c>
      <c r="S99" s="0" t="n">
        <v>0.415670312361541</v>
      </c>
      <c r="T99" s="0" t="n">
        <v>0.487879253900738</v>
      </c>
      <c r="U99" s="0" t="n">
        <v>0.57702233286998</v>
      </c>
      <c r="V99" s="0" t="n">
        <v>0.688243720568697</v>
      </c>
      <c r="W99" s="0" t="n">
        <v>0.639688766111172</v>
      </c>
      <c r="X99" s="0" t="n">
        <v>0.774139263289053</v>
      </c>
      <c r="Y99" s="0" t="n">
        <v>1.24068048872277</v>
      </c>
      <c r="Z99" s="0" t="n">
        <v>1.54684197390504</v>
      </c>
      <c r="AA99" s="0" t="n">
        <v>1.95672139212538</v>
      </c>
      <c r="AB99" s="0" t="n">
        <v>1.88234327112708</v>
      </c>
      <c r="AC99" s="0" t="n">
        <v>2.44542379945227</v>
      </c>
      <c r="AD99" s="0" t="n">
        <v>3.24147833244456</v>
      </c>
      <c r="AE99" s="0" t="n">
        <v>6.03498885286421</v>
      </c>
    </row>
    <row r="100" customFormat="false" ht="15.75" hidden="false" customHeight="false" outlineLevel="0" collapsed="false">
      <c r="B100" s="0" t="n">
        <v>0.0410928811513784</v>
      </c>
      <c r="C100" s="0" t="n">
        <v>0.0508004871615576</v>
      </c>
      <c r="D100" s="0" t="n">
        <v>0.0362097356493369</v>
      </c>
      <c r="E100" s="0" t="n">
        <v>0.0543423360835598</v>
      </c>
      <c r="F100" s="0" t="n">
        <v>0.0621109249266311</v>
      </c>
      <c r="G100" s="0" t="n">
        <v>0.0716343720303263</v>
      </c>
      <c r="H100" s="0" t="n">
        <v>0.107184193438716</v>
      </c>
      <c r="I100" s="0" t="n">
        <v>0.122910351733914</v>
      </c>
      <c r="J100" s="0" t="n">
        <v>0.112602800209325</v>
      </c>
      <c r="K100" s="0" t="n">
        <v>0.158166131303066</v>
      </c>
      <c r="L100" s="0" t="n">
        <v>0.177717183055718</v>
      </c>
      <c r="M100" s="0" t="n">
        <v>0.198490240055581</v>
      </c>
      <c r="N100" s="0" t="n">
        <v>0.175787618660662</v>
      </c>
      <c r="O100" s="0" t="n">
        <v>0.24302738180583</v>
      </c>
      <c r="P100" s="0" t="n">
        <v>0.266101450642932</v>
      </c>
      <c r="Q100" s="0" t="n">
        <v>0.243455668801571</v>
      </c>
      <c r="R100" s="0" t="n">
        <v>0.356606273839945</v>
      </c>
      <c r="S100" s="0" t="n">
        <v>0.415670312361541</v>
      </c>
      <c r="T100" s="0" t="n">
        <v>0.381740683763545</v>
      </c>
      <c r="U100" s="0" t="n">
        <v>0.449627579997259</v>
      </c>
      <c r="V100" s="0" t="n">
        <v>0.533898120553685</v>
      </c>
      <c r="W100" s="0" t="n">
        <v>0.639688766111172</v>
      </c>
      <c r="X100" s="0" t="n">
        <v>0.774139263289053</v>
      </c>
      <c r="Y100" s="0" t="n">
        <v>1.24068048872277</v>
      </c>
      <c r="Z100" s="0" t="n">
        <v>1.17380036736966</v>
      </c>
      <c r="AA100" s="0" t="n">
        <v>1.47482273452937</v>
      </c>
      <c r="AB100" s="0" t="n">
        <v>2.51590327317925</v>
      </c>
      <c r="AC100" s="0" t="n">
        <v>3.2950072705604</v>
      </c>
      <c r="AD100" s="0" t="n">
        <v>4.40648500356361</v>
      </c>
      <c r="AE100" s="0" t="n">
        <v>6.03498885286421</v>
      </c>
    </row>
    <row r="101" customFormat="false" ht="15.75" hidden="false" customHeight="false" outlineLevel="0" collapsed="false">
      <c r="B101" s="0" t="n">
        <v>0.0410928811513784</v>
      </c>
      <c r="C101" s="0" t="n">
        <v>0.0399610785570351</v>
      </c>
      <c r="D101" s="0" t="n">
        <v>0.0362097356493369</v>
      </c>
      <c r="E101" s="0" t="n">
        <v>0.0668519399071072</v>
      </c>
      <c r="F101" s="0" t="n">
        <v>0.0621109249266311</v>
      </c>
      <c r="G101" s="0" t="n">
        <v>0.0716343720303263</v>
      </c>
      <c r="H101" s="0" t="n">
        <v>0.107184193438716</v>
      </c>
      <c r="I101" s="0" t="n">
        <v>0.0991025293247023</v>
      </c>
      <c r="J101" s="0" t="n">
        <v>0.112602800209325</v>
      </c>
      <c r="K101" s="0" t="n">
        <v>0.158166131303066</v>
      </c>
      <c r="L101" s="0" t="n">
        <v>0.142470414251382</v>
      </c>
      <c r="M101" s="0" t="n">
        <v>0.158754232898172</v>
      </c>
      <c r="N101" s="0" t="n">
        <v>0.175787618660662</v>
      </c>
      <c r="O101" s="0" t="n">
        <v>0.193345141027665</v>
      </c>
      <c r="P101" s="0" t="n">
        <v>0.266101450642932</v>
      </c>
      <c r="Q101" s="0" t="n">
        <v>0.243455668801571</v>
      </c>
      <c r="R101" s="0" t="n">
        <v>0.356606273839945</v>
      </c>
      <c r="S101" s="0" t="n">
        <v>0.326486052580874</v>
      </c>
      <c r="T101" s="0" t="n">
        <v>0.487879253900738</v>
      </c>
      <c r="U101" s="0" t="n">
        <v>0.57702233286998</v>
      </c>
      <c r="V101" s="0" t="n">
        <v>0.688243720568697</v>
      </c>
      <c r="W101" s="0" t="n">
        <v>0.639688766111172</v>
      </c>
      <c r="X101" s="0" t="n">
        <v>1.00807693794323</v>
      </c>
      <c r="Y101" s="0" t="n">
        <v>1.24068048872277</v>
      </c>
      <c r="Z101" s="0" t="n">
        <v>1.17380036736966</v>
      </c>
      <c r="AA101" s="0" t="n">
        <v>1.47482273452937</v>
      </c>
      <c r="AB101" s="0" t="n">
        <v>2.51590327317925</v>
      </c>
      <c r="AC101" s="0" t="n">
        <v>3.2950072705604</v>
      </c>
      <c r="AD101" s="0" t="n">
        <v>4.40648500356361</v>
      </c>
      <c r="AE101" s="0" t="n">
        <v>6.03498885286421</v>
      </c>
    </row>
    <row r="102" customFormat="false" ht="15.75" hidden="false" customHeight="false" outlineLevel="0" collapsed="false">
      <c r="B102" s="0" t="n">
        <v>0.0410928811513784</v>
      </c>
      <c r="C102" s="0" t="n">
        <v>0.0399610785570351</v>
      </c>
      <c r="D102" s="0" t="n">
        <v>0.0481390457822979</v>
      </c>
      <c r="E102" s="0" t="n">
        <v>0.0668519399071072</v>
      </c>
      <c r="F102" s="0" t="n">
        <v>0.0736599577716536</v>
      </c>
      <c r="G102" s="0" t="n">
        <v>0.0855456843238172</v>
      </c>
      <c r="H102" s="0" t="n">
        <v>0.0865565348731319</v>
      </c>
      <c r="I102" s="0" t="n">
        <v>0.122910351733914</v>
      </c>
      <c r="J102" s="0" t="n">
        <v>0.139895294211703</v>
      </c>
      <c r="K102" s="0" t="n">
        <v>0.127065411240723</v>
      </c>
      <c r="L102" s="0" t="n">
        <v>0.177717183055718</v>
      </c>
      <c r="M102" s="0" t="n">
        <v>0.198490240055581</v>
      </c>
      <c r="N102" s="0" t="n">
        <v>0.175787618660662</v>
      </c>
      <c r="O102" s="0" t="n">
        <v>0.193345141027665</v>
      </c>
      <c r="P102" s="0" t="n">
        <v>0.211063877359548</v>
      </c>
      <c r="Q102" s="0" t="n">
        <v>0.243455668801571</v>
      </c>
      <c r="R102" s="0" t="n">
        <v>0.281085636151114</v>
      </c>
      <c r="S102" s="0" t="n">
        <v>0.326486052580874</v>
      </c>
      <c r="T102" s="0" t="n">
        <v>0.487879253900738</v>
      </c>
      <c r="U102" s="0" t="n">
        <v>0.57702233286998</v>
      </c>
      <c r="V102" s="0" t="n">
        <v>0.688243720568697</v>
      </c>
      <c r="W102" s="0" t="n">
        <v>0.639688766111172</v>
      </c>
      <c r="X102" s="0" t="n">
        <v>1.00807693794323</v>
      </c>
      <c r="Y102" s="0" t="n">
        <v>1.24068048872277</v>
      </c>
      <c r="Z102" s="0" t="n">
        <v>1.17380036736966</v>
      </c>
      <c r="AA102" s="0" t="n">
        <v>1.95672139212538</v>
      </c>
      <c r="AB102" s="0" t="n">
        <v>2.51590327317925</v>
      </c>
      <c r="AC102" s="0" t="n">
        <v>2.44542379945227</v>
      </c>
      <c r="AD102" s="0" t="n">
        <v>4.40648500356361</v>
      </c>
      <c r="AE102" s="0" t="n">
        <v>6.03498885286421</v>
      </c>
    </row>
    <row r="103" customFormat="false" ht="15.75" hidden="false" customHeight="false" outlineLevel="0" collapsed="false">
      <c r="B103" s="0" t="n">
        <v>0.0410928811513784</v>
      </c>
      <c r="C103" s="0" t="n">
        <v>0.0399610785570351</v>
      </c>
      <c r="D103" s="0" t="n">
        <v>0.0481390457822979</v>
      </c>
      <c r="E103" s="0" t="n">
        <v>0.0543423360835598</v>
      </c>
      <c r="F103" s="0" t="n">
        <v>0.0736599577716536</v>
      </c>
      <c r="G103" s="0" t="n">
        <v>0.0716343720303263</v>
      </c>
      <c r="H103" s="0" t="n">
        <v>0.107184193438716</v>
      </c>
      <c r="I103" s="0" t="n">
        <v>0.0991025293247023</v>
      </c>
      <c r="J103" s="0" t="n">
        <v>0.139895294211703</v>
      </c>
      <c r="K103" s="0" t="n">
        <v>0.158166131303066</v>
      </c>
      <c r="L103" s="0" t="n">
        <v>0.177717183055718</v>
      </c>
      <c r="M103" s="0" t="n">
        <v>0.158754232898172</v>
      </c>
      <c r="N103" s="0" t="n">
        <v>0.175787618660662</v>
      </c>
      <c r="O103" s="0" t="n">
        <v>0.193345141027665</v>
      </c>
      <c r="P103" s="0" t="n">
        <v>0.211063877359548</v>
      </c>
      <c r="Q103" s="0" t="n">
        <v>0.243455668801571</v>
      </c>
      <c r="R103" s="0" t="n">
        <v>0.356606273839945</v>
      </c>
      <c r="S103" s="0" t="n">
        <v>0.326486052580874</v>
      </c>
      <c r="T103" s="0" t="n">
        <v>0.487879253900738</v>
      </c>
      <c r="U103" s="0" t="n">
        <v>0.57702233286998</v>
      </c>
      <c r="V103" s="0" t="n">
        <v>0.688243720568697</v>
      </c>
      <c r="W103" s="0" t="n">
        <v>0.828626817399397</v>
      </c>
      <c r="X103" s="0" t="n">
        <v>0.774139263289053</v>
      </c>
      <c r="Y103" s="0" t="n">
        <v>0.947338354302139</v>
      </c>
      <c r="Z103" s="0" t="n">
        <v>1.17380036736966</v>
      </c>
      <c r="AA103" s="0" t="n">
        <v>1.47482273452937</v>
      </c>
      <c r="AB103" s="0" t="n">
        <v>1.88234327112708</v>
      </c>
      <c r="AC103" s="0" t="n">
        <v>2.44542379945227</v>
      </c>
      <c r="AD103" s="0" t="n">
        <v>4.40648500356361</v>
      </c>
      <c r="AE103" s="0" t="n">
        <v>4.39637351649338</v>
      </c>
    </row>
    <row r="104" customFormat="false" ht="15.75" hidden="false" customHeight="false" outlineLevel="0" collapsed="false">
      <c r="B104" s="0" t="n">
        <v>0.0410928811513784</v>
      </c>
      <c r="C104" s="0" t="n">
        <v>0.0508004871615576</v>
      </c>
      <c r="D104" s="0" t="n">
        <v>0.0362097356493369</v>
      </c>
      <c r="E104" s="0" t="n">
        <v>0.0668519399071072</v>
      </c>
      <c r="F104" s="0" t="n">
        <v>0.0736599577716536</v>
      </c>
      <c r="G104" s="0" t="n">
        <v>0.0855456843238172</v>
      </c>
      <c r="H104" s="0" t="n">
        <v>0.107184193438716</v>
      </c>
      <c r="I104" s="0" t="n">
        <v>0.122910351733914</v>
      </c>
      <c r="J104" s="0" t="n">
        <v>0.112602800209325</v>
      </c>
      <c r="K104" s="0" t="n">
        <v>0.127065411240723</v>
      </c>
      <c r="L104" s="0" t="n">
        <v>0.142470414251382</v>
      </c>
      <c r="M104" s="0" t="n">
        <v>0.198490240055581</v>
      </c>
      <c r="N104" s="0" t="n">
        <v>0.220346485020001</v>
      </c>
      <c r="O104" s="0" t="n">
        <v>0.24302738180583</v>
      </c>
      <c r="P104" s="0" t="n">
        <v>0.211063877359548</v>
      </c>
      <c r="Q104" s="0" t="n">
        <v>0.307859165362395</v>
      </c>
      <c r="R104" s="0" t="n">
        <v>0.356606273839945</v>
      </c>
      <c r="S104" s="0" t="n">
        <v>0.415670312361541</v>
      </c>
      <c r="T104" s="0" t="n">
        <v>0.381740683763545</v>
      </c>
      <c r="U104" s="0" t="n">
        <v>0.57702233286998</v>
      </c>
      <c r="V104" s="0" t="n">
        <v>0.688243720568697</v>
      </c>
      <c r="W104" s="0" t="n">
        <v>0.828626817399397</v>
      </c>
      <c r="X104" s="0" t="n">
        <v>0.774139263289053</v>
      </c>
      <c r="Y104" s="0" t="n">
        <v>1.24068048872277</v>
      </c>
      <c r="Z104" s="0" t="n">
        <v>1.17380036736966</v>
      </c>
      <c r="AA104" s="0" t="n">
        <v>1.95672139212538</v>
      </c>
      <c r="AB104" s="0" t="n">
        <v>2.51590327317925</v>
      </c>
      <c r="AC104" s="0" t="n">
        <v>3.2950072705604</v>
      </c>
      <c r="AD104" s="0" t="n">
        <v>4.40648500356361</v>
      </c>
      <c r="AE104" s="0" t="n">
        <v>6.03498885286421</v>
      </c>
    </row>
    <row r="105" customFormat="false" ht="15.75" hidden="false" customHeight="false" outlineLevel="0" collapsed="false">
      <c r="B105" s="0" t="n">
        <v>0.0410928811513784</v>
      </c>
      <c r="C105" s="0" t="n">
        <v>0.0508004871615576</v>
      </c>
      <c r="D105" s="0" t="n">
        <v>0.0481390457822979</v>
      </c>
      <c r="E105" s="0" t="n">
        <v>0.0668519399071072</v>
      </c>
      <c r="F105" s="0" t="n">
        <v>0.0621109249266311</v>
      </c>
      <c r="G105" s="0" t="n">
        <v>0.0716343720303263</v>
      </c>
      <c r="H105" s="0" t="n">
        <v>0.107184193438716</v>
      </c>
      <c r="I105" s="0" t="n">
        <v>0.0991025293247023</v>
      </c>
      <c r="J105" s="0" t="n">
        <v>0.139895294211703</v>
      </c>
      <c r="K105" s="0" t="n">
        <v>0.158166131303066</v>
      </c>
      <c r="L105" s="0" t="n">
        <v>0.142470414251382</v>
      </c>
      <c r="M105" s="0" t="n">
        <v>0.198490240055581</v>
      </c>
      <c r="N105" s="0" t="n">
        <v>0.175787618660662</v>
      </c>
      <c r="O105" s="0" t="n">
        <v>0.193345141027665</v>
      </c>
      <c r="P105" s="0" t="n">
        <v>0.211063877359548</v>
      </c>
      <c r="Q105" s="0" t="n">
        <v>0.307859165362395</v>
      </c>
      <c r="R105" s="0" t="n">
        <v>0.281085636151114</v>
      </c>
      <c r="S105" s="0" t="n">
        <v>0.326486052580874</v>
      </c>
      <c r="T105" s="0" t="n">
        <v>0.381740683763545</v>
      </c>
      <c r="U105" s="0" t="n">
        <v>0.57702233286998</v>
      </c>
      <c r="V105" s="0" t="n">
        <v>0.688243720568697</v>
      </c>
      <c r="W105" s="0" t="n">
        <v>0.828626817399397</v>
      </c>
      <c r="X105" s="0" t="n">
        <v>0.774139263289053</v>
      </c>
      <c r="Y105" s="0" t="n">
        <v>0.947338354302139</v>
      </c>
      <c r="Z105" s="0" t="n">
        <v>1.17380036736966</v>
      </c>
      <c r="AA105" s="0" t="n">
        <v>1.95672139212538</v>
      </c>
      <c r="AB105" s="0" t="n">
        <v>1.88234327112708</v>
      </c>
      <c r="AC105" s="0" t="n">
        <v>3.2950072705604</v>
      </c>
      <c r="AD105" s="0" t="n">
        <v>3.24147833244456</v>
      </c>
      <c r="AE105" s="0" t="n">
        <v>6.03498885286421</v>
      </c>
    </row>
    <row r="106" customFormat="false" ht="15.75" hidden="false" customHeight="false" outlineLevel="0" collapsed="false">
      <c r="B106" s="0" t="n">
        <v>0.0410928811513784</v>
      </c>
      <c r="C106" s="0" t="n">
        <v>0.0508004871615576</v>
      </c>
      <c r="D106" s="0" t="n">
        <v>0.0362097356493369</v>
      </c>
      <c r="E106" s="0" t="n">
        <v>0.0543423360835598</v>
      </c>
      <c r="F106" s="0" t="n">
        <v>0.0736599577716536</v>
      </c>
      <c r="G106" s="0" t="n">
        <v>0.0855456843238172</v>
      </c>
      <c r="H106" s="0" t="n">
        <v>0.107184193438716</v>
      </c>
      <c r="I106" s="0" t="n">
        <v>0.122910351733914</v>
      </c>
      <c r="J106" s="0" t="n">
        <v>0.139895294211703</v>
      </c>
      <c r="K106" s="0" t="n">
        <v>0.127065411240723</v>
      </c>
      <c r="L106" s="0" t="n">
        <v>0.142470414251382</v>
      </c>
      <c r="M106" s="0" t="n">
        <v>0.198490240055581</v>
      </c>
      <c r="N106" s="0" t="n">
        <v>0.175787618660662</v>
      </c>
      <c r="O106" s="0" t="n">
        <v>0.193345141027665</v>
      </c>
      <c r="P106" s="0" t="n">
        <v>0.266101450642932</v>
      </c>
      <c r="Q106" s="0" t="n">
        <v>0.243455668801571</v>
      </c>
      <c r="R106" s="0" t="n">
        <v>0.281085636151114</v>
      </c>
      <c r="S106" s="0" t="n">
        <v>0.326486052580874</v>
      </c>
      <c r="T106" s="0" t="n">
        <v>0.381740683763545</v>
      </c>
      <c r="U106" s="0" t="n">
        <v>0.449627579997259</v>
      </c>
      <c r="V106" s="0" t="n">
        <v>0.688243720568697</v>
      </c>
      <c r="W106" s="0" t="n">
        <v>0.639688766111172</v>
      </c>
      <c r="X106" s="0" t="n">
        <v>1.00807693794323</v>
      </c>
      <c r="Y106" s="0" t="n">
        <v>0.947338354302139</v>
      </c>
      <c r="Z106" s="0" t="n">
        <v>1.54684197390504</v>
      </c>
      <c r="AA106" s="0" t="n">
        <v>1.47482273452937</v>
      </c>
      <c r="AB106" s="0" t="n">
        <v>1.88234327112708</v>
      </c>
      <c r="AC106" s="0" t="n">
        <v>3.2950072705604</v>
      </c>
      <c r="AD106" s="0" t="n">
        <v>3.24147833244456</v>
      </c>
      <c r="AE106" s="0" t="n">
        <v>6.03498885286421</v>
      </c>
    </row>
    <row r="107" customFormat="false" ht="15.75" hidden="false" customHeight="false" outlineLevel="0" collapsed="false">
      <c r="B107" s="0" t="n">
        <v>0.0410928811513784</v>
      </c>
      <c r="C107" s="0" t="n">
        <v>0.0399610785570351</v>
      </c>
      <c r="D107" s="0" t="n">
        <v>0.0481390457822979</v>
      </c>
      <c r="E107" s="0" t="n">
        <v>0.0668519399071072</v>
      </c>
      <c r="F107" s="0" t="n">
        <v>0.0736599577716536</v>
      </c>
      <c r="G107" s="0" t="n">
        <v>0.0716343720303263</v>
      </c>
      <c r="H107" s="0" t="n">
        <v>0.0865565348731319</v>
      </c>
      <c r="I107" s="0" t="n">
        <v>0.122910351733914</v>
      </c>
      <c r="J107" s="0" t="n">
        <v>0.139895294211703</v>
      </c>
      <c r="K107" s="0" t="n">
        <v>0.158166131303066</v>
      </c>
      <c r="L107" s="0" t="n">
        <v>0.142470414251382</v>
      </c>
      <c r="M107" s="0" t="n">
        <v>0.198490240055581</v>
      </c>
      <c r="N107" s="0" t="n">
        <v>0.175787618660662</v>
      </c>
      <c r="O107" s="0" t="n">
        <v>0.193345141027665</v>
      </c>
      <c r="P107" s="0" t="n">
        <v>0.211063877359548</v>
      </c>
      <c r="Q107" s="0" t="n">
        <v>0.243455668801571</v>
      </c>
      <c r="R107" s="0" t="n">
        <v>0.356606273839945</v>
      </c>
      <c r="S107" s="0" t="n">
        <v>0.326486052580874</v>
      </c>
      <c r="T107" s="0" t="n">
        <v>0.487879253900738</v>
      </c>
      <c r="U107" s="0" t="n">
        <v>0.57702233286998</v>
      </c>
      <c r="V107" s="0" t="n">
        <v>0.688243720568697</v>
      </c>
      <c r="W107" s="0" t="n">
        <v>0.639688766111172</v>
      </c>
      <c r="X107" s="0" t="n">
        <v>1.00807693794323</v>
      </c>
      <c r="Y107" s="0" t="n">
        <v>0.947338354302139</v>
      </c>
      <c r="Z107" s="0" t="n">
        <v>1.17380036736966</v>
      </c>
      <c r="AA107" s="0" t="n">
        <v>1.47482273452937</v>
      </c>
      <c r="AB107" s="0" t="n">
        <v>1.88234327112708</v>
      </c>
      <c r="AC107" s="0" t="n">
        <v>3.2950072705604</v>
      </c>
      <c r="AD107" s="0" t="n">
        <v>4.40648500356361</v>
      </c>
      <c r="AE107" s="0" t="n">
        <v>4.39637351649338</v>
      </c>
    </row>
    <row r="108" customFormat="false" ht="15.75" hidden="false" customHeight="false" outlineLevel="0" collapsed="false">
      <c r="B108" s="0" t="n">
        <v>0.0410928811513784</v>
      </c>
      <c r="C108" s="0" t="n">
        <v>0.0399610785570351</v>
      </c>
      <c r="D108" s="0" t="n">
        <v>0.0481390457822979</v>
      </c>
      <c r="E108" s="0" t="n">
        <v>0.0668519399071072</v>
      </c>
      <c r="F108" s="0" t="n">
        <v>0.0621109249266311</v>
      </c>
      <c r="G108" s="0" t="n">
        <v>0.0716343720303263</v>
      </c>
      <c r="H108" s="0" t="n">
        <v>0.107184193438716</v>
      </c>
      <c r="I108" s="0" t="n">
        <v>0.0991025293247023</v>
      </c>
      <c r="J108" s="0" t="n">
        <v>0.139895294211703</v>
      </c>
      <c r="K108" s="0" t="n">
        <v>0.127065411240723</v>
      </c>
      <c r="L108" s="0" t="n">
        <v>0.177717183055718</v>
      </c>
      <c r="M108" s="0" t="n">
        <v>0.198490240055581</v>
      </c>
      <c r="N108" s="0" t="n">
        <v>0.220346485020001</v>
      </c>
      <c r="O108" s="0" t="n">
        <v>0.193345141027665</v>
      </c>
      <c r="P108" s="0" t="n">
        <v>0.266101450642932</v>
      </c>
      <c r="Q108" s="0" t="n">
        <v>0.243455668801571</v>
      </c>
      <c r="R108" s="0" t="n">
        <v>0.356606273839945</v>
      </c>
      <c r="S108" s="0" t="n">
        <v>0.415670312361541</v>
      </c>
      <c r="T108" s="0" t="n">
        <v>0.487879253900738</v>
      </c>
      <c r="U108" s="0" t="n">
        <v>0.57702233286998</v>
      </c>
      <c r="V108" s="0" t="n">
        <v>0.688243720568697</v>
      </c>
      <c r="W108" s="0" t="n">
        <v>0.828626817399397</v>
      </c>
      <c r="X108" s="0" t="n">
        <v>0.774139263289053</v>
      </c>
      <c r="Y108" s="0" t="n">
        <v>1.24068048872277</v>
      </c>
      <c r="Z108" s="0" t="n">
        <v>1.54684197390504</v>
      </c>
      <c r="AA108" s="0" t="n">
        <v>1.95672139212538</v>
      </c>
      <c r="AB108" s="0" t="n">
        <v>2.51590327317925</v>
      </c>
      <c r="AC108" s="0" t="n">
        <v>2.44542379945227</v>
      </c>
      <c r="AD108" s="0" t="n">
        <v>3.24147833244456</v>
      </c>
      <c r="AE108" s="0" t="n">
        <v>6.03498885286421</v>
      </c>
    </row>
    <row r="109" customFormat="false" ht="15.75" hidden="false" customHeight="false" outlineLevel="0" collapsed="false">
      <c r="B109" s="0" t="n">
        <v>0.0410928811513784</v>
      </c>
      <c r="C109" s="0" t="n">
        <v>0.0508004871615576</v>
      </c>
      <c r="D109" s="0" t="n">
        <v>0.0481390457822979</v>
      </c>
      <c r="E109" s="0" t="n">
        <v>0.0543423360835598</v>
      </c>
      <c r="F109" s="0" t="n">
        <v>0.0736599577716536</v>
      </c>
      <c r="G109" s="0" t="n">
        <v>0.0716343720303263</v>
      </c>
      <c r="H109" s="0" t="n">
        <v>0.0865565348731319</v>
      </c>
      <c r="I109" s="0" t="n">
        <v>0.0991025293247023</v>
      </c>
      <c r="J109" s="0" t="n">
        <v>0.139895294211703</v>
      </c>
      <c r="K109" s="0" t="n">
        <v>0.158166131303066</v>
      </c>
      <c r="L109" s="0" t="n">
        <v>0.177717183055718</v>
      </c>
      <c r="M109" s="0" t="n">
        <v>0.158754232898172</v>
      </c>
      <c r="N109" s="0" t="n">
        <v>0.175787618660662</v>
      </c>
      <c r="O109" s="0" t="n">
        <v>0.24302738180583</v>
      </c>
      <c r="P109" s="0" t="n">
        <v>0.211063877359548</v>
      </c>
      <c r="Q109" s="0" t="n">
        <v>0.243455668801571</v>
      </c>
      <c r="R109" s="0" t="n">
        <v>0.356606273839945</v>
      </c>
      <c r="S109" s="0" t="n">
        <v>0.415670312361541</v>
      </c>
      <c r="T109" s="0" t="n">
        <v>0.487879253900738</v>
      </c>
      <c r="U109" s="0" t="n">
        <v>0.57702233286998</v>
      </c>
      <c r="V109" s="0" t="n">
        <v>0.533898120553685</v>
      </c>
      <c r="W109" s="0" t="n">
        <v>0.828626817399397</v>
      </c>
      <c r="X109" s="0" t="n">
        <v>1.00807693794323</v>
      </c>
      <c r="Y109" s="0" t="n">
        <v>1.24068048872277</v>
      </c>
      <c r="Z109" s="0" t="n">
        <v>1.54684197390504</v>
      </c>
      <c r="AA109" s="0" t="n">
        <v>1.47482273452937</v>
      </c>
      <c r="AB109" s="0" t="n">
        <v>2.51590327317925</v>
      </c>
      <c r="AC109" s="0" t="n">
        <v>2.44542379945227</v>
      </c>
      <c r="AD109" s="0" t="n">
        <v>4.40648500356361</v>
      </c>
      <c r="AE109" s="0" t="n">
        <v>4.39637351649338</v>
      </c>
    </row>
    <row r="110" customFormat="false" ht="15.75" hidden="false" customHeight="false" outlineLevel="0" collapsed="false">
      <c r="B110" s="0" t="n">
        <v>0.0410928811513784</v>
      </c>
      <c r="C110" s="0" t="n">
        <v>0.0399610785570351</v>
      </c>
      <c r="D110" s="0" t="n">
        <v>0.0481390457822979</v>
      </c>
      <c r="E110" s="0" t="n">
        <v>0.0543423360835598</v>
      </c>
      <c r="F110" s="0" t="n">
        <v>0.0621109249266311</v>
      </c>
      <c r="G110" s="0" t="n">
        <v>0.0716343720303263</v>
      </c>
      <c r="H110" s="0" t="n">
        <v>0.0865565348731319</v>
      </c>
      <c r="I110" s="0" t="n">
        <v>0.0991025293247023</v>
      </c>
      <c r="J110" s="0" t="n">
        <v>0.112602800209325</v>
      </c>
      <c r="K110" s="0" t="n">
        <v>0.158166131303066</v>
      </c>
      <c r="L110" s="0" t="n">
        <v>0.177717183055718</v>
      </c>
      <c r="M110" s="0" t="n">
        <v>0.158754232898172</v>
      </c>
      <c r="N110" s="0" t="n">
        <v>0.220346485020001</v>
      </c>
      <c r="O110" s="0" t="n">
        <v>0.193345141027665</v>
      </c>
      <c r="P110" s="0" t="n">
        <v>0.266101450642932</v>
      </c>
      <c r="Q110" s="0" t="n">
        <v>0.307859165362395</v>
      </c>
      <c r="R110" s="0" t="n">
        <v>0.356606273839945</v>
      </c>
      <c r="S110" s="0" t="n">
        <v>0.326486052580874</v>
      </c>
      <c r="T110" s="0" t="n">
        <v>0.487879253900738</v>
      </c>
      <c r="U110" s="0" t="n">
        <v>0.449627579997259</v>
      </c>
      <c r="V110" s="0" t="n">
        <v>0.533898120553685</v>
      </c>
      <c r="W110" s="0" t="n">
        <v>0.639688766111172</v>
      </c>
      <c r="X110" s="0" t="n">
        <v>1.00807693794323</v>
      </c>
      <c r="Y110" s="0" t="n">
        <v>1.24068048872277</v>
      </c>
      <c r="Z110" s="0" t="n">
        <v>1.17380036736966</v>
      </c>
      <c r="AA110" s="0" t="n">
        <v>1.95672139212538</v>
      </c>
      <c r="AB110" s="0" t="n">
        <v>2.51590327317925</v>
      </c>
      <c r="AC110" s="0" t="n">
        <v>3.2950072705604</v>
      </c>
      <c r="AD110" s="0" t="n">
        <v>4.40648500356361</v>
      </c>
      <c r="AE110" s="0" t="n">
        <v>4.39637351649338</v>
      </c>
    </row>
    <row r="111" customFormat="false" ht="15.75" hidden="false" customHeight="false" outlineLevel="0" collapsed="false">
      <c r="B111" s="0" t="n">
        <v>0.0410928811513784</v>
      </c>
      <c r="C111" s="0" t="n">
        <v>0.0508004871615576</v>
      </c>
      <c r="D111" s="0" t="n">
        <v>0.0362097356493369</v>
      </c>
      <c r="E111" s="0" t="n">
        <v>0.0668519399071072</v>
      </c>
      <c r="F111" s="0" t="n">
        <v>0.0736599577716536</v>
      </c>
      <c r="G111" s="0" t="n">
        <v>0.0716343720303263</v>
      </c>
      <c r="H111" s="0" t="n">
        <v>0.0865565348731319</v>
      </c>
      <c r="I111" s="0" t="n">
        <v>0.122910351733914</v>
      </c>
      <c r="J111" s="0" t="n">
        <v>0.112602800209325</v>
      </c>
      <c r="K111" s="0" t="n">
        <v>0.158166131303066</v>
      </c>
      <c r="L111" s="0" t="n">
        <v>0.142470414251382</v>
      </c>
      <c r="M111" s="0" t="n">
        <v>0.198490240055581</v>
      </c>
      <c r="N111" s="0" t="n">
        <v>0.220346485020001</v>
      </c>
      <c r="O111" s="0" t="n">
        <v>0.24302738180583</v>
      </c>
      <c r="P111" s="0" t="n">
        <v>0.266101450642932</v>
      </c>
      <c r="Q111" s="0" t="n">
        <v>0.307859165362395</v>
      </c>
      <c r="R111" s="0" t="n">
        <v>0.356606273839945</v>
      </c>
      <c r="S111" s="0" t="n">
        <v>0.326486052580874</v>
      </c>
      <c r="T111" s="0" t="n">
        <v>0.381740683763545</v>
      </c>
      <c r="U111" s="0" t="n">
        <v>0.57702233286998</v>
      </c>
      <c r="V111" s="0" t="n">
        <v>0.533898120553685</v>
      </c>
      <c r="W111" s="0" t="n">
        <v>0.639688766111172</v>
      </c>
      <c r="X111" s="0" t="n">
        <v>0.774139263289053</v>
      </c>
      <c r="Y111" s="0" t="n">
        <v>0.947338354302139</v>
      </c>
      <c r="Z111" s="0" t="n">
        <v>1.17380036736966</v>
      </c>
      <c r="AA111" s="0" t="n">
        <v>1.47482273452937</v>
      </c>
      <c r="AB111" s="0" t="n">
        <v>1.88234327112708</v>
      </c>
      <c r="AC111" s="0" t="n">
        <v>2.44542379945227</v>
      </c>
      <c r="AD111" s="0" t="n">
        <v>3.24147833244456</v>
      </c>
      <c r="AE111" s="0" t="n">
        <v>4.39637351649338</v>
      </c>
    </row>
    <row r="112" customFormat="false" ht="15.75" hidden="false" customHeight="false" outlineLevel="0" collapsed="false">
      <c r="B112" s="0" t="n">
        <v>0.0410928811513784</v>
      </c>
      <c r="C112" s="0" t="n">
        <v>0.0508004871615576</v>
      </c>
      <c r="D112" s="0" t="n">
        <v>0.0362097356493369</v>
      </c>
      <c r="E112" s="0" t="n">
        <v>0.0543423360835598</v>
      </c>
      <c r="F112" s="0" t="n">
        <v>0.0621109249266311</v>
      </c>
      <c r="G112" s="0" t="n">
        <v>0.0855456843238172</v>
      </c>
      <c r="H112" s="0" t="n">
        <v>0.0865565348731319</v>
      </c>
      <c r="I112" s="0" t="n">
        <v>0.0991025293247023</v>
      </c>
      <c r="J112" s="0" t="n">
        <v>0.112602800209325</v>
      </c>
      <c r="K112" s="0" t="n">
        <v>0.158166131303066</v>
      </c>
      <c r="L112" s="0" t="n">
        <v>0.142470414251382</v>
      </c>
      <c r="M112" s="0" t="n">
        <v>0.198490240055581</v>
      </c>
      <c r="N112" s="0" t="n">
        <v>0.220346485020001</v>
      </c>
      <c r="O112" s="0" t="n">
        <v>0.193345141027665</v>
      </c>
      <c r="P112" s="0" t="n">
        <v>0.211063877359548</v>
      </c>
      <c r="Q112" s="0" t="n">
        <v>0.307859165362395</v>
      </c>
      <c r="R112" s="0" t="n">
        <v>0.356606273839945</v>
      </c>
      <c r="S112" s="0" t="n">
        <v>0.415670312361541</v>
      </c>
      <c r="T112" s="0" t="n">
        <v>0.487879253900738</v>
      </c>
      <c r="U112" s="0" t="n">
        <v>0.57702233286998</v>
      </c>
      <c r="V112" s="0" t="n">
        <v>0.688243720568697</v>
      </c>
      <c r="W112" s="0" t="n">
        <v>0.828626817399397</v>
      </c>
      <c r="X112" s="0" t="n">
        <v>0.774139263289053</v>
      </c>
      <c r="Y112" s="0" t="n">
        <v>1.24068048872277</v>
      </c>
      <c r="Z112" s="0" t="n">
        <v>1.54684197390504</v>
      </c>
      <c r="AA112" s="0" t="n">
        <v>1.47482273452937</v>
      </c>
      <c r="AB112" s="0" t="n">
        <v>1.88234327112708</v>
      </c>
      <c r="AC112" s="0" t="n">
        <v>2.44542379945227</v>
      </c>
      <c r="AD112" s="0" t="n">
        <v>3.24147833244456</v>
      </c>
      <c r="AE112" s="0" t="n">
        <v>6.03498885286421</v>
      </c>
    </row>
    <row r="113" customFormat="false" ht="15.75" hidden="false" customHeight="false" outlineLevel="0" collapsed="false">
      <c r="B113" s="0" t="n">
        <v>0.0410928811513784</v>
      </c>
      <c r="C113" s="0" t="n">
        <v>0.0508004871615576</v>
      </c>
      <c r="D113" s="0" t="n">
        <v>0.0362097356493369</v>
      </c>
      <c r="E113" s="0" t="n">
        <v>0.0668519399071072</v>
      </c>
      <c r="F113" s="0" t="n">
        <v>0.0736599577716536</v>
      </c>
      <c r="G113" s="0" t="n">
        <v>0.0716343720303263</v>
      </c>
      <c r="H113" s="0" t="n">
        <v>0.0865565348731319</v>
      </c>
      <c r="I113" s="0" t="n">
        <v>0.0991025293247023</v>
      </c>
      <c r="J113" s="0" t="n">
        <v>0.112602800209325</v>
      </c>
      <c r="K113" s="0" t="n">
        <v>0.158166131303066</v>
      </c>
      <c r="L113" s="0" t="n">
        <v>0.142470414251382</v>
      </c>
      <c r="M113" s="0" t="n">
        <v>0.198490240055581</v>
      </c>
      <c r="N113" s="0" t="n">
        <v>0.175787618660662</v>
      </c>
      <c r="O113" s="0" t="n">
        <v>0.24302738180583</v>
      </c>
      <c r="P113" s="0" t="n">
        <v>0.211063877359548</v>
      </c>
      <c r="Q113" s="0" t="n">
        <v>0.243455668801571</v>
      </c>
      <c r="R113" s="0" t="n">
        <v>0.281085636151114</v>
      </c>
      <c r="S113" s="0" t="n">
        <v>0.415670312361541</v>
      </c>
      <c r="T113" s="0" t="n">
        <v>0.381740683763545</v>
      </c>
      <c r="U113" s="0" t="n">
        <v>0.449627579997259</v>
      </c>
      <c r="V113" s="0" t="n">
        <v>0.533898120553685</v>
      </c>
      <c r="W113" s="0" t="n">
        <v>0.828626817399397</v>
      </c>
      <c r="X113" s="0" t="n">
        <v>1.00807693794323</v>
      </c>
      <c r="Y113" s="0" t="n">
        <v>0.947338354302139</v>
      </c>
      <c r="Z113" s="0" t="n">
        <v>1.17380036736966</v>
      </c>
      <c r="AA113" s="0" t="n">
        <v>1.95672139212538</v>
      </c>
      <c r="AB113" s="0" t="n">
        <v>2.51590327317925</v>
      </c>
      <c r="AC113" s="0" t="n">
        <v>3.2950072705604</v>
      </c>
      <c r="AD113" s="0" t="n">
        <v>3.24147833244456</v>
      </c>
      <c r="AE113" s="0" t="n">
        <v>6.03498885286421</v>
      </c>
    </row>
    <row r="114" customFormat="false" ht="15.75" hidden="false" customHeight="false" outlineLevel="0" collapsed="false">
      <c r="B114" s="0" t="n">
        <v>0.0410928811513784</v>
      </c>
      <c r="C114" s="0" t="n">
        <v>0.0399610785570351</v>
      </c>
      <c r="D114" s="0" t="n">
        <v>0.0362097356493369</v>
      </c>
      <c r="E114" s="0" t="n">
        <v>0.0543423360835598</v>
      </c>
      <c r="F114" s="0" t="n">
        <v>0.0621109249266311</v>
      </c>
      <c r="G114" s="0" t="n">
        <v>0.0716343720303263</v>
      </c>
      <c r="H114" s="0" t="n">
        <v>0.0865565348731319</v>
      </c>
      <c r="I114" s="0" t="n">
        <v>0.122910351733914</v>
      </c>
      <c r="J114" s="0" t="n">
        <v>0.139895294211703</v>
      </c>
      <c r="K114" s="0" t="n">
        <v>0.127065411240723</v>
      </c>
      <c r="L114" s="0" t="n">
        <v>0.177717183055718</v>
      </c>
      <c r="M114" s="0" t="n">
        <v>0.158754232898172</v>
      </c>
      <c r="N114" s="0" t="n">
        <v>0.175787618660662</v>
      </c>
      <c r="O114" s="0" t="n">
        <v>0.24302738180583</v>
      </c>
      <c r="P114" s="0" t="n">
        <v>0.266101450642932</v>
      </c>
      <c r="Q114" s="0" t="n">
        <v>0.243455668801571</v>
      </c>
      <c r="R114" s="0" t="n">
        <v>0.281085636151114</v>
      </c>
      <c r="S114" s="0" t="n">
        <v>0.326486052580874</v>
      </c>
      <c r="T114" s="0" t="n">
        <v>0.381740683763545</v>
      </c>
      <c r="U114" s="0" t="n">
        <v>0.449627579997259</v>
      </c>
      <c r="V114" s="0" t="n">
        <v>0.533898120553685</v>
      </c>
      <c r="W114" s="0" t="n">
        <v>0.639688766111172</v>
      </c>
      <c r="X114" s="0" t="n">
        <v>0.774139263289053</v>
      </c>
      <c r="Y114" s="0" t="n">
        <v>1.24068048872277</v>
      </c>
      <c r="Z114" s="0" t="n">
        <v>1.54684197390504</v>
      </c>
      <c r="AA114" s="0" t="n">
        <v>1.95672139212538</v>
      </c>
      <c r="AB114" s="0" t="n">
        <v>2.51590327317925</v>
      </c>
      <c r="AC114" s="0" t="n">
        <v>2.44542379945227</v>
      </c>
      <c r="AD114" s="0" t="n">
        <v>3.24147833244456</v>
      </c>
      <c r="AE114" s="0" t="n">
        <v>4.39637351649338</v>
      </c>
    </row>
    <row r="115" customFormat="false" ht="15.75" hidden="false" customHeight="false" outlineLevel="0" collapsed="false">
      <c r="B115" s="0" t="n">
        <v>0.0410928811513784</v>
      </c>
      <c r="C115" s="0" t="n">
        <v>0.0399610785570351</v>
      </c>
      <c r="D115" s="0" t="n">
        <v>0.0362097356493369</v>
      </c>
      <c r="E115" s="0" t="n">
        <v>0.0543423360835598</v>
      </c>
      <c r="F115" s="0" t="n">
        <v>0.0621109249266311</v>
      </c>
      <c r="G115" s="0" t="n">
        <v>0.0716343720303263</v>
      </c>
      <c r="H115" s="0" t="n">
        <v>0.107184193438716</v>
      </c>
      <c r="I115" s="0" t="n">
        <v>0.122910351733914</v>
      </c>
      <c r="J115" s="0" t="n">
        <v>0.112602800209325</v>
      </c>
      <c r="K115" s="0" t="n">
        <v>0.127065411240723</v>
      </c>
      <c r="L115" s="0" t="n">
        <v>0.142470414251382</v>
      </c>
      <c r="M115" s="0" t="n">
        <v>0.158754232898172</v>
      </c>
      <c r="N115" s="0" t="n">
        <v>0.175787618660662</v>
      </c>
      <c r="O115" s="0" t="n">
        <v>0.24302738180583</v>
      </c>
      <c r="P115" s="0" t="n">
        <v>0.266101450642932</v>
      </c>
      <c r="Q115" s="0" t="n">
        <v>0.243455668801571</v>
      </c>
      <c r="R115" s="0" t="n">
        <v>0.281085636151114</v>
      </c>
      <c r="S115" s="0" t="n">
        <v>0.415670312361541</v>
      </c>
      <c r="T115" s="0" t="n">
        <v>0.487879253900738</v>
      </c>
      <c r="U115" s="0" t="n">
        <v>0.57702233286998</v>
      </c>
      <c r="V115" s="0" t="n">
        <v>0.688243720568697</v>
      </c>
      <c r="W115" s="0" t="n">
        <v>0.639688766111172</v>
      </c>
      <c r="X115" s="0" t="n">
        <v>0.774139263289053</v>
      </c>
      <c r="Y115" s="0" t="n">
        <v>0.947338354302139</v>
      </c>
      <c r="Z115" s="0" t="n">
        <v>1.54684197390504</v>
      </c>
      <c r="AA115" s="0" t="n">
        <v>1.95672139212538</v>
      </c>
      <c r="AB115" s="0" t="n">
        <v>2.51590327317925</v>
      </c>
      <c r="AC115" s="0" t="n">
        <v>3.2950072705604</v>
      </c>
      <c r="AD115" s="0" t="n">
        <v>4.40648500356361</v>
      </c>
      <c r="AE115" s="0" t="n">
        <v>6.03498885286421</v>
      </c>
    </row>
    <row r="116" customFormat="false" ht="15.75" hidden="false" customHeight="false" outlineLevel="0" collapsed="false">
      <c r="B116" s="0" t="n">
        <v>0.0410928811513784</v>
      </c>
      <c r="C116" s="0" t="n">
        <v>0.0399610785570351</v>
      </c>
      <c r="D116" s="0" t="n">
        <v>0.0362097356493369</v>
      </c>
      <c r="E116" s="0" t="n">
        <v>0.0543423360835598</v>
      </c>
      <c r="F116" s="0" t="n">
        <v>0.0621109249266311</v>
      </c>
      <c r="G116" s="0" t="n">
        <v>0.0716343720303263</v>
      </c>
      <c r="H116" s="0" t="n">
        <v>0.0865565348731319</v>
      </c>
      <c r="I116" s="0" t="n">
        <v>0.122910351733914</v>
      </c>
      <c r="J116" s="0" t="n">
        <v>0.139895294211703</v>
      </c>
      <c r="K116" s="0" t="n">
        <v>0.158166131303066</v>
      </c>
      <c r="L116" s="0" t="n">
        <v>0.177717183055718</v>
      </c>
      <c r="M116" s="0" t="n">
        <v>0.158754232898172</v>
      </c>
      <c r="N116" s="0" t="n">
        <v>0.175787618660662</v>
      </c>
      <c r="O116" s="0" t="n">
        <v>0.24302738180583</v>
      </c>
      <c r="P116" s="0" t="n">
        <v>0.266101450642932</v>
      </c>
      <c r="Q116" s="0" t="n">
        <v>0.307859165362395</v>
      </c>
      <c r="R116" s="0" t="n">
        <v>0.281085636151114</v>
      </c>
      <c r="S116" s="0" t="n">
        <v>0.326486052580874</v>
      </c>
      <c r="T116" s="0" t="n">
        <v>0.381740683763545</v>
      </c>
      <c r="U116" s="0" t="n">
        <v>0.449627579997259</v>
      </c>
      <c r="V116" s="0" t="n">
        <v>0.533898120553685</v>
      </c>
      <c r="W116" s="0" t="n">
        <v>0.639688766111172</v>
      </c>
      <c r="X116" s="0" t="n">
        <v>0.774139263289053</v>
      </c>
      <c r="Y116" s="0" t="n">
        <v>0.947338354302139</v>
      </c>
      <c r="Z116" s="0" t="n">
        <v>1.54684197390504</v>
      </c>
      <c r="AA116" s="0" t="n">
        <v>1.95672139212538</v>
      </c>
      <c r="AB116" s="0" t="n">
        <v>2.51590327317925</v>
      </c>
      <c r="AC116" s="0" t="n">
        <v>2.44542379945227</v>
      </c>
      <c r="AD116" s="0" t="n">
        <v>3.24147833244456</v>
      </c>
      <c r="AE116" s="0" t="n">
        <v>6.03498885286421</v>
      </c>
    </row>
    <row r="117" customFormat="false" ht="15.75" hidden="false" customHeight="false" outlineLevel="0" collapsed="false">
      <c r="B117" s="0" t="n">
        <v>0.0410928811513784</v>
      </c>
      <c r="C117" s="0" t="n">
        <v>0.0508004871615576</v>
      </c>
      <c r="D117" s="0" t="n">
        <v>0.0481390457822979</v>
      </c>
      <c r="E117" s="0" t="n">
        <v>0.0543423360835598</v>
      </c>
      <c r="F117" s="0" t="n">
        <v>0.0736599577716536</v>
      </c>
      <c r="G117" s="0" t="n">
        <v>0.0716343720303263</v>
      </c>
      <c r="H117" s="0" t="n">
        <v>0.107184193438716</v>
      </c>
      <c r="I117" s="0" t="n">
        <v>0.0991025293247023</v>
      </c>
      <c r="J117" s="0" t="n">
        <v>0.112602800209325</v>
      </c>
      <c r="K117" s="0" t="n">
        <v>0.127065411240723</v>
      </c>
      <c r="L117" s="0" t="n">
        <v>0.142470414251382</v>
      </c>
      <c r="M117" s="0" t="n">
        <v>0.198490240055581</v>
      </c>
      <c r="N117" s="0" t="n">
        <v>0.220346485020001</v>
      </c>
      <c r="O117" s="0" t="n">
        <v>0.24302738180583</v>
      </c>
      <c r="P117" s="0" t="n">
        <v>0.266101450642932</v>
      </c>
      <c r="Q117" s="0" t="n">
        <v>0.307859165362395</v>
      </c>
      <c r="R117" s="0" t="n">
        <v>0.281085636151114</v>
      </c>
      <c r="S117" s="0" t="n">
        <v>0.326486052580874</v>
      </c>
      <c r="T117" s="0" t="n">
        <v>0.487879253900738</v>
      </c>
      <c r="U117" s="0" t="n">
        <v>0.449627579997259</v>
      </c>
      <c r="V117" s="0" t="n">
        <v>0.533898120553685</v>
      </c>
      <c r="W117" s="0" t="n">
        <v>0.828626817399397</v>
      </c>
      <c r="X117" s="0" t="n">
        <v>0.774139263289053</v>
      </c>
      <c r="Y117" s="0" t="n">
        <v>0.947338354302139</v>
      </c>
      <c r="Z117" s="0" t="n">
        <v>1.17380036736966</v>
      </c>
      <c r="AA117" s="0" t="n">
        <v>1.47482273452937</v>
      </c>
      <c r="AB117" s="0" t="n">
        <v>1.88234327112708</v>
      </c>
      <c r="AC117" s="0" t="n">
        <v>3.2950072705604</v>
      </c>
      <c r="AD117" s="0" t="n">
        <v>3.24147833244456</v>
      </c>
      <c r="AE117" s="0" t="n">
        <v>6.03498885286421</v>
      </c>
    </row>
    <row r="118" customFormat="false" ht="15.75" hidden="false" customHeight="false" outlineLevel="0" collapsed="false">
      <c r="B118" s="0" t="n">
        <v>0.0410928811513784</v>
      </c>
      <c r="C118" s="0" t="n">
        <v>0.0399610785570351</v>
      </c>
      <c r="D118" s="0" t="n">
        <v>0.0362097356493369</v>
      </c>
      <c r="E118" s="0" t="n">
        <v>0.0543423360835598</v>
      </c>
      <c r="F118" s="0" t="n">
        <v>0.0736599577716536</v>
      </c>
      <c r="G118" s="0" t="n">
        <v>0.0716343720303263</v>
      </c>
      <c r="H118" s="0" t="n">
        <v>0.0865565348731319</v>
      </c>
      <c r="I118" s="0" t="n">
        <v>0.122910351733914</v>
      </c>
      <c r="J118" s="0" t="n">
        <v>0.139895294211703</v>
      </c>
      <c r="K118" s="0" t="n">
        <v>0.158166131303066</v>
      </c>
      <c r="L118" s="0" t="n">
        <v>0.177717183055718</v>
      </c>
      <c r="M118" s="0" t="n">
        <v>0.158754232898172</v>
      </c>
      <c r="N118" s="0" t="n">
        <v>0.175787618660662</v>
      </c>
      <c r="O118" s="0" t="n">
        <v>0.24302738180583</v>
      </c>
      <c r="P118" s="0" t="n">
        <v>0.266101450642932</v>
      </c>
      <c r="Q118" s="0" t="n">
        <v>0.243455668801571</v>
      </c>
      <c r="R118" s="0" t="n">
        <v>0.356606273839945</v>
      </c>
      <c r="S118" s="0" t="n">
        <v>0.326486052580874</v>
      </c>
      <c r="T118" s="0" t="n">
        <v>0.487879253900738</v>
      </c>
      <c r="U118" s="0" t="n">
        <v>0.449627579997259</v>
      </c>
      <c r="V118" s="0" t="n">
        <v>0.688243720568697</v>
      </c>
      <c r="W118" s="0" t="n">
        <v>0.828626817399397</v>
      </c>
      <c r="X118" s="0" t="n">
        <v>0.774139263289053</v>
      </c>
      <c r="Y118" s="0" t="n">
        <v>1.24068048872277</v>
      </c>
      <c r="Z118" s="0" t="n">
        <v>1.17380036736966</v>
      </c>
      <c r="AA118" s="0" t="n">
        <v>1.95672139212538</v>
      </c>
      <c r="AB118" s="0" t="n">
        <v>2.51590327317925</v>
      </c>
      <c r="AC118" s="0" t="n">
        <v>2.44542379945227</v>
      </c>
      <c r="AD118" s="0" t="n">
        <v>4.40648500356361</v>
      </c>
      <c r="AE118" s="0" t="n">
        <v>4.39637351649338</v>
      </c>
    </row>
    <row r="119" customFormat="false" ht="15.75" hidden="false" customHeight="false" outlineLevel="0" collapsed="false">
      <c r="B119" s="0" t="n">
        <v>0.0410928811513784</v>
      </c>
      <c r="C119" s="0" t="n">
        <v>0.0399610785570351</v>
      </c>
      <c r="D119" s="0" t="n">
        <v>0.0362097356493369</v>
      </c>
      <c r="E119" s="0" t="n">
        <v>0.0543423360835598</v>
      </c>
      <c r="F119" s="0" t="n">
        <v>0.0736599577716536</v>
      </c>
      <c r="G119" s="0" t="n">
        <v>0.0855456843238172</v>
      </c>
      <c r="H119" s="0" t="n">
        <v>0.107184193438716</v>
      </c>
      <c r="I119" s="0" t="n">
        <v>0.122910351733914</v>
      </c>
      <c r="J119" s="0" t="n">
        <v>0.112602800209325</v>
      </c>
      <c r="K119" s="0" t="n">
        <v>0.158166131303066</v>
      </c>
      <c r="L119" s="0" t="n">
        <v>0.142470414251382</v>
      </c>
      <c r="M119" s="0" t="n">
        <v>0.158754232898172</v>
      </c>
      <c r="N119" s="0" t="n">
        <v>0.175787618660662</v>
      </c>
      <c r="O119" s="0" t="n">
        <v>0.193345141027665</v>
      </c>
      <c r="P119" s="0" t="n">
        <v>0.211063877359548</v>
      </c>
      <c r="Q119" s="0" t="n">
        <v>0.243455668801571</v>
      </c>
      <c r="R119" s="0" t="n">
        <v>0.356606273839945</v>
      </c>
      <c r="S119" s="0" t="n">
        <v>0.326486052580874</v>
      </c>
      <c r="T119" s="0" t="n">
        <v>0.381740683763545</v>
      </c>
      <c r="U119" s="0" t="n">
        <v>0.449627579997259</v>
      </c>
      <c r="V119" s="0" t="n">
        <v>0.533898120553685</v>
      </c>
      <c r="W119" s="0" t="n">
        <v>0.828626817399397</v>
      </c>
      <c r="X119" s="0" t="n">
        <v>1.00807693794323</v>
      </c>
      <c r="Y119" s="0" t="n">
        <v>1.24068048872277</v>
      </c>
      <c r="Z119" s="0" t="n">
        <v>1.54684197390504</v>
      </c>
      <c r="AA119" s="0" t="n">
        <v>1.47482273452937</v>
      </c>
      <c r="AB119" s="0" t="n">
        <v>1.88234327112708</v>
      </c>
      <c r="AC119" s="0" t="n">
        <v>2.44542379945227</v>
      </c>
      <c r="AD119" s="0" t="n">
        <v>4.40648500356361</v>
      </c>
      <c r="AE119" s="0" t="n">
        <v>6.03498885286421</v>
      </c>
    </row>
    <row r="120" customFormat="false" ht="15.75" hidden="false" customHeight="false" outlineLevel="0" collapsed="false">
      <c r="B120" s="0" t="n">
        <v>0.0410928811513784</v>
      </c>
      <c r="C120" s="0" t="n">
        <v>0.0399610785570351</v>
      </c>
      <c r="D120" s="0" t="n">
        <v>0.0481390457822979</v>
      </c>
      <c r="E120" s="0" t="n">
        <v>0.0543423360835598</v>
      </c>
      <c r="F120" s="0" t="n">
        <v>0.0736599577716536</v>
      </c>
      <c r="G120" s="0" t="n">
        <v>0.0716343720303263</v>
      </c>
      <c r="H120" s="0" t="n">
        <v>0.0865565348731319</v>
      </c>
      <c r="I120" s="0" t="n">
        <v>0.122910351733914</v>
      </c>
      <c r="J120" s="0" t="n">
        <v>0.139895294211703</v>
      </c>
      <c r="K120" s="0" t="n">
        <v>0.158166131303066</v>
      </c>
      <c r="L120" s="0" t="n">
        <v>0.177717183055718</v>
      </c>
      <c r="M120" s="0" t="n">
        <v>0.198490240055581</v>
      </c>
      <c r="N120" s="0" t="n">
        <v>0.175787618660662</v>
      </c>
      <c r="O120" s="0" t="n">
        <v>0.193345141027665</v>
      </c>
      <c r="P120" s="0" t="n">
        <v>0.211063877359548</v>
      </c>
      <c r="Q120" s="0" t="n">
        <v>0.307859165362395</v>
      </c>
      <c r="R120" s="0" t="n">
        <v>0.281085636151114</v>
      </c>
      <c r="S120" s="0" t="n">
        <v>0.326486052580874</v>
      </c>
      <c r="T120" s="0" t="n">
        <v>0.487879253900738</v>
      </c>
      <c r="U120" s="0" t="n">
        <v>0.449627579997259</v>
      </c>
      <c r="V120" s="0" t="n">
        <v>0.533898120553685</v>
      </c>
      <c r="W120" s="0" t="n">
        <v>0.828626817399397</v>
      </c>
      <c r="X120" s="0" t="n">
        <v>0.774139263289053</v>
      </c>
      <c r="Y120" s="0" t="n">
        <v>0.947338354302139</v>
      </c>
      <c r="Z120" s="0" t="n">
        <v>1.54684197390504</v>
      </c>
      <c r="AA120" s="0" t="n">
        <v>1.47482273452937</v>
      </c>
      <c r="AB120" s="0" t="n">
        <v>1.88234327112708</v>
      </c>
      <c r="AC120" s="0" t="n">
        <v>2.44542379945227</v>
      </c>
      <c r="AD120" s="0" t="n">
        <v>4.40648500356361</v>
      </c>
      <c r="AE120" s="0" t="n">
        <v>4.39637351649338</v>
      </c>
    </row>
    <row r="121" customFormat="false" ht="15.75" hidden="false" customHeight="false" outlineLevel="0" collapsed="false">
      <c r="B121" s="0" t="n">
        <v>0.0410928811513784</v>
      </c>
      <c r="C121" s="0" t="n">
        <v>0.0399610785570351</v>
      </c>
      <c r="D121" s="0" t="n">
        <v>0.0362097356493369</v>
      </c>
      <c r="E121" s="0" t="n">
        <v>0.0668519399071072</v>
      </c>
      <c r="F121" s="0" t="n">
        <v>0.0736599577716536</v>
      </c>
      <c r="G121" s="0" t="n">
        <v>0.0855456843238172</v>
      </c>
      <c r="H121" s="0" t="n">
        <v>0.107184193438716</v>
      </c>
      <c r="I121" s="0" t="n">
        <v>0.0991025293247023</v>
      </c>
      <c r="J121" s="0" t="n">
        <v>0.139895294211703</v>
      </c>
      <c r="K121" s="0" t="n">
        <v>0.127065411240723</v>
      </c>
      <c r="L121" s="0" t="n">
        <v>0.142470414251382</v>
      </c>
      <c r="M121" s="0" t="n">
        <v>0.198490240055581</v>
      </c>
      <c r="N121" s="0" t="n">
        <v>0.175787618660662</v>
      </c>
      <c r="O121" s="0" t="n">
        <v>0.193345141027665</v>
      </c>
      <c r="P121" s="0" t="n">
        <v>0.211063877359548</v>
      </c>
      <c r="Q121" s="0" t="n">
        <v>0.307859165362395</v>
      </c>
      <c r="R121" s="0" t="n">
        <v>0.281085636151114</v>
      </c>
      <c r="S121" s="0" t="n">
        <v>0.415670312361541</v>
      </c>
      <c r="T121" s="0" t="n">
        <v>0.381740683763545</v>
      </c>
      <c r="U121" s="0" t="n">
        <v>0.449627579997259</v>
      </c>
      <c r="V121" s="0" t="n">
        <v>0.688243720568697</v>
      </c>
      <c r="W121" s="0" t="n">
        <v>0.828626817399397</v>
      </c>
      <c r="X121" s="0" t="n">
        <v>0.774139263289053</v>
      </c>
      <c r="Y121" s="0" t="n">
        <v>0.947338354302139</v>
      </c>
      <c r="Z121" s="0" t="n">
        <v>1.54684197390504</v>
      </c>
      <c r="AA121" s="0" t="n">
        <v>1.95672139212538</v>
      </c>
      <c r="AB121" s="0" t="n">
        <v>2.51590327317925</v>
      </c>
      <c r="AC121" s="0" t="n">
        <v>2.44542379945227</v>
      </c>
      <c r="AD121" s="0" t="n">
        <v>4.40648500356361</v>
      </c>
      <c r="AE121" s="0" t="n">
        <v>6.03498885286421</v>
      </c>
    </row>
    <row r="122" customFormat="false" ht="15.75" hidden="false" customHeight="false" outlineLevel="0" collapsed="false">
      <c r="B122" s="0" t="n">
        <v>0.0410928811513784</v>
      </c>
      <c r="C122" s="0" t="n">
        <v>0.0399610785570351</v>
      </c>
      <c r="D122" s="0" t="n">
        <v>0.0362097356493369</v>
      </c>
      <c r="E122" s="0" t="n">
        <v>0.0668519399071072</v>
      </c>
      <c r="F122" s="0" t="n">
        <v>0.0736599577716536</v>
      </c>
      <c r="G122" s="0" t="n">
        <v>0.0855456843238172</v>
      </c>
      <c r="H122" s="0" t="n">
        <v>0.107184193438716</v>
      </c>
      <c r="I122" s="0" t="n">
        <v>0.0991025293247023</v>
      </c>
      <c r="J122" s="0" t="n">
        <v>0.112602800209325</v>
      </c>
      <c r="K122" s="0" t="n">
        <v>0.158166131303066</v>
      </c>
      <c r="L122" s="0" t="n">
        <v>0.142470414251382</v>
      </c>
      <c r="M122" s="0" t="n">
        <v>0.198490240055581</v>
      </c>
      <c r="N122" s="0" t="n">
        <v>0.175787618660662</v>
      </c>
      <c r="O122" s="0" t="n">
        <v>0.24302738180583</v>
      </c>
      <c r="P122" s="0" t="n">
        <v>0.266101450642932</v>
      </c>
      <c r="Q122" s="0" t="n">
        <v>0.307859165362395</v>
      </c>
      <c r="R122" s="0" t="n">
        <v>0.281085636151114</v>
      </c>
      <c r="S122" s="0" t="n">
        <v>0.415670312361541</v>
      </c>
      <c r="T122" s="0" t="n">
        <v>0.487879253900738</v>
      </c>
      <c r="U122" s="0" t="n">
        <v>0.57702233286998</v>
      </c>
      <c r="V122" s="0" t="n">
        <v>0.533898120553685</v>
      </c>
      <c r="W122" s="0" t="n">
        <v>0.639688766111172</v>
      </c>
      <c r="X122" s="0" t="n">
        <v>0.774139263289053</v>
      </c>
      <c r="Y122" s="0" t="n">
        <v>0.947338354302139</v>
      </c>
      <c r="Z122" s="0" t="n">
        <v>1.17380036736966</v>
      </c>
      <c r="AA122" s="0" t="n">
        <v>1.95672139212538</v>
      </c>
      <c r="AB122" s="0" t="n">
        <v>1.88234327112708</v>
      </c>
      <c r="AC122" s="0" t="n">
        <v>2.44542379945227</v>
      </c>
      <c r="AD122" s="0" t="n">
        <v>4.40648500356361</v>
      </c>
      <c r="AE122" s="0" t="n">
        <v>4.39637351649338</v>
      </c>
    </row>
    <row r="123" customFormat="false" ht="15.75" hidden="false" customHeight="false" outlineLevel="0" collapsed="false">
      <c r="B123" s="0" t="n">
        <v>0.0410928811513784</v>
      </c>
      <c r="C123" s="0" t="n">
        <v>0.0399610785570351</v>
      </c>
      <c r="D123" s="0" t="n">
        <v>0.0362097356493369</v>
      </c>
      <c r="E123" s="0" t="n">
        <v>0.0543423360835598</v>
      </c>
      <c r="F123" s="0" t="n">
        <v>0.0621109249266311</v>
      </c>
      <c r="G123" s="0" t="n">
        <v>0.0716343720303263</v>
      </c>
      <c r="H123" s="0" t="n">
        <v>0.107184193438716</v>
      </c>
      <c r="I123" s="0" t="n">
        <v>0.0991025293247023</v>
      </c>
      <c r="J123" s="0" t="n">
        <v>0.139895294211703</v>
      </c>
      <c r="K123" s="0" t="n">
        <v>0.127065411240723</v>
      </c>
      <c r="L123" s="0" t="n">
        <v>0.142470414251382</v>
      </c>
      <c r="M123" s="0" t="n">
        <v>0.198490240055581</v>
      </c>
      <c r="N123" s="0" t="n">
        <v>0.175787618660662</v>
      </c>
      <c r="O123" s="0" t="n">
        <v>0.193345141027665</v>
      </c>
      <c r="P123" s="0" t="n">
        <v>0.211063877359548</v>
      </c>
      <c r="Q123" s="0" t="n">
        <v>0.243455668801571</v>
      </c>
      <c r="R123" s="0" t="n">
        <v>0.281085636151114</v>
      </c>
      <c r="S123" s="0" t="n">
        <v>0.415670312361541</v>
      </c>
      <c r="T123" s="0" t="n">
        <v>0.487879253900738</v>
      </c>
      <c r="U123" s="0" t="n">
        <v>0.449627579997259</v>
      </c>
      <c r="V123" s="0" t="n">
        <v>0.533898120553685</v>
      </c>
      <c r="W123" s="0" t="n">
        <v>0.828626817399397</v>
      </c>
      <c r="X123" s="0" t="n">
        <v>0.774139263289053</v>
      </c>
      <c r="Y123" s="0" t="n">
        <v>0.947338354302139</v>
      </c>
      <c r="Z123" s="0" t="n">
        <v>1.54684197390504</v>
      </c>
      <c r="AA123" s="0" t="n">
        <v>1.47482273452937</v>
      </c>
      <c r="AB123" s="0" t="n">
        <v>2.51590327317925</v>
      </c>
      <c r="AC123" s="0" t="n">
        <v>2.44542379945227</v>
      </c>
      <c r="AD123" s="0" t="n">
        <v>3.24147833244456</v>
      </c>
      <c r="AE123" s="0" t="n">
        <v>6.03498885286421</v>
      </c>
    </row>
    <row r="124" customFormat="false" ht="15.75" hidden="false" customHeight="false" outlineLevel="0" collapsed="false">
      <c r="B124" s="0" t="n">
        <v>0.0410928811513784</v>
      </c>
      <c r="C124" s="0" t="n">
        <v>0.0399610785570351</v>
      </c>
      <c r="D124" s="0" t="n">
        <v>0.0362097356493369</v>
      </c>
      <c r="E124" s="0" t="n">
        <v>0.0668519399071072</v>
      </c>
      <c r="F124" s="0" t="n">
        <v>0.0736599577716536</v>
      </c>
      <c r="G124" s="0" t="n">
        <v>0.0855456843238172</v>
      </c>
      <c r="H124" s="0" t="n">
        <v>0.107184193438716</v>
      </c>
      <c r="I124" s="0" t="n">
        <v>0.122910351733914</v>
      </c>
      <c r="J124" s="0" t="n">
        <v>0.139895294211703</v>
      </c>
      <c r="K124" s="0" t="n">
        <v>0.158166131303066</v>
      </c>
      <c r="L124" s="0" t="n">
        <v>0.142470414251382</v>
      </c>
      <c r="M124" s="0" t="n">
        <v>0.198490240055581</v>
      </c>
      <c r="N124" s="0" t="n">
        <v>0.220346485020001</v>
      </c>
      <c r="O124" s="0" t="n">
        <v>0.193345141027665</v>
      </c>
      <c r="P124" s="0" t="n">
        <v>0.266101450642932</v>
      </c>
      <c r="Q124" s="0" t="n">
        <v>0.307859165362395</v>
      </c>
      <c r="R124" s="0" t="n">
        <v>0.356606273839945</v>
      </c>
      <c r="S124" s="0" t="n">
        <v>0.326486052580874</v>
      </c>
      <c r="T124" s="0" t="n">
        <v>0.487879253900738</v>
      </c>
      <c r="U124" s="0" t="n">
        <v>0.57702233286998</v>
      </c>
      <c r="V124" s="0" t="n">
        <v>0.688243720568697</v>
      </c>
      <c r="W124" s="0" t="n">
        <v>0.639688766111172</v>
      </c>
      <c r="X124" s="0" t="n">
        <v>0.774139263289053</v>
      </c>
      <c r="Y124" s="0" t="n">
        <v>1.24068048872277</v>
      </c>
      <c r="Z124" s="0" t="n">
        <v>1.54684197390504</v>
      </c>
      <c r="AA124" s="0" t="n">
        <v>1.95672139212538</v>
      </c>
      <c r="AB124" s="0" t="n">
        <v>1.88234327112708</v>
      </c>
      <c r="AC124" s="0" t="n">
        <v>2.44542379945227</v>
      </c>
      <c r="AD124" s="0" t="n">
        <v>3.24147833244456</v>
      </c>
      <c r="AE124" s="0" t="n">
        <v>6.03498885286421</v>
      </c>
    </row>
    <row r="125" customFormat="false" ht="15.75" hidden="false" customHeight="false" outlineLevel="0" collapsed="false">
      <c r="B125" s="0" t="n">
        <v>0.0410928811513784</v>
      </c>
      <c r="C125" s="0" t="n">
        <v>0.0399610785570351</v>
      </c>
      <c r="D125" s="0" t="n">
        <v>0.0481390457822979</v>
      </c>
      <c r="E125" s="0" t="n">
        <v>0.0543423360835598</v>
      </c>
      <c r="F125" s="0" t="n">
        <v>0.0621109249266311</v>
      </c>
      <c r="G125" s="0" t="n">
        <v>0.0855456843238172</v>
      </c>
      <c r="H125" s="0" t="n">
        <v>0.0865565348731319</v>
      </c>
      <c r="I125" s="0" t="n">
        <v>0.0991025293247023</v>
      </c>
      <c r="J125" s="0" t="n">
        <v>0.139895294211703</v>
      </c>
      <c r="K125" s="0" t="n">
        <v>0.127065411240723</v>
      </c>
      <c r="L125" s="0" t="n">
        <v>0.177717183055718</v>
      </c>
      <c r="M125" s="0" t="n">
        <v>0.158754232898172</v>
      </c>
      <c r="N125" s="0" t="n">
        <v>0.220346485020001</v>
      </c>
      <c r="O125" s="0" t="n">
        <v>0.24302738180583</v>
      </c>
      <c r="P125" s="0" t="n">
        <v>0.266101450642932</v>
      </c>
      <c r="Q125" s="0" t="n">
        <v>0.243455668801571</v>
      </c>
      <c r="R125" s="0" t="n">
        <v>0.281085636151114</v>
      </c>
      <c r="S125" s="0" t="n">
        <v>0.415670312361541</v>
      </c>
      <c r="T125" s="0" t="n">
        <v>0.381740683763545</v>
      </c>
      <c r="U125" s="0" t="n">
        <v>0.57702233286998</v>
      </c>
      <c r="V125" s="0" t="n">
        <v>0.688243720568697</v>
      </c>
      <c r="W125" s="0" t="n">
        <v>0.828626817399397</v>
      </c>
      <c r="X125" s="0" t="n">
        <v>0.774139263289053</v>
      </c>
      <c r="Y125" s="0" t="n">
        <v>0.947338354302139</v>
      </c>
      <c r="Z125" s="0" t="n">
        <v>1.54684197390504</v>
      </c>
      <c r="AA125" s="0" t="n">
        <v>1.95672139212538</v>
      </c>
      <c r="AB125" s="0" t="n">
        <v>2.51590327317925</v>
      </c>
      <c r="AC125" s="0" t="n">
        <v>2.44542379945227</v>
      </c>
      <c r="AD125" s="0" t="n">
        <v>3.24147833244456</v>
      </c>
      <c r="AE125" s="0" t="n">
        <v>4.39637351649338</v>
      </c>
    </row>
    <row r="126" customFormat="false" ht="15.75" hidden="false" customHeight="false" outlineLevel="0" collapsed="false">
      <c r="B126" s="0" t="n">
        <v>0.0410928811513784</v>
      </c>
      <c r="C126" s="0" t="n">
        <v>0.0399610785570351</v>
      </c>
      <c r="D126" s="0" t="n">
        <v>0.0362097356493369</v>
      </c>
      <c r="E126" s="0" t="n">
        <v>0.0543423360835598</v>
      </c>
      <c r="F126" s="0" t="n">
        <v>0.0736599577716536</v>
      </c>
      <c r="G126" s="0" t="n">
        <v>0.0855456843238172</v>
      </c>
      <c r="H126" s="0" t="n">
        <v>0.107184193438716</v>
      </c>
      <c r="I126" s="0" t="n">
        <v>0.0991025293247023</v>
      </c>
      <c r="J126" s="0" t="n">
        <v>0.112602800209325</v>
      </c>
      <c r="K126" s="0" t="n">
        <v>0.127065411240723</v>
      </c>
      <c r="L126" s="0" t="n">
        <v>0.177717183055718</v>
      </c>
      <c r="M126" s="0" t="n">
        <v>0.198490240055581</v>
      </c>
      <c r="N126" s="0" t="n">
        <v>0.175787618660662</v>
      </c>
      <c r="O126" s="0" t="n">
        <v>0.24302738180583</v>
      </c>
      <c r="P126" s="0" t="n">
        <v>0.211063877359548</v>
      </c>
      <c r="Q126" s="0" t="n">
        <v>0.243455668801571</v>
      </c>
      <c r="R126" s="0" t="n">
        <v>0.356606273839945</v>
      </c>
      <c r="S126" s="0" t="n">
        <v>0.326486052580874</v>
      </c>
      <c r="T126" s="0" t="n">
        <v>0.487879253900738</v>
      </c>
      <c r="U126" s="0" t="n">
        <v>0.57702233286998</v>
      </c>
      <c r="V126" s="0" t="n">
        <v>0.688243720568697</v>
      </c>
      <c r="W126" s="0" t="n">
        <v>0.639688766111172</v>
      </c>
      <c r="X126" s="0" t="n">
        <v>0.774139263289053</v>
      </c>
      <c r="Y126" s="0" t="n">
        <v>0.947338354302139</v>
      </c>
      <c r="Z126" s="0" t="n">
        <v>1.17380036736966</v>
      </c>
      <c r="AA126" s="0" t="n">
        <v>1.95672139212538</v>
      </c>
      <c r="AB126" s="0" t="n">
        <v>1.88234327112708</v>
      </c>
      <c r="AC126" s="0" t="n">
        <v>3.2950072705604</v>
      </c>
      <c r="AD126" s="0" t="n">
        <v>4.40648500356361</v>
      </c>
      <c r="AE126" s="0" t="n">
        <v>6.03498885286421</v>
      </c>
    </row>
    <row r="127" customFormat="false" ht="15.75" hidden="false" customHeight="false" outlineLevel="0" collapsed="false">
      <c r="B127" s="0" t="n">
        <v>0.0410928811513784</v>
      </c>
      <c r="C127" s="0" t="n">
        <v>0.0399610785570351</v>
      </c>
      <c r="D127" s="0" t="n">
        <v>0.0481390457822979</v>
      </c>
      <c r="E127" s="0" t="n">
        <v>0.0543423360835598</v>
      </c>
      <c r="F127" s="0" t="n">
        <v>0.0736599577716536</v>
      </c>
      <c r="G127" s="0" t="n">
        <v>0.0716343720303263</v>
      </c>
      <c r="H127" s="0" t="n">
        <v>0.0865565348731319</v>
      </c>
      <c r="I127" s="0" t="n">
        <v>0.122910351733914</v>
      </c>
      <c r="J127" s="0" t="n">
        <v>0.112602800209325</v>
      </c>
      <c r="K127" s="0" t="n">
        <v>0.158166131303066</v>
      </c>
      <c r="L127" s="0" t="n">
        <v>0.142470414251382</v>
      </c>
      <c r="M127" s="0" t="n">
        <v>0.158754232898172</v>
      </c>
      <c r="N127" s="0" t="n">
        <v>0.220346485020001</v>
      </c>
      <c r="O127" s="0" t="n">
        <v>0.24302738180583</v>
      </c>
      <c r="P127" s="0" t="n">
        <v>0.266101450642932</v>
      </c>
      <c r="Q127" s="0" t="n">
        <v>0.243455668801571</v>
      </c>
      <c r="R127" s="0" t="n">
        <v>0.356606273839945</v>
      </c>
      <c r="S127" s="0" t="n">
        <v>0.326486052580874</v>
      </c>
      <c r="T127" s="0" t="n">
        <v>0.381740683763545</v>
      </c>
      <c r="U127" s="0" t="n">
        <v>0.449627579997259</v>
      </c>
      <c r="V127" s="0" t="n">
        <v>0.533898120553685</v>
      </c>
      <c r="W127" s="0" t="n">
        <v>0.828626817399397</v>
      </c>
      <c r="X127" s="0" t="n">
        <v>1.00807693794323</v>
      </c>
      <c r="Y127" s="0" t="n">
        <v>0.947338354302139</v>
      </c>
      <c r="Z127" s="0" t="n">
        <v>1.17380036736966</v>
      </c>
      <c r="AA127" s="0" t="n">
        <v>1.95672139212538</v>
      </c>
      <c r="AB127" s="0" t="n">
        <v>2.51590327317925</v>
      </c>
      <c r="AC127" s="0" t="n">
        <v>2.44542379945227</v>
      </c>
      <c r="AD127" s="0" t="n">
        <v>3.24147833244456</v>
      </c>
      <c r="AE127" s="0" t="n">
        <v>4.39637351649338</v>
      </c>
    </row>
    <row r="128" customFormat="false" ht="15.75" hidden="false" customHeight="false" outlineLevel="0" collapsed="false">
      <c r="B128" s="0" t="n">
        <v>0.0410928811513784</v>
      </c>
      <c r="C128" s="0" t="n">
        <v>0.0508004871615576</v>
      </c>
      <c r="D128" s="0" t="n">
        <v>0.0481390457822979</v>
      </c>
      <c r="E128" s="0" t="n">
        <v>0.0543423360835598</v>
      </c>
      <c r="F128" s="0" t="n">
        <v>0.0621109249266311</v>
      </c>
      <c r="G128" s="0" t="n">
        <v>0.0855456843238172</v>
      </c>
      <c r="H128" s="0" t="n">
        <v>0.107184193438716</v>
      </c>
      <c r="I128" s="0" t="n">
        <v>0.122910351733914</v>
      </c>
      <c r="J128" s="0" t="n">
        <v>0.112602800209325</v>
      </c>
      <c r="K128" s="0" t="n">
        <v>0.158166131303066</v>
      </c>
      <c r="L128" s="0" t="n">
        <v>0.142470414251382</v>
      </c>
      <c r="M128" s="0" t="n">
        <v>0.198490240055581</v>
      </c>
      <c r="N128" s="0" t="n">
        <v>0.220346485020001</v>
      </c>
      <c r="O128" s="0" t="n">
        <v>0.24302738180583</v>
      </c>
      <c r="P128" s="0" t="n">
        <v>0.211063877359548</v>
      </c>
      <c r="Q128" s="0" t="n">
        <v>0.307859165362395</v>
      </c>
      <c r="R128" s="0" t="n">
        <v>0.281085636151114</v>
      </c>
      <c r="S128" s="0" t="n">
        <v>0.415670312361541</v>
      </c>
      <c r="T128" s="0" t="n">
        <v>0.381740683763545</v>
      </c>
      <c r="U128" s="0" t="n">
        <v>0.449627579997259</v>
      </c>
      <c r="V128" s="0" t="n">
        <v>0.688243720568697</v>
      </c>
      <c r="W128" s="0" t="n">
        <v>0.828626817399397</v>
      </c>
      <c r="X128" s="0" t="n">
        <v>0.774139263289053</v>
      </c>
      <c r="Y128" s="0" t="n">
        <v>1.24068048872277</v>
      </c>
      <c r="Z128" s="0" t="n">
        <v>1.54684197390504</v>
      </c>
      <c r="AA128" s="0" t="n">
        <v>1.47482273452937</v>
      </c>
      <c r="AB128" s="0" t="n">
        <v>2.51590327317925</v>
      </c>
      <c r="AC128" s="0" t="n">
        <v>2.44542379945227</v>
      </c>
      <c r="AD128" s="0" t="n">
        <v>3.24147833244456</v>
      </c>
      <c r="AE128" s="0" t="n">
        <v>4.39637351649338</v>
      </c>
    </row>
    <row r="129" customFormat="false" ht="15.75" hidden="false" customHeight="false" outlineLevel="0" collapsed="false">
      <c r="B129" s="0" t="n">
        <v>0.0410928811513784</v>
      </c>
      <c r="C129" s="0" t="n">
        <v>0.0399610785570351</v>
      </c>
      <c r="D129" s="0" t="n">
        <v>0.0481390457822979</v>
      </c>
      <c r="E129" s="0" t="n">
        <v>0.0668519399071072</v>
      </c>
      <c r="F129" s="0" t="n">
        <v>0.0736599577716536</v>
      </c>
      <c r="G129" s="0" t="n">
        <v>0.0716343720303263</v>
      </c>
      <c r="H129" s="0" t="n">
        <v>0.107184193438716</v>
      </c>
      <c r="I129" s="0" t="n">
        <v>0.0991025293247023</v>
      </c>
      <c r="J129" s="0" t="n">
        <v>0.139895294211703</v>
      </c>
      <c r="K129" s="0" t="n">
        <v>0.158166131303066</v>
      </c>
      <c r="L129" s="0" t="n">
        <v>0.177717183055718</v>
      </c>
      <c r="M129" s="0" t="n">
        <v>0.198490240055581</v>
      </c>
      <c r="N129" s="0" t="n">
        <v>0.220346485020001</v>
      </c>
      <c r="O129" s="0" t="n">
        <v>0.24302738180583</v>
      </c>
      <c r="P129" s="0" t="n">
        <v>0.266101450642932</v>
      </c>
      <c r="Q129" s="0" t="n">
        <v>0.307859165362395</v>
      </c>
      <c r="R129" s="0" t="n">
        <v>0.356606273839945</v>
      </c>
      <c r="S129" s="0" t="n">
        <v>0.415670312361541</v>
      </c>
      <c r="T129" s="0" t="n">
        <v>0.487879253900738</v>
      </c>
      <c r="U129" s="0" t="n">
        <v>0.57702233286998</v>
      </c>
      <c r="V129" s="0" t="n">
        <v>0.688243720568697</v>
      </c>
      <c r="W129" s="0" t="n">
        <v>0.828626817399397</v>
      </c>
      <c r="X129" s="0" t="n">
        <v>1.00807693794323</v>
      </c>
      <c r="Y129" s="0" t="n">
        <v>0.947338354302139</v>
      </c>
      <c r="Z129" s="0" t="n">
        <v>1.17380036736966</v>
      </c>
      <c r="AA129" s="0" t="n">
        <v>1.47482273452937</v>
      </c>
      <c r="AB129" s="0" t="n">
        <v>1.88234327112708</v>
      </c>
      <c r="AC129" s="0" t="n">
        <v>2.44542379945227</v>
      </c>
      <c r="AD129" s="0" t="n">
        <v>3.24147833244456</v>
      </c>
      <c r="AE129" s="0" t="n">
        <v>6.03498885286421</v>
      </c>
    </row>
    <row r="130" customFormat="false" ht="15.75" hidden="false" customHeight="false" outlineLevel="0" collapsed="false">
      <c r="B130" s="0" t="n">
        <v>0.0410928811513784</v>
      </c>
      <c r="C130" s="0" t="n">
        <v>0.0508004871615576</v>
      </c>
      <c r="D130" s="0" t="n">
        <v>0.0481390457822979</v>
      </c>
      <c r="E130" s="0" t="n">
        <v>0.0668519399071072</v>
      </c>
      <c r="F130" s="0" t="n">
        <v>0.0621109249266311</v>
      </c>
      <c r="G130" s="0" t="n">
        <v>0.0855456843238172</v>
      </c>
      <c r="H130" s="0" t="n">
        <v>0.0865565348731319</v>
      </c>
      <c r="I130" s="0" t="n">
        <v>0.0991025293247023</v>
      </c>
      <c r="J130" s="0" t="n">
        <v>0.139895294211703</v>
      </c>
      <c r="K130" s="0" t="n">
        <v>0.127065411240723</v>
      </c>
      <c r="L130" s="0" t="n">
        <v>0.177717183055718</v>
      </c>
      <c r="M130" s="0" t="n">
        <v>0.158754232898172</v>
      </c>
      <c r="N130" s="0" t="n">
        <v>0.175787618660662</v>
      </c>
      <c r="O130" s="0" t="n">
        <v>0.24302738180583</v>
      </c>
      <c r="P130" s="0" t="n">
        <v>0.211063877359548</v>
      </c>
      <c r="Q130" s="0" t="n">
        <v>0.243455668801571</v>
      </c>
      <c r="R130" s="0" t="n">
        <v>0.281085636151114</v>
      </c>
      <c r="S130" s="0" t="n">
        <v>0.326486052580874</v>
      </c>
      <c r="T130" s="0" t="n">
        <v>0.487879253900738</v>
      </c>
      <c r="U130" s="0" t="n">
        <v>0.57702233286998</v>
      </c>
      <c r="V130" s="0" t="n">
        <v>0.533898120553685</v>
      </c>
      <c r="W130" s="0" t="n">
        <v>0.828626817399397</v>
      </c>
      <c r="X130" s="0" t="n">
        <v>0.774139263289053</v>
      </c>
      <c r="Y130" s="0" t="n">
        <v>0.947338354302139</v>
      </c>
      <c r="Z130" s="0" t="n">
        <v>1.17380036736966</v>
      </c>
      <c r="AA130" s="0" t="n">
        <v>1.47482273452937</v>
      </c>
      <c r="AB130" s="0" t="n">
        <v>2.51590327317925</v>
      </c>
      <c r="AC130" s="0" t="n">
        <v>3.2950072705604</v>
      </c>
      <c r="AD130" s="0" t="n">
        <v>3.24147833244456</v>
      </c>
      <c r="AE130" s="0" t="n">
        <v>4.39637351649338</v>
      </c>
    </row>
    <row r="131" customFormat="false" ht="15.75" hidden="false" customHeight="false" outlineLevel="0" collapsed="false">
      <c r="B131" s="0" t="n">
        <v>0.0410928811513784</v>
      </c>
      <c r="C131" s="0" t="n">
        <v>0.0508004871615576</v>
      </c>
      <c r="D131" s="0" t="n">
        <v>0.0362097356493369</v>
      </c>
      <c r="E131" s="0" t="n">
        <v>0.0668519399071072</v>
      </c>
      <c r="F131" s="0" t="n">
        <v>0.0621109249266311</v>
      </c>
      <c r="G131" s="0" t="n">
        <v>0.0855456843238172</v>
      </c>
      <c r="H131" s="0" t="n">
        <v>0.0865565348731319</v>
      </c>
      <c r="I131" s="0" t="n">
        <v>0.122910351733914</v>
      </c>
      <c r="J131" s="0" t="n">
        <v>0.139895294211703</v>
      </c>
      <c r="K131" s="0" t="n">
        <v>0.127065411240723</v>
      </c>
      <c r="L131" s="0" t="n">
        <v>0.142470414251382</v>
      </c>
      <c r="M131" s="0" t="n">
        <v>0.198490240055581</v>
      </c>
      <c r="N131" s="0" t="n">
        <v>0.175787618660662</v>
      </c>
      <c r="O131" s="0" t="n">
        <v>0.193345141027665</v>
      </c>
      <c r="P131" s="0" t="n">
        <v>0.266101450642932</v>
      </c>
      <c r="Q131" s="0" t="n">
        <v>0.243455668801571</v>
      </c>
      <c r="R131" s="0" t="n">
        <v>0.356606273839945</v>
      </c>
      <c r="S131" s="0" t="n">
        <v>0.415670312361541</v>
      </c>
      <c r="T131" s="0" t="n">
        <v>0.381740683763545</v>
      </c>
      <c r="U131" s="0" t="n">
        <v>0.57702233286998</v>
      </c>
      <c r="V131" s="0" t="n">
        <v>0.688243720568697</v>
      </c>
      <c r="W131" s="0" t="n">
        <v>0.639688766111172</v>
      </c>
      <c r="X131" s="0" t="n">
        <v>0.774139263289053</v>
      </c>
      <c r="Y131" s="0" t="n">
        <v>1.24068048872277</v>
      </c>
      <c r="Z131" s="0" t="n">
        <v>1.17380036736966</v>
      </c>
      <c r="AA131" s="0" t="n">
        <v>1.47482273452937</v>
      </c>
      <c r="AB131" s="0" t="n">
        <v>2.51590327317925</v>
      </c>
      <c r="AC131" s="0" t="n">
        <v>2.44542379945227</v>
      </c>
      <c r="AD131" s="0" t="n">
        <v>4.40648500356361</v>
      </c>
      <c r="AE131" s="0" t="n">
        <v>6.03498885286421</v>
      </c>
    </row>
    <row r="132" customFormat="false" ht="15.75" hidden="false" customHeight="false" outlineLevel="0" collapsed="false">
      <c r="B132" s="0" t="n">
        <v>0.0410928811513784</v>
      </c>
      <c r="C132" s="0" t="n">
        <v>0.0508004871615576</v>
      </c>
      <c r="D132" s="0" t="n">
        <v>0.0362097356493369</v>
      </c>
      <c r="E132" s="0" t="n">
        <v>0.0543423360835598</v>
      </c>
      <c r="F132" s="0" t="n">
        <v>0.0621109249266311</v>
      </c>
      <c r="G132" s="0" t="n">
        <v>0.0716343720303263</v>
      </c>
      <c r="H132" s="0" t="n">
        <v>0.0865565348731319</v>
      </c>
      <c r="I132" s="0" t="n">
        <v>0.0991025293247023</v>
      </c>
      <c r="J132" s="0" t="n">
        <v>0.139895294211703</v>
      </c>
      <c r="K132" s="0" t="n">
        <v>0.158166131303066</v>
      </c>
      <c r="L132" s="0" t="n">
        <v>0.177717183055718</v>
      </c>
      <c r="M132" s="0" t="n">
        <v>0.158754232898172</v>
      </c>
      <c r="N132" s="0" t="n">
        <v>0.175787618660662</v>
      </c>
      <c r="O132" s="0" t="n">
        <v>0.193345141027665</v>
      </c>
      <c r="P132" s="0" t="n">
        <v>0.266101450642932</v>
      </c>
      <c r="Q132" s="0" t="n">
        <v>0.243455668801571</v>
      </c>
      <c r="R132" s="0" t="n">
        <v>0.356606273839945</v>
      </c>
      <c r="S132" s="0" t="n">
        <v>0.415670312361541</v>
      </c>
      <c r="T132" s="0" t="n">
        <v>0.381740683763545</v>
      </c>
      <c r="U132" s="0" t="n">
        <v>0.57702233286998</v>
      </c>
      <c r="V132" s="0" t="n">
        <v>0.688243720568697</v>
      </c>
      <c r="W132" s="0" t="n">
        <v>0.828626817399397</v>
      </c>
      <c r="X132" s="0" t="n">
        <v>0.774139263289053</v>
      </c>
      <c r="Y132" s="0" t="n">
        <v>0.947338354302139</v>
      </c>
      <c r="Z132" s="0" t="n">
        <v>1.17380036736966</v>
      </c>
      <c r="AA132" s="0" t="n">
        <v>1.95672139212538</v>
      </c>
      <c r="AB132" s="0" t="n">
        <v>1.88234327112708</v>
      </c>
      <c r="AC132" s="0" t="n">
        <v>2.44542379945227</v>
      </c>
      <c r="AD132" s="0" t="n">
        <v>4.40648500356361</v>
      </c>
      <c r="AE132" s="0" t="n">
        <v>6.03498885286421</v>
      </c>
    </row>
    <row r="133" customFormat="false" ht="15.75" hidden="false" customHeight="false" outlineLevel="0" collapsed="false">
      <c r="B133" s="0" t="n">
        <v>0.0410928811513784</v>
      </c>
      <c r="C133" s="0" t="n">
        <v>0.0399610785570351</v>
      </c>
      <c r="D133" s="0" t="n">
        <v>0.0481390457822979</v>
      </c>
      <c r="E133" s="0" t="n">
        <v>0.0543423360835598</v>
      </c>
      <c r="F133" s="0" t="n">
        <v>0.0621109249266311</v>
      </c>
      <c r="G133" s="0" t="n">
        <v>0.0855456843238172</v>
      </c>
      <c r="H133" s="0" t="n">
        <v>0.107184193438716</v>
      </c>
      <c r="I133" s="0" t="n">
        <v>0.0991025293247023</v>
      </c>
      <c r="J133" s="0" t="n">
        <v>0.139895294211703</v>
      </c>
      <c r="K133" s="0" t="n">
        <v>0.127065411240723</v>
      </c>
      <c r="L133" s="0" t="n">
        <v>0.177717183055718</v>
      </c>
      <c r="M133" s="0" t="n">
        <v>0.198490240055581</v>
      </c>
      <c r="N133" s="0" t="n">
        <v>0.220346485020001</v>
      </c>
      <c r="O133" s="0" t="n">
        <v>0.193345141027665</v>
      </c>
      <c r="P133" s="0" t="n">
        <v>0.211063877359548</v>
      </c>
      <c r="Q133" s="0" t="n">
        <v>0.307859165362395</v>
      </c>
      <c r="R133" s="0" t="n">
        <v>0.356606273839945</v>
      </c>
      <c r="S133" s="0" t="n">
        <v>0.415670312361541</v>
      </c>
      <c r="T133" s="0" t="n">
        <v>0.381740683763545</v>
      </c>
      <c r="U133" s="0" t="n">
        <v>0.449627579997259</v>
      </c>
      <c r="V133" s="0" t="n">
        <v>0.688243720568697</v>
      </c>
      <c r="W133" s="0" t="n">
        <v>0.639688766111172</v>
      </c>
      <c r="X133" s="0" t="n">
        <v>0.774139263289053</v>
      </c>
      <c r="Y133" s="0" t="n">
        <v>1.24068048872277</v>
      </c>
      <c r="Z133" s="0" t="n">
        <v>1.17380036736966</v>
      </c>
      <c r="AA133" s="0" t="n">
        <v>1.47482273452937</v>
      </c>
      <c r="AB133" s="0" t="n">
        <v>1.88234327112708</v>
      </c>
      <c r="AC133" s="0" t="n">
        <v>3.2950072705604</v>
      </c>
      <c r="AD133" s="0" t="n">
        <v>4.40648500356361</v>
      </c>
      <c r="AE133" s="0" t="n">
        <v>4.39637351649338</v>
      </c>
    </row>
    <row r="134" customFormat="false" ht="15.75" hidden="false" customHeight="false" outlineLevel="0" collapsed="false">
      <c r="B134" s="0" t="n">
        <v>0.0410928811513784</v>
      </c>
      <c r="C134" s="0" t="n">
        <v>0.0508004871615576</v>
      </c>
      <c r="D134" s="0" t="n">
        <v>0.0481390457822979</v>
      </c>
      <c r="E134" s="0" t="n">
        <v>0.0668519399071072</v>
      </c>
      <c r="F134" s="0" t="n">
        <v>0.0621109249266311</v>
      </c>
      <c r="G134" s="0" t="n">
        <v>0.0716343720303263</v>
      </c>
      <c r="H134" s="0" t="n">
        <v>0.107184193438716</v>
      </c>
      <c r="I134" s="0" t="n">
        <v>0.122910351733914</v>
      </c>
      <c r="J134" s="0" t="n">
        <v>0.139895294211703</v>
      </c>
      <c r="K134" s="0" t="n">
        <v>0.127065411240723</v>
      </c>
      <c r="L134" s="0" t="n">
        <v>0.142470414251382</v>
      </c>
      <c r="M134" s="0" t="n">
        <v>0.158754232898172</v>
      </c>
      <c r="N134" s="0" t="n">
        <v>0.175787618660662</v>
      </c>
      <c r="O134" s="0" t="n">
        <v>0.24302738180583</v>
      </c>
      <c r="P134" s="0" t="n">
        <v>0.266101450642932</v>
      </c>
      <c r="Q134" s="0" t="n">
        <v>0.243455668801571</v>
      </c>
      <c r="R134" s="0" t="n">
        <v>0.356606273839945</v>
      </c>
      <c r="S134" s="0" t="n">
        <v>0.326486052580874</v>
      </c>
      <c r="T134" s="0" t="n">
        <v>0.487879253900738</v>
      </c>
      <c r="U134" s="0" t="n">
        <v>0.57702233286998</v>
      </c>
      <c r="V134" s="0" t="n">
        <v>0.688243720568697</v>
      </c>
      <c r="W134" s="0" t="n">
        <v>0.828626817399397</v>
      </c>
      <c r="X134" s="0" t="n">
        <v>0.774139263289053</v>
      </c>
      <c r="Y134" s="0" t="n">
        <v>1.24068048872277</v>
      </c>
      <c r="Z134" s="0" t="n">
        <v>1.17380036736966</v>
      </c>
      <c r="AA134" s="0" t="n">
        <v>1.47482273452937</v>
      </c>
      <c r="AB134" s="0" t="n">
        <v>1.88234327112708</v>
      </c>
      <c r="AC134" s="0" t="n">
        <v>2.44542379945227</v>
      </c>
      <c r="AD134" s="0" t="n">
        <v>3.24147833244456</v>
      </c>
      <c r="AE134" s="0" t="n">
        <v>4.39637351649338</v>
      </c>
    </row>
    <row r="135" customFormat="false" ht="15.75" hidden="false" customHeight="false" outlineLevel="0" collapsed="false">
      <c r="B135" s="0" t="n">
        <v>0.0410928811513784</v>
      </c>
      <c r="C135" s="0" t="n">
        <v>0.0508004871615576</v>
      </c>
      <c r="D135" s="0" t="n">
        <v>0.0481390457822979</v>
      </c>
      <c r="E135" s="0" t="n">
        <v>0.0668519399071072</v>
      </c>
      <c r="F135" s="0" t="n">
        <v>0.0621109249266311</v>
      </c>
      <c r="G135" s="0" t="n">
        <v>0.0716343720303263</v>
      </c>
      <c r="H135" s="0" t="n">
        <v>0.107184193438716</v>
      </c>
      <c r="I135" s="0" t="n">
        <v>0.122910351733914</v>
      </c>
      <c r="J135" s="0" t="n">
        <v>0.112602800209325</v>
      </c>
      <c r="K135" s="0" t="n">
        <v>0.127065411240723</v>
      </c>
      <c r="L135" s="0" t="n">
        <v>0.177717183055718</v>
      </c>
      <c r="M135" s="0" t="n">
        <v>0.158754232898172</v>
      </c>
      <c r="N135" s="0" t="n">
        <v>0.175787618660662</v>
      </c>
      <c r="O135" s="0" t="n">
        <v>0.193345141027665</v>
      </c>
      <c r="P135" s="0" t="n">
        <v>0.211063877359548</v>
      </c>
      <c r="Q135" s="0" t="n">
        <v>0.243455668801571</v>
      </c>
      <c r="R135" s="0" t="n">
        <v>0.281085636151114</v>
      </c>
      <c r="S135" s="0" t="n">
        <v>0.326486052580874</v>
      </c>
      <c r="T135" s="0" t="n">
        <v>0.381740683763545</v>
      </c>
      <c r="U135" s="0" t="n">
        <v>0.449627579997259</v>
      </c>
      <c r="V135" s="0" t="n">
        <v>0.688243720568697</v>
      </c>
      <c r="W135" s="0" t="n">
        <v>0.828626817399397</v>
      </c>
      <c r="X135" s="0" t="n">
        <v>0.774139263289053</v>
      </c>
      <c r="Y135" s="0" t="n">
        <v>1.24068048872277</v>
      </c>
      <c r="Z135" s="0" t="n">
        <v>1.17380036736966</v>
      </c>
      <c r="AA135" s="0" t="n">
        <v>1.95672139212538</v>
      </c>
      <c r="AB135" s="0" t="n">
        <v>2.51590327317925</v>
      </c>
      <c r="AC135" s="0" t="n">
        <v>2.44542379945227</v>
      </c>
      <c r="AD135" s="0" t="n">
        <v>3.24147833244456</v>
      </c>
      <c r="AE135" s="0" t="n">
        <v>6.03498885286421</v>
      </c>
    </row>
    <row r="136" customFormat="false" ht="15.75" hidden="false" customHeight="false" outlineLevel="0" collapsed="false">
      <c r="B136" s="0" t="n">
        <v>0.0410928811513784</v>
      </c>
      <c r="C136" s="0" t="n">
        <v>0.0508004871615576</v>
      </c>
      <c r="D136" s="0" t="n">
        <v>0.0481390457822979</v>
      </c>
      <c r="E136" s="0" t="n">
        <v>0.0543423360835598</v>
      </c>
      <c r="F136" s="0" t="n">
        <v>0.0621109249266311</v>
      </c>
      <c r="G136" s="0" t="n">
        <v>0.0855456843238172</v>
      </c>
      <c r="H136" s="0" t="n">
        <v>0.0865565348731319</v>
      </c>
      <c r="I136" s="0" t="n">
        <v>0.0991025293247023</v>
      </c>
      <c r="J136" s="0" t="n">
        <v>0.112602800209325</v>
      </c>
      <c r="K136" s="0" t="n">
        <v>0.158166131303066</v>
      </c>
      <c r="L136" s="0" t="n">
        <v>0.177717183055718</v>
      </c>
      <c r="M136" s="0" t="n">
        <v>0.198490240055581</v>
      </c>
      <c r="N136" s="0" t="n">
        <v>0.220346485020001</v>
      </c>
      <c r="O136" s="0" t="n">
        <v>0.24302738180583</v>
      </c>
      <c r="P136" s="0" t="n">
        <v>0.266101450642932</v>
      </c>
      <c r="Q136" s="0" t="n">
        <v>0.307859165362395</v>
      </c>
      <c r="R136" s="0" t="n">
        <v>0.356606273839945</v>
      </c>
      <c r="S136" s="0" t="n">
        <v>0.415670312361541</v>
      </c>
      <c r="T136" s="0" t="n">
        <v>0.487879253900738</v>
      </c>
      <c r="U136" s="0" t="n">
        <v>0.449627579997259</v>
      </c>
      <c r="V136" s="0" t="n">
        <v>0.688243720568697</v>
      </c>
      <c r="W136" s="0" t="n">
        <v>0.639688766111172</v>
      </c>
      <c r="X136" s="0" t="n">
        <v>0.774139263289053</v>
      </c>
      <c r="Y136" s="0" t="n">
        <v>0.947338354302139</v>
      </c>
      <c r="Z136" s="0" t="n">
        <v>1.17380036736966</v>
      </c>
      <c r="AA136" s="0" t="n">
        <v>1.95672139212538</v>
      </c>
      <c r="AB136" s="0" t="n">
        <v>2.51590327317925</v>
      </c>
      <c r="AC136" s="0" t="n">
        <v>3.2950072705604</v>
      </c>
      <c r="AD136" s="0" t="n">
        <v>3.24147833244456</v>
      </c>
      <c r="AE136" s="0" t="n">
        <v>4.39637351649338</v>
      </c>
    </row>
    <row r="137" customFormat="false" ht="15.75" hidden="false" customHeight="false" outlineLevel="0" collapsed="false">
      <c r="B137" s="0" t="n">
        <v>0.0410928811513784</v>
      </c>
      <c r="C137" s="0" t="n">
        <v>0.0399610785570351</v>
      </c>
      <c r="D137" s="0" t="n">
        <v>0.0481390457822979</v>
      </c>
      <c r="E137" s="0" t="n">
        <v>0.0668519399071072</v>
      </c>
      <c r="F137" s="0" t="n">
        <v>0.0736599577716536</v>
      </c>
      <c r="G137" s="0" t="n">
        <v>0.0855456843238172</v>
      </c>
      <c r="H137" s="0" t="n">
        <v>0.0865565348731319</v>
      </c>
      <c r="I137" s="0" t="n">
        <v>0.0991025293247023</v>
      </c>
      <c r="J137" s="0" t="n">
        <v>0.139895294211703</v>
      </c>
      <c r="K137" s="0" t="n">
        <v>0.127065411240723</v>
      </c>
      <c r="L137" s="0" t="n">
        <v>0.177717183055718</v>
      </c>
      <c r="M137" s="0" t="n">
        <v>0.198490240055581</v>
      </c>
      <c r="N137" s="0" t="n">
        <v>0.175787618660662</v>
      </c>
      <c r="O137" s="0" t="n">
        <v>0.193345141027665</v>
      </c>
      <c r="P137" s="0" t="n">
        <v>0.266101450642932</v>
      </c>
      <c r="Q137" s="0" t="n">
        <v>0.243455668801571</v>
      </c>
      <c r="R137" s="0" t="n">
        <v>0.356606273839945</v>
      </c>
      <c r="S137" s="0" t="n">
        <v>0.326486052580874</v>
      </c>
      <c r="T137" s="0" t="n">
        <v>0.381740683763545</v>
      </c>
      <c r="U137" s="0" t="n">
        <v>0.57702233286998</v>
      </c>
      <c r="V137" s="0" t="n">
        <v>0.533898120553685</v>
      </c>
      <c r="W137" s="0" t="n">
        <v>0.639688766111172</v>
      </c>
      <c r="X137" s="0" t="n">
        <v>1.00807693794323</v>
      </c>
      <c r="Y137" s="0" t="n">
        <v>1.24068048872277</v>
      </c>
      <c r="Z137" s="0" t="n">
        <v>1.54684197390504</v>
      </c>
      <c r="AA137" s="0" t="n">
        <v>1.47482273452937</v>
      </c>
      <c r="AB137" s="0" t="n">
        <v>2.51590327317925</v>
      </c>
      <c r="AC137" s="0" t="n">
        <v>2.44542379945227</v>
      </c>
      <c r="AD137" s="0" t="n">
        <v>4.40648500356361</v>
      </c>
      <c r="AE137" s="0" t="n">
        <v>6.03498885286421</v>
      </c>
    </row>
    <row r="138" customFormat="false" ht="15.75" hidden="false" customHeight="false" outlineLevel="0" collapsed="false">
      <c r="B138" s="0" t="n">
        <v>0.0410928811513784</v>
      </c>
      <c r="C138" s="0" t="n">
        <v>0.0399610785570351</v>
      </c>
      <c r="D138" s="0" t="n">
        <v>0.0362097356493369</v>
      </c>
      <c r="E138" s="0" t="n">
        <v>0.0668519399071072</v>
      </c>
      <c r="F138" s="0" t="n">
        <v>0.0621109249266311</v>
      </c>
      <c r="G138" s="0" t="n">
        <v>0.0716343720303263</v>
      </c>
      <c r="H138" s="0" t="n">
        <v>0.0865565348731319</v>
      </c>
      <c r="I138" s="0" t="n">
        <v>0.0991025293247023</v>
      </c>
      <c r="J138" s="0" t="n">
        <v>0.139895294211703</v>
      </c>
      <c r="K138" s="0" t="n">
        <v>0.158166131303066</v>
      </c>
      <c r="L138" s="0" t="n">
        <v>0.142470414251382</v>
      </c>
      <c r="M138" s="0" t="n">
        <v>0.158754232898172</v>
      </c>
      <c r="N138" s="0" t="n">
        <v>0.175787618660662</v>
      </c>
      <c r="O138" s="0" t="n">
        <v>0.24302738180583</v>
      </c>
      <c r="P138" s="0" t="n">
        <v>0.211063877359548</v>
      </c>
      <c r="Q138" s="0" t="n">
        <v>0.243455668801571</v>
      </c>
      <c r="R138" s="0" t="n">
        <v>0.356606273839945</v>
      </c>
      <c r="S138" s="0" t="n">
        <v>0.326486052580874</v>
      </c>
      <c r="T138" s="0" t="n">
        <v>0.381740683763545</v>
      </c>
      <c r="U138" s="0" t="n">
        <v>0.449627579997259</v>
      </c>
      <c r="V138" s="0" t="n">
        <v>0.533898120553685</v>
      </c>
      <c r="W138" s="0" t="n">
        <v>0.639688766111172</v>
      </c>
      <c r="X138" s="0" t="n">
        <v>1.00807693794323</v>
      </c>
      <c r="Y138" s="0" t="n">
        <v>1.24068048872277</v>
      </c>
      <c r="Z138" s="0" t="n">
        <v>1.17380036736966</v>
      </c>
      <c r="AA138" s="0" t="n">
        <v>1.47482273452937</v>
      </c>
      <c r="AB138" s="0" t="n">
        <v>1.88234327112708</v>
      </c>
      <c r="AC138" s="0" t="n">
        <v>3.2950072705604</v>
      </c>
      <c r="AD138" s="0" t="n">
        <v>4.40648500356361</v>
      </c>
      <c r="AE138" s="0" t="n">
        <v>6.03498885286421</v>
      </c>
    </row>
    <row r="139" customFormat="false" ht="15.75" hidden="false" customHeight="false" outlineLevel="0" collapsed="false">
      <c r="B139" s="0" t="n">
        <v>0.0410928811513784</v>
      </c>
      <c r="C139" s="0" t="n">
        <v>0.0399610785570351</v>
      </c>
      <c r="D139" s="0" t="n">
        <v>0.0481390457822979</v>
      </c>
      <c r="E139" s="0" t="n">
        <v>0.0543423360835598</v>
      </c>
      <c r="F139" s="0" t="n">
        <v>0.0736599577716536</v>
      </c>
      <c r="G139" s="0" t="n">
        <v>0.0855456843238172</v>
      </c>
      <c r="H139" s="0" t="n">
        <v>0.0865565348731319</v>
      </c>
      <c r="I139" s="0" t="n">
        <v>0.122910351733914</v>
      </c>
      <c r="J139" s="0" t="n">
        <v>0.112602800209325</v>
      </c>
      <c r="K139" s="0" t="n">
        <v>0.158166131303066</v>
      </c>
      <c r="L139" s="0" t="n">
        <v>0.177717183055718</v>
      </c>
      <c r="M139" s="0" t="n">
        <v>0.198490240055581</v>
      </c>
      <c r="N139" s="0" t="n">
        <v>0.175787618660662</v>
      </c>
      <c r="O139" s="0" t="n">
        <v>0.193345141027665</v>
      </c>
      <c r="P139" s="0" t="n">
        <v>0.266101450642932</v>
      </c>
      <c r="Q139" s="0" t="n">
        <v>0.243455668801571</v>
      </c>
      <c r="R139" s="0" t="n">
        <v>0.356606273839945</v>
      </c>
      <c r="S139" s="0" t="n">
        <v>0.415670312361541</v>
      </c>
      <c r="T139" s="0" t="n">
        <v>0.381740683763545</v>
      </c>
      <c r="U139" s="0" t="n">
        <v>0.57702233286998</v>
      </c>
      <c r="V139" s="0" t="n">
        <v>0.533898120553685</v>
      </c>
      <c r="W139" s="0" t="n">
        <v>0.639688766111172</v>
      </c>
      <c r="X139" s="0" t="n">
        <v>1.00807693794323</v>
      </c>
      <c r="Y139" s="0" t="n">
        <v>0.947338354302139</v>
      </c>
      <c r="Z139" s="0" t="n">
        <v>1.17380036736966</v>
      </c>
      <c r="AA139" s="0" t="n">
        <v>1.47482273452937</v>
      </c>
      <c r="AB139" s="0" t="n">
        <v>1.88234327112708</v>
      </c>
      <c r="AC139" s="0" t="n">
        <v>2.44542379945227</v>
      </c>
      <c r="AD139" s="0" t="n">
        <v>4.40648500356361</v>
      </c>
      <c r="AE139" s="0" t="n">
        <v>6.03498885286421</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jdasovic</cp:lastModifiedBy>
  <cp:lastPrinted>2000-02-29T16:32:39Z</cp:lastPrinted>
  <dcterms:modified xsi:type="dcterms:W3CDTF">2001-12-11T22:03:12Z</dcterms:modified>
  <cp:revision>0</cp:revision>
  <dc:subject/>
  <dc:title/>
</cp:coreProperties>
</file>