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VPP MTM" sheetId="1" state="visible" r:id="rId3"/>
    <sheet name="SVPP MTM" sheetId="2" state="visible" r:id="rId4"/>
    <sheet name="NymexVolume" sheetId="3" state="visible" r:id="rId5"/>
    <sheet name="BasisVolumeLargeVPP" sheetId="4" state="visible" r:id="rId6"/>
    <sheet name="BasisVolumeSmall VPP" sheetId="5" state="visible" r:id="rId7"/>
    <sheet name="GasDailyVolume" sheetId="6" state="visible" r:id="rId8"/>
    <sheet name="IndexVolume" sheetId="7" state="visible" r:id="rId9"/>
    <sheet name="phsical flow diagram" sheetId="8" state="visible" r:id="rId10"/>
  </sheets>
  <externalReferences>
    <externalReference r:id="rId11"/>
  </externalReferences>
  <definedNames>
    <definedName function="false" hidden="false" localSheetId="3" name="_xlnm.Print_Area" vbProcedure="false">BasisVolumeLargeVPP!$A$1:$BG$72</definedName>
    <definedName function="false" hidden="false" localSheetId="3" name="_xlnm.Print_Titles" vbProcedure="false">BasisVolumeLargeVPP!$A:$A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<sst xmlns="http://schemas.openxmlformats.org/spreadsheetml/2006/main" count="615" uniqueCount="235">
  <si>
    <t xml:space="preserve">NG-P</t>
  </si>
  <si>
    <t xml:space="preserve">IF-ANR/OK-D</t>
  </si>
  <si>
    <t xml:space="preserve">IF-ANR/LA-D</t>
  </si>
  <si>
    <t xml:space="preserve">IF-COLGULF/LA-D</t>
  </si>
  <si>
    <t xml:space="preserve">IF-ELPO/PERMIAN-D</t>
  </si>
  <si>
    <t xml:space="preserve">IF-HPL/SHPCHAN-D</t>
  </si>
  <si>
    <t xml:space="preserve">IF-KOCH/LA-D</t>
  </si>
  <si>
    <t xml:space="preserve">MICH/CONS-D</t>
  </si>
  <si>
    <t xml:space="preserve">NGI-MICH_CG-D</t>
  </si>
  <si>
    <t xml:space="preserve">IF-NGPL/MIDCON-D</t>
  </si>
  <si>
    <t xml:space="preserve">IF-NGPL/LA-D</t>
  </si>
  <si>
    <t xml:space="preserve">IF-NNG/TOK-D</t>
  </si>
  <si>
    <t xml:space="preserve">IF-ONG/OKLAHOMA-D</t>
  </si>
  <si>
    <t xml:space="preserve">IF-PAN/TX/OK-D</t>
  </si>
  <si>
    <t xml:space="preserve">IF-VALERO/TX-D</t>
  </si>
  <si>
    <t xml:space="preserve">IF-NORAM/EAST-D</t>
  </si>
  <si>
    <t xml:space="preserve">IF-SONAT/LA-D</t>
  </si>
  <si>
    <t xml:space="preserve">IF-TENN/LA-D</t>
  </si>
  <si>
    <t xml:space="preserve">IF-TENN/TX-D</t>
  </si>
  <si>
    <t xml:space="preserve">IF-TETCO/ETX-D</t>
  </si>
  <si>
    <t xml:space="preserve">IF-TETCO/STX-D</t>
  </si>
  <si>
    <t xml:space="preserve">IF-TETCO/ELA-D</t>
  </si>
  <si>
    <t xml:space="preserve">IF-TETCO/WLA-D</t>
  </si>
  <si>
    <t xml:space="preserve">IF-TRANSCO/Z3-D</t>
  </si>
  <si>
    <t xml:space="preserve">IF-TRANSCO/Z4-D</t>
  </si>
  <si>
    <t xml:space="preserve">IF-TRUNKL/LA-D</t>
  </si>
  <si>
    <t xml:space="preserve">IF-WNG/TOK-D</t>
  </si>
  <si>
    <t xml:space="preserve">Nymex</t>
  </si>
  <si>
    <t xml:space="preserve">ANR - OK</t>
  </si>
  <si>
    <t xml:space="preserve">ANR LA</t>
  </si>
  <si>
    <t xml:space="preserve">CG</t>
  </si>
  <si>
    <t xml:space="preserve">El Paso - Perm</t>
  </si>
  <si>
    <t xml:space="preserve">HSC</t>
  </si>
  <si>
    <t xml:space="preserve">KOCH SLA</t>
  </si>
  <si>
    <t xml:space="preserve">MI Consumer Energy GDD</t>
  </si>
  <si>
    <t xml:space="preserve">MI Consumer Energy GDM</t>
  </si>
  <si>
    <t xml:space="preserve">MI MI Con GDM</t>
  </si>
  <si>
    <t xml:space="preserve">NGPL MC</t>
  </si>
  <si>
    <t xml:space="preserve">NGPL LA</t>
  </si>
  <si>
    <t xml:space="preserve">NNG TOK</t>
  </si>
  <si>
    <t xml:space="preserve">PEPL TO</t>
  </si>
  <si>
    <t xml:space="preserve">PGE TX</t>
  </si>
  <si>
    <t xml:space="preserve">Reliant - NORAM E</t>
  </si>
  <si>
    <t xml:space="preserve">SONAT LA</t>
  </si>
  <si>
    <t xml:space="preserve">TENN LA [ZN L - 500 leg]</t>
  </si>
  <si>
    <t xml:space="preserve">TENN ZN 0</t>
  </si>
  <si>
    <t xml:space="preserve">TETCO E Tx</t>
  </si>
  <si>
    <t xml:space="preserve">TETCO STX</t>
  </si>
  <si>
    <t xml:space="preserve">TETCO WLA</t>
  </si>
  <si>
    <t xml:space="preserve">TRCO ZN3</t>
  </si>
  <si>
    <t xml:space="preserve">TRCO ZN 4</t>
  </si>
  <si>
    <t xml:space="preserve">TRUNK WLA</t>
  </si>
  <si>
    <t xml:space="preserve">TW</t>
  </si>
  <si>
    <t xml:space="preserve">WMS TOK</t>
  </si>
  <si>
    <t xml:space="preserve">MTM&gt;&gt;&gt;</t>
  </si>
  <si>
    <t xml:space="preserve">Volume&gt;&gt;&gt;</t>
  </si>
  <si>
    <t xml:space="preserve">Date </t>
  </si>
  <si>
    <t xml:space="preserve">Time(days)</t>
  </si>
  <si>
    <t xml:space="preserve">Libor</t>
  </si>
  <si>
    <t xml:space="preserve">DisFact</t>
  </si>
  <si>
    <t xml:space="preserve">Volume</t>
  </si>
  <si>
    <t xml:space="preserve">ContractPrice</t>
  </si>
  <si>
    <t xml:space="preserve">MidCurve</t>
  </si>
  <si>
    <t xml:space="preserve">MTM</t>
  </si>
  <si>
    <t xml:space="preserve">Volumes for Nymex hedging Star VPP, LP</t>
  </si>
  <si>
    <t xml:space="preserve">Total</t>
  </si>
  <si>
    <t xml:space="preserve">Larger VPP</t>
  </si>
  <si>
    <t xml:space="preserve">Smaller VPP</t>
  </si>
  <si>
    <t xml:space="preserve">KCS - Large VPP</t>
  </si>
  <si>
    <t xml:space="preserve">Gas Volumes for Hedging</t>
  </si>
  <si>
    <t xml:space="preserve">Gas Volumes by</t>
  </si>
  <si>
    <t xml:space="preserve">% of Hartland that is GDD</t>
  </si>
  <si>
    <t xml:space="preserve">% of Hartland that is GDM</t>
  </si>
  <si>
    <t xml:space="preserve">of Provident City Allocated to HSC</t>
  </si>
  <si>
    <t xml:space="preserve">Index Point for Hedging</t>
  </si>
  <si>
    <t xml:space="preserve">of 1/3 of Shugart</t>
  </si>
  <si>
    <t xml:space="preserve">% of Provident City Allocated to TETCO STX</t>
  </si>
  <si>
    <t xml:space="preserve">Large VPP</t>
  </si>
  <si>
    <t xml:space="preserve">is allocated to NNG TOK</t>
  </si>
  <si>
    <t xml:space="preserve">is allocated to El Paso -Perm</t>
  </si>
  <si>
    <t xml:space="preserve">of Half of Sawyer/Sonora (Sutton County) Non-tax is Allocated to HSC</t>
  </si>
  <si>
    <t xml:space="preserve">of Glasscock Ranch</t>
  </si>
  <si>
    <t xml:space="preserve">Index Points:</t>
  </si>
  <si>
    <t xml:space="preserve">NGPL-MC</t>
  </si>
  <si>
    <t xml:space="preserve">TENN 800 Leg</t>
  </si>
  <si>
    <t xml:space="preserve">TOTAL NON-TAX CREDIT VOLUMES</t>
  </si>
  <si>
    <t xml:space="preserve">Field behind Index Point:</t>
  </si>
  <si>
    <t xml:space="preserve">W Arcadia, Bayou de Fleur</t>
  </si>
  <si>
    <t xml:space="preserve">Elm Grove</t>
  </si>
  <si>
    <t xml:space="preserve">Follett, 90% of 1/3 of W Shugart</t>
  </si>
  <si>
    <t xml:space="preserve">Haley, 90% of 1/3 of W Shugart</t>
  </si>
  <si>
    <t xml:space="preserve">Hartland Area</t>
  </si>
  <si>
    <t xml:space="preserve">Hayes 11, Mayfield 28</t>
  </si>
  <si>
    <t xml:space="preserve">Mills Ranch</t>
  </si>
  <si>
    <t xml:space="preserve">Mocane-Laverne</t>
  </si>
  <si>
    <t xml:space="preserve">Oak Hill, Bob West, Cypress-Langham, N Padre, Provident City, S Dickinson, Falcon Bob West, 95% of 50% of Sutton County Non-tax, 93% of Glasscock Ranch</t>
  </si>
  <si>
    <t xml:space="preserve">50% of Sutton County Non-tax</t>
  </si>
  <si>
    <t xml:space="preserve">1/3 of Sentinel</t>
  </si>
  <si>
    <t xml:space="preserve"> </t>
  </si>
  <si>
    <t xml:space="preserve">Simsboro, South Drew, Wilberton</t>
  </si>
  <si>
    <t xml:space="preserve">Austin Deep, Provident City</t>
  </si>
  <si>
    <t xml:space="preserve">N Clara</t>
  </si>
  <si>
    <t xml:space="preserve">Eugene Island 251/262</t>
  </si>
  <si>
    <t xml:space="preserve">Franklin Deep</t>
  </si>
  <si>
    <t xml:space="preserve">Roche Ranch, Welder Ranch</t>
  </si>
  <si>
    <t xml:space="preserve">Hall Houston VPP - SP 18</t>
  </si>
  <si>
    <t xml:space="preserve">Hall Houston VPP - SP 14/15</t>
  </si>
  <si>
    <t xml:space="preserve">Hall Houston VPP - Verm 320, Verm 325</t>
  </si>
  <si>
    <t xml:space="preserve">Hall Houston VPP - WCam 149, HI A327</t>
  </si>
  <si>
    <t xml:space="preserve">Hall Houston VPP - ECam 160</t>
  </si>
  <si>
    <t xml:space="preserve">South Timb 148</t>
  </si>
  <si>
    <t xml:space="preserve">Greens Creek</t>
  </si>
  <si>
    <t xml:space="preserve">for NYMEX Swap</t>
  </si>
  <si>
    <t xml:space="preserve">Production</t>
  </si>
  <si>
    <t xml:space="preserve">Gas</t>
  </si>
  <si>
    <t xml:space="preserve">Month</t>
  </si>
  <si>
    <t xml:space="preserve">MMBtu/month</t>
  </si>
  <si>
    <t xml:space="preserve">KCS - Sutton County (Small) VPP</t>
  </si>
  <si>
    <t xml:space="preserve">of Half of Sawyer/Sonora (Sutton County) Tax is Allocated to HSC</t>
  </si>
  <si>
    <t xml:space="preserve">TOTAL TAX CREDIT VOLUMES</t>
  </si>
  <si>
    <t xml:space="preserve">95% of 50% of Sutton County Tax</t>
  </si>
  <si>
    <t xml:space="preserve">50% of Sutton County Tax</t>
  </si>
  <si>
    <t xml:space="preserve">GAS DAILY</t>
  </si>
  <si>
    <t xml:space="preserve">mmbtu/day</t>
  </si>
  <si>
    <t xml:space="preserve">IT</t>
  </si>
  <si>
    <t xml:space="preserve">TENN LA [ZN 1]</t>
  </si>
  <si>
    <t xml:space="preserve">TRUNK LA</t>
  </si>
  <si>
    <t xml:space="preserve">TENN LA</t>
  </si>
  <si>
    <t xml:space="preserve">Index Bid</t>
  </si>
  <si>
    <t xml:space="preserve">FIRM</t>
  </si>
  <si>
    <t xml:space="preserve">Volume might change</t>
  </si>
  <si>
    <t xml:space="preserve">KCS VPP &amp; EXCESS gas that Enron is proposing to take physically</t>
  </si>
  <si>
    <t xml:space="preserve">PROPERTY</t>
  </si>
  <si>
    <t xml:space="preserve">Total vpp &amp; excess</t>
  </si>
  <si>
    <t xml:space="preserve">Volumes/mmbtu</t>
  </si>
  <si>
    <t xml:space="preserve">HALL HOUSTON PROPERTIES - gulf </t>
  </si>
  <si>
    <t xml:space="preserve">HH - South Pelto 18</t>
  </si>
  <si>
    <t xml:space="preserve">KCS TRANSPORT</t>
  </si>
  <si>
    <t xml:space="preserve">custody</t>
  </si>
  <si>
    <t xml:space="preserve">ENRON TRANSPORT</t>
  </si>
  <si>
    <t xml:space="preserve">TRSCO z3</t>
  </si>
  <si>
    <t xml:space="preserve">TRSCO</t>
  </si>
  <si>
    <t xml:space="preserve">transfer</t>
  </si>
  <si>
    <t xml:space="preserve">SP18</t>
  </si>
  <si>
    <t xml:space="preserve">SP 13</t>
  </si>
  <si>
    <t xml:space="preserve">interconnect</t>
  </si>
  <si>
    <t xml:space="preserve">STA 65 </t>
  </si>
  <si>
    <t xml:space="preserve">point</t>
  </si>
  <si>
    <t xml:space="preserve">mtr 0067</t>
  </si>
  <si>
    <t xml:space="preserve">POOL</t>
  </si>
  <si>
    <t xml:space="preserve">HH - South Pelto 14/15</t>
  </si>
  <si>
    <t xml:space="preserve">TENN Z1/500</t>
  </si>
  <si>
    <t xml:space="preserve">SP14/15</t>
  </si>
  <si>
    <t xml:space="preserve">ST 34</t>
  </si>
  <si>
    <t xml:space="preserve">mtr 019012</t>
  </si>
  <si>
    <t xml:space="preserve">HH - Vermilion 320</t>
  </si>
  <si>
    <t xml:space="preserve">STRY</t>
  </si>
  <si>
    <t xml:space="preserve">NGPL-LA</t>
  </si>
  <si>
    <t xml:space="preserve">VR 320</t>
  </si>
  <si>
    <t xml:space="preserve">mtr 7117</t>
  </si>
  <si>
    <t xml:space="preserve">mtr 5433</t>
  </si>
  <si>
    <t xml:space="preserve">HH - Vermilion 325</t>
  </si>
  <si>
    <t xml:space="preserve">VR 325</t>
  </si>
  <si>
    <t xml:space="preserve">HH - West Cameron 149</t>
  </si>
  <si>
    <t xml:space="preserve">KSC TRANSPORT</t>
  </si>
  <si>
    <t xml:space="preserve">TEXAS GAS</t>
  </si>
  <si>
    <t xml:space="preserve">WC 149</t>
  </si>
  <si>
    <t xml:space="preserve">WC 167</t>
  </si>
  <si>
    <t xml:space="preserve">ANR mtr 186211</t>
  </si>
  <si>
    <t xml:space="preserve">UTOS</t>
  </si>
  <si>
    <t xml:space="preserve">HH - East Cameron 160</t>
  </si>
  <si>
    <t xml:space="preserve">X</t>
  </si>
  <si>
    <t xml:space="preserve">DEDICATED TO DYNEGY</t>
  </si>
  <si>
    <t xml:space="preserve">EC 160</t>
  </si>
  <si>
    <t xml:space="preserve">mtr 71474</t>
  </si>
  <si>
    <t xml:space="preserve">(mainline pt.)</t>
  </si>
  <si>
    <t xml:space="preserve">HH - High Island A-327</t>
  </si>
  <si>
    <t xml:space="preserve">HIOS</t>
  </si>
  <si>
    <t xml:space="preserve">ANR</t>
  </si>
  <si>
    <t xml:space="preserve">(BTU OFO)</t>
  </si>
  <si>
    <t xml:space="preserve">HI A-327</t>
  </si>
  <si>
    <t xml:space="preserve">ANR LATERAL</t>
  </si>
  <si>
    <t xml:space="preserve">mtr 327327</t>
  </si>
  <si>
    <t xml:space="preserve">PROCESSING</t>
  </si>
  <si>
    <t xml:space="preserve">BTUs</t>
  </si>
  <si>
    <t xml:space="preserve">KCS GULF COAST PROPERTIES</t>
  </si>
  <si>
    <t xml:space="preserve">Cypress/Langham</t>
  </si>
  <si>
    <t xml:space="preserve">HPL</t>
  </si>
  <si>
    <t xml:space="preserve">75% dedication to HPL thru 6/30</t>
  </si>
  <si>
    <t xml:space="preserve">cypress/</t>
  </si>
  <si>
    <t xml:space="preserve">kcs does not want us to take</t>
  </si>
  <si>
    <t xml:space="preserve">langham</t>
  </si>
  <si>
    <t xml:space="preserve">KCS resource gathering line</t>
  </si>
  <si>
    <t xml:space="preserve">mtr 989658</t>
  </si>
  <si>
    <t xml:space="preserve">physically in to Tenn because</t>
  </si>
  <si>
    <t xml:space="preserve">(option to deliver to HPL or TENN)</t>
  </si>
  <si>
    <t xml:space="preserve">they can get a better price in to HPL</t>
  </si>
  <si>
    <t xml:space="preserve">mtr 012399</t>
  </si>
  <si>
    <t xml:space="preserve">CGULF </t>
  </si>
  <si>
    <t xml:space="preserve">mainline point</t>
  </si>
  <si>
    <t xml:space="preserve">*** Currently the operator, Newfield is moving this gas on a discounted IT rate to the CGULF onshore pool.  If we buy this gas we WILL HAVE TO PAY transport****</t>
  </si>
  <si>
    <t xml:space="preserve">E.I. 251/262</t>
  </si>
  <si>
    <t xml:space="preserve">ml connect</t>
  </si>
  <si>
    <t xml:space="preserve">EI 251 mtr 647</t>
  </si>
  <si>
    <t xml:space="preserve">EI 262 mtr 4114</t>
  </si>
  <si>
    <t xml:space="preserve">Roche Ranch</t>
  </si>
  <si>
    <t xml:space="preserve">roche</t>
  </si>
  <si>
    <t xml:space="preserve">ranch</t>
  </si>
  <si>
    <t xml:space="preserve">Wiser gathering line</t>
  </si>
  <si>
    <t xml:space="preserve">mtr </t>
  </si>
  <si>
    <t xml:space="preserve">South Tim 148</t>
  </si>
  <si>
    <t xml:space="preserve">ST 148</t>
  </si>
  <si>
    <t xml:space="preserve">***There should be free transport into Enron's Tabs pool on Trunkline, but you should verify this, otherwise there could be a transport cost***</t>
  </si>
  <si>
    <t xml:space="preserve">3 mtrs:  82600,</t>
  </si>
  <si>
    <t xml:space="preserve">82599, 80268</t>
  </si>
  <si>
    <t xml:space="preserve">GARDEN</t>
  </si>
  <si>
    <t xml:space="preserve">TENN ZN SL 800</t>
  </si>
  <si>
    <t xml:space="preserve">franklin</t>
  </si>
  <si>
    <t xml:space="preserve">CITY</t>
  </si>
  <si>
    <t xml:space="preserve">deep</t>
  </si>
  <si>
    <t xml:space="preserve">GAS PLANT</t>
  </si>
  <si>
    <t xml:space="preserve">Welder Ranch</t>
  </si>
  <si>
    <t xml:space="preserve">welder </t>
  </si>
  <si>
    <t xml:space="preserve">KCS MID CON PROPERTIES</t>
  </si>
  <si>
    <t xml:space="preserve">Mills Ranch - Austin #1</t>
  </si>
  <si>
    <t xml:space="preserve">mills</t>
  </si>
  <si>
    <t xml:space="preserve">NGPL - MC</t>
  </si>
  <si>
    <t xml:space="preserve">Reliant</t>
  </si>
  <si>
    <t xml:space="preserve">(enron purchasing thru June)</t>
  </si>
  <si>
    <t xml:space="preserve">austin #1</t>
  </si>
  <si>
    <t xml:space="preserve">Wilberton - Comissioner #14&amp; McCabe #1</t>
  </si>
  <si>
    <t xml:space="preserve">wilberton</t>
  </si>
  <si>
    <t xml:space="preserve">NORAM E</t>
  </si>
  <si>
    <t xml:space="preserve">comm #14</t>
  </si>
  <si>
    <t xml:space="preserve">McCabe #1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</si>
</sst>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* #,##0_);_(* \(#,##0\);_(* \-??_);_(@_)"/>
    <numFmt numFmtId="167" formatCode="_(\$* #,##0_);_(\$* \(#,##0\);_(\$* \-??_);_(@_)"/>
    <numFmt numFmtId="168" formatCode="[$-409]mmm\-yy"/>
    <numFmt numFmtId="169" formatCode="_(* #,##0.00_);_(* \(#,##0.00\);_(* \-??_);_(@_)"/>
    <numFmt numFmtId="170" formatCode="_(* #,##0.0000_);_(* \(#,##0.0000\);_(* \-??_);_(@_)"/>
    <numFmt numFmtId="171" formatCode="_(\$* #,##0.00_);_(\$* \(#,##0.00\);_(\$* \-??_);_(@_)"/>
    <numFmt numFmtId="172" formatCode="_(\$* #,##0.0000_);_(\$* \(#,##0.0000\);_(\$* \-??_);_(@_)"/>
    <numFmt numFmtId="173" formatCode="0%"/>
    <numFmt numFmtId="174" formatCode="[$-409]#,##0_);[RED]\(#,##0\)"/>
    <numFmt numFmtId="175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4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i val="true"/>
      <sz val="10"/>
      <name val="Times New Roman"/>
      <family val="1"/>
    </font>
    <font>
      <b val="true"/>
      <sz val="11"/>
      <name val="Times New Roman"/>
      <family val="1"/>
    </font>
    <font>
      <i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808080"/>
        <bgColor rgb="FF969696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2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1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CM Curve Fetch 97" xfId="20"/>
    <cellStyle name="Normal_Enron Pricing" xfId="21"/>
    <cellStyle name="Normal_KCS Gas Volumes for Hedging - 2-15" xfId="22"/>
    <cellStyle name="Normal_MartinModel" xfId="23"/>
    <cellStyle name="Normal_PriceCurve" xfId="24"/>
    <cellStyle name="Normal_Pricing" xfId="25"/>
    <cellStyle name="Normal_RingoModel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definedNames>
      <definedName name="Table" refersTo="[1]Curves!$C$8:$AL$370"/>
      <definedName name="Curves" refersTo="[1]Curves!$C$8:$AL$8"/>
    </definedNames>
    <sheetDataSet>
      <sheetData sheetId="0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NG_OMICRON_1-P</v>
          </cell>
          <cell r="H8" t="str">
            <v>NG_OMICRON_15-P</v>
          </cell>
          <cell r="I8" t="str">
            <v>IF-ANR/OK-D</v>
          </cell>
          <cell r="J8" t="str">
            <v>IF-ANR/LA-D</v>
          </cell>
          <cell r="K8" t="str">
            <v>IF-COLGULF/LA-D</v>
          </cell>
          <cell r="L8" t="str">
            <v>IF-ELPO/PERMIAN-D</v>
          </cell>
          <cell r="M8" t="str">
            <v>IF-HPL/SHPCHAN-D</v>
          </cell>
          <cell r="N8" t="str">
            <v>IF-KOCH/LA-D</v>
          </cell>
          <cell r="O8" t="str">
            <v>MICH/CONS-D</v>
          </cell>
          <cell r="P8" t="str">
            <v>NGI-MICH_CG-D</v>
          </cell>
          <cell r="Q8" t="str">
            <v>IF-NGPL/MIDCON-D</v>
          </cell>
          <cell r="R8" t="str">
            <v>IF-NGPL/LA-D</v>
          </cell>
          <cell r="S8" t="str">
            <v>IF-NNG/TOK-D</v>
          </cell>
          <cell r="T8" t="str">
            <v>IF-NNG/DEMARCAT-D</v>
          </cell>
          <cell r="U8" t="str">
            <v>IF-ONG/OKLAHOMA-D</v>
          </cell>
          <cell r="V8" t="str">
            <v>IF-PAN/TX/OK-D</v>
          </cell>
          <cell r="W8" t="str">
            <v>IF-VALERO/TX-D</v>
          </cell>
          <cell r="X8" t="str">
            <v>IF-SONAT/LA-D</v>
          </cell>
          <cell r="Y8" t="str">
            <v>IF-TENN/LA-D</v>
          </cell>
          <cell r="Z8" t="str">
            <v>IF-TENN/TX-D</v>
          </cell>
          <cell r="AA8" t="str">
            <v>IF-TETCO/ETX-D</v>
          </cell>
          <cell r="AB8" t="str">
            <v>IF-TETCO/STX-D</v>
          </cell>
          <cell r="AC8" t="str">
            <v>IF-TETCO/ELA-D</v>
          </cell>
          <cell r="AD8" t="str">
            <v>IF-TETCO/WLA-D</v>
          </cell>
          <cell r="AE8" t="str">
            <v>IF-TRANSCO/Z3-D</v>
          </cell>
          <cell r="AF8" t="str">
            <v>IF-TRANSCO/Z4-D</v>
          </cell>
          <cell r="AG8" t="str">
            <v>IF-TRUNKL/LA-D</v>
          </cell>
          <cell r="AH8" t="str">
            <v>IF-HEHUB-I</v>
          </cell>
          <cell r="AI8" t="str">
            <v>IF-NORAM/EAST-D</v>
          </cell>
          <cell r="AJ8" t="str">
            <v>IF-NORAM/EAST-I</v>
          </cell>
          <cell r="AK8" t="str">
            <v>IF-WNG/TOK-D</v>
          </cell>
          <cell r="AL8" t="str">
            <v>IF-WNG/TOK-I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  <cell r="H10">
            <v>4</v>
          </cell>
          <cell r="I10">
            <v>4</v>
          </cell>
          <cell r="J10">
            <v>4</v>
          </cell>
          <cell r="K10">
            <v>4</v>
          </cell>
          <cell r="L10">
            <v>4</v>
          </cell>
          <cell r="M10">
            <v>4</v>
          </cell>
          <cell r="N10">
            <v>4</v>
          </cell>
          <cell r="O10">
            <v>4</v>
          </cell>
          <cell r="P10">
            <v>4</v>
          </cell>
          <cell r="Q10">
            <v>4</v>
          </cell>
          <cell r="R10">
            <v>4</v>
          </cell>
          <cell r="S10">
            <v>4</v>
          </cell>
          <cell r="T10">
            <v>4</v>
          </cell>
          <cell r="U10">
            <v>4</v>
          </cell>
          <cell r="V10">
            <v>4</v>
          </cell>
          <cell r="W10">
            <v>4</v>
          </cell>
          <cell r="X10">
            <v>5</v>
          </cell>
          <cell r="Y10">
            <v>6</v>
          </cell>
          <cell r="Z10">
            <v>7</v>
          </cell>
          <cell r="AA10">
            <v>8</v>
          </cell>
          <cell r="AB10">
            <v>9</v>
          </cell>
          <cell r="AC10">
            <v>10</v>
          </cell>
          <cell r="AD10">
            <v>11</v>
          </cell>
          <cell r="AE10">
            <v>12</v>
          </cell>
          <cell r="AF10">
            <v>13</v>
          </cell>
          <cell r="AG10">
            <v>13</v>
          </cell>
          <cell r="AH10">
            <v>5</v>
          </cell>
          <cell r="AI10">
            <v>6</v>
          </cell>
        </row>
        <row r="11">
          <cell r="C11" t="str">
            <v>Effective Date</v>
          </cell>
          <cell r="D11">
            <v>36938</v>
          </cell>
          <cell r="E11">
            <v>36938</v>
          </cell>
          <cell r="F11">
            <v>36938</v>
          </cell>
          <cell r="G11">
            <v>36938</v>
          </cell>
          <cell r="H11">
            <v>36938</v>
          </cell>
          <cell r="I11">
            <v>36938</v>
          </cell>
          <cell r="J11">
            <v>36938</v>
          </cell>
          <cell r="K11">
            <v>36938</v>
          </cell>
          <cell r="L11">
            <v>36938</v>
          </cell>
          <cell r="M11">
            <v>36938</v>
          </cell>
          <cell r="N11">
            <v>36938</v>
          </cell>
          <cell r="O11">
            <v>36938</v>
          </cell>
          <cell r="P11">
            <v>36938</v>
          </cell>
          <cell r="Q11">
            <v>36938</v>
          </cell>
          <cell r="R11">
            <v>36938</v>
          </cell>
          <cell r="S11">
            <v>36938</v>
          </cell>
          <cell r="T11">
            <v>36938</v>
          </cell>
          <cell r="U11">
            <v>36938</v>
          </cell>
          <cell r="V11">
            <v>36938</v>
          </cell>
          <cell r="W11">
            <v>36938</v>
          </cell>
          <cell r="X11">
            <v>36938</v>
          </cell>
          <cell r="Y11">
            <v>36938</v>
          </cell>
          <cell r="Z11">
            <v>36938</v>
          </cell>
          <cell r="AA11">
            <v>36938</v>
          </cell>
          <cell r="AB11">
            <v>36938</v>
          </cell>
          <cell r="AC11">
            <v>36938</v>
          </cell>
          <cell r="AD11">
            <v>36938</v>
          </cell>
          <cell r="AE11">
            <v>36938</v>
          </cell>
          <cell r="AF11">
            <v>36938</v>
          </cell>
          <cell r="AG11">
            <v>36938</v>
          </cell>
          <cell r="AH11">
            <v>36938</v>
          </cell>
          <cell r="AI11">
            <v>36938</v>
          </cell>
          <cell r="AJ11">
            <v>36938</v>
          </cell>
          <cell r="AK11">
            <v>36938</v>
          </cell>
          <cell r="AL11">
            <v>36938</v>
          </cell>
        </row>
        <row r="12">
          <cell r="C12" t="str">
            <v>Prompt Month</v>
          </cell>
          <cell r="D12">
            <v>36951</v>
          </cell>
          <cell r="E12">
            <v>36951</v>
          </cell>
          <cell r="F12">
            <v>36951</v>
          </cell>
          <cell r="G12">
            <v>36951</v>
          </cell>
          <cell r="H12">
            <v>36951</v>
          </cell>
          <cell r="I12">
            <v>36951</v>
          </cell>
          <cell r="J12">
            <v>36951</v>
          </cell>
          <cell r="K12">
            <v>36951</v>
          </cell>
          <cell r="L12">
            <v>36951</v>
          </cell>
          <cell r="M12">
            <v>36951</v>
          </cell>
          <cell r="N12">
            <v>36951</v>
          </cell>
          <cell r="O12">
            <v>36951</v>
          </cell>
          <cell r="P12">
            <v>36951</v>
          </cell>
          <cell r="Q12">
            <v>36951</v>
          </cell>
          <cell r="R12">
            <v>36951</v>
          </cell>
          <cell r="S12">
            <v>36951</v>
          </cell>
          <cell r="T12">
            <v>36951</v>
          </cell>
          <cell r="U12">
            <v>36951</v>
          </cell>
          <cell r="V12">
            <v>36951</v>
          </cell>
          <cell r="W12">
            <v>36951</v>
          </cell>
          <cell r="X12">
            <v>36951</v>
          </cell>
          <cell r="Y12">
            <v>36951</v>
          </cell>
          <cell r="Z12">
            <v>36951</v>
          </cell>
          <cell r="AA12">
            <v>36951</v>
          </cell>
          <cell r="AB12">
            <v>36951</v>
          </cell>
          <cell r="AC12">
            <v>36951</v>
          </cell>
          <cell r="AD12">
            <v>36951</v>
          </cell>
          <cell r="AE12">
            <v>36951</v>
          </cell>
          <cell r="AF12">
            <v>36951</v>
          </cell>
          <cell r="AG12">
            <v>36951</v>
          </cell>
          <cell r="AH12">
            <v>36951</v>
          </cell>
          <cell r="AI12">
            <v>36951</v>
          </cell>
          <cell r="AJ12">
            <v>36951</v>
          </cell>
          <cell r="AK12">
            <v>36951</v>
          </cell>
          <cell r="AL12">
            <v>36951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NG_OMICRON_1</v>
          </cell>
          <cell r="H13" t="str">
            <v>NG_OMICRON_15</v>
          </cell>
          <cell r="I13" t="str">
            <v>IF-ANR/OK</v>
          </cell>
          <cell r="J13" t="str">
            <v>IF-ANR/LA</v>
          </cell>
          <cell r="K13" t="str">
            <v>IF-COLGULF/LA</v>
          </cell>
          <cell r="L13" t="str">
            <v>IF-ELPO/PERMIAN</v>
          </cell>
          <cell r="M13" t="str">
            <v>IF-HPL/SHPCHAN</v>
          </cell>
          <cell r="N13" t="str">
            <v>IF-KOCH/LA</v>
          </cell>
          <cell r="O13" t="str">
            <v>MICH/CONS</v>
          </cell>
          <cell r="P13" t="str">
            <v>NGI-MICH_CG</v>
          </cell>
          <cell r="Q13" t="str">
            <v>IF-NGPL/MIDCON</v>
          </cell>
          <cell r="R13" t="str">
            <v>IF-NGPL/LA</v>
          </cell>
          <cell r="S13" t="str">
            <v>IF-NNG/TOK</v>
          </cell>
          <cell r="T13" t="str">
            <v>IF-NNG/DEMARCAT</v>
          </cell>
          <cell r="U13" t="str">
            <v>IF-ONG/OKLAHOMA</v>
          </cell>
          <cell r="V13" t="str">
            <v>IF-PAN/TX/OK</v>
          </cell>
          <cell r="W13" t="str">
            <v>IF-VALERO/TX</v>
          </cell>
          <cell r="X13" t="str">
            <v>IF-SONAT/LA</v>
          </cell>
          <cell r="Y13" t="str">
            <v>IF-TENN/LA</v>
          </cell>
          <cell r="Z13" t="str">
            <v>IF-TENN/TX</v>
          </cell>
          <cell r="AA13" t="str">
            <v>IF-TETCO/ETX</v>
          </cell>
          <cell r="AB13" t="str">
            <v>IF-TETCO/STX</v>
          </cell>
          <cell r="AC13" t="str">
            <v>IF-TETCO/ELA</v>
          </cell>
          <cell r="AD13" t="str">
            <v>IF-TETCO/WLA</v>
          </cell>
          <cell r="AE13" t="str">
            <v>IF-TRANSCO/Z3</v>
          </cell>
          <cell r="AF13" t="str">
            <v>IF-TRANSCO/Z4</v>
          </cell>
          <cell r="AG13" t="str">
            <v>IF-TRUNKL/LA</v>
          </cell>
          <cell r="AH13" t="str">
            <v>IF-HEHUB</v>
          </cell>
          <cell r="AI13" t="str">
            <v>IF-NORAM/EAST</v>
          </cell>
          <cell r="AJ13" t="str">
            <v>IF-NORAM/EAST</v>
          </cell>
          <cell r="AK13" t="str">
            <v>IF-WNG/TOK</v>
          </cell>
          <cell r="AL13" t="str">
            <v>IF-WNG/TOK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VO</v>
          </cell>
          <cell r="H14" t="str">
            <v>VO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  <cell r="N14" t="str">
            <v>PR</v>
          </cell>
          <cell r="O14" t="str">
            <v>PR</v>
          </cell>
          <cell r="P14" t="str">
            <v>PR</v>
          </cell>
          <cell r="Q14" t="str">
            <v>PR</v>
          </cell>
          <cell r="R14" t="str">
            <v>PR</v>
          </cell>
          <cell r="S14" t="str">
            <v>PR</v>
          </cell>
          <cell r="T14" t="str">
            <v>PR</v>
          </cell>
          <cell r="U14" t="str">
            <v>PR</v>
          </cell>
          <cell r="V14" t="str">
            <v>PR</v>
          </cell>
          <cell r="W14" t="str">
            <v>PR</v>
          </cell>
          <cell r="X14" t="str">
            <v>PR</v>
          </cell>
          <cell r="Y14" t="str">
            <v>PR</v>
          </cell>
          <cell r="Z14" t="str">
            <v>PR</v>
          </cell>
          <cell r="AA14" t="str">
            <v>PR</v>
          </cell>
          <cell r="AB14" t="str">
            <v>PR</v>
          </cell>
          <cell r="AC14" t="str">
            <v>PR</v>
          </cell>
          <cell r="AD14" t="str">
            <v>PR</v>
          </cell>
          <cell r="AE14" t="str">
            <v>PR</v>
          </cell>
          <cell r="AF14" t="str">
            <v>PR</v>
          </cell>
          <cell r="AG14" t="str">
            <v>PR</v>
          </cell>
          <cell r="AH14" t="str">
            <v>PR</v>
          </cell>
          <cell r="AI14" t="str">
            <v>PR</v>
          </cell>
          <cell r="AJ14" t="str">
            <v>PR</v>
          </cell>
          <cell r="AK14" t="str">
            <v>PR</v>
          </cell>
          <cell r="AL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P</v>
          </cell>
          <cell r="H15" t="str">
            <v>P</v>
          </cell>
          <cell r="I15" t="str">
            <v>D</v>
          </cell>
          <cell r="J15" t="str">
            <v>D</v>
          </cell>
          <cell r="K15" t="str">
            <v>D</v>
          </cell>
          <cell r="L15" t="str">
            <v>D</v>
          </cell>
          <cell r="M15" t="str">
            <v>D</v>
          </cell>
          <cell r="N15" t="str">
            <v>D</v>
          </cell>
          <cell r="O15" t="str">
            <v>D</v>
          </cell>
          <cell r="P15" t="str">
            <v>D</v>
          </cell>
          <cell r="Q15" t="str">
            <v>D</v>
          </cell>
          <cell r="R15" t="str">
            <v>D</v>
          </cell>
          <cell r="S15" t="str">
            <v>D</v>
          </cell>
          <cell r="T15" t="str">
            <v>D</v>
          </cell>
          <cell r="U15" t="str">
            <v>D</v>
          </cell>
          <cell r="V15" t="str">
            <v>D</v>
          </cell>
          <cell r="W15" t="str">
            <v>D</v>
          </cell>
          <cell r="X15" t="str">
            <v>D</v>
          </cell>
          <cell r="Y15" t="str">
            <v>D</v>
          </cell>
          <cell r="Z15" t="str">
            <v>D</v>
          </cell>
          <cell r="AA15" t="str">
            <v>D</v>
          </cell>
          <cell r="AB15" t="str">
            <v>D</v>
          </cell>
          <cell r="AC15" t="str">
            <v>D</v>
          </cell>
          <cell r="AD15" t="str">
            <v>D</v>
          </cell>
          <cell r="AE15" t="str">
            <v>D</v>
          </cell>
          <cell r="AF15" t="str">
            <v>D</v>
          </cell>
          <cell r="AG15" t="str">
            <v>D</v>
          </cell>
          <cell r="AH15" t="str">
            <v>I</v>
          </cell>
          <cell r="AI15" t="str">
            <v>D</v>
          </cell>
          <cell r="AJ15" t="str">
            <v>I</v>
          </cell>
          <cell r="AK15" t="str">
            <v>D</v>
          </cell>
          <cell r="AL15" t="str">
            <v>I</v>
          </cell>
        </row>
        <row r="16">
          <cell r="C16" t="str">
            <v>Publisher</v>
          </cell>
          <cell r="D16" t="str">
            <v>ATEST_PC</v>
          </cell>
          <cell r="E16" t="str">
            <v>DQUIGLE</v>
          </cell>
          <cell r="F16" t="str">
            <v>DQUIGLE</v>
          </cell>
          <cell r="G16" t="str">
            <v>SSCOTT5</v>
          </cell>
          <cell r="H16" t="str">
            <v>SSCOTT5</v>
          </cell>
          <cell r="I16" t="str">
            <v>BMILLS</v>
          </cell>
          <cell r="J16" t="str">
            <v>BMILLS</v>
          </cell>
          <cell r="K16" t="str">
            <v>SBRAWNE</v>
          </cell>
          <cell r="L16" t="str">
            <v>JCROOK2</v>
          </cell>
          <cell r="M16" t="str">
            <v>EBASS</v>
          </cell>
          <cell r="N16" t="str">
            <v>SBRAWNE</v>
          </cell>
          <cell r="O16" t="str">
            <v>VGUGGEN</v>
          </cell>
          <cell r="P16" t="str">
            <v>VGUGGEN</v>
          </cell>
          <cell r="Q16" t="str">
            <v>BMILLS</v>
          </cell>
          <cell r="R16" t="str">
            <v>BMILLS</v>
          </cell>
          <cell r="S16" t="str">
            <v>BMILLS</v>
          </cell>
          <cell r="T16" t="str">
            <v>BMILLS</v>
          </cell>
          <cell r="U16" t="str">
            <v>BMILLS</v>
          </cell>
          <cell r="V16" t="str">
            <v>BMILLS</v>
          </cell>
          <cell r="W16" t="str">
            <v>EBASS</v>
          </cell>
          <cell r="X16" t="str">
            <v>SBRAWNE</v>
          </cell>
          <cell r="Y16" t="str">
            <v>SBRAWNE</v>
          </cell>
          <cell r="Z16" t="str">
            <v>SBRAWNE</v>
          </cell>
          <cell r="AA16" t="str">
            <v>SBRAWNE</v>
          </cell>
          <cell r="AB16" t="str">
            <v>SBRAWNE</v>
          </cell>
          <cell r="AC16" t="str">
            <v>SBRAWNE</v>
          </cell>
          <cell r="AD16" t="str">
            <v>SBRAWNE</v>
          </cell>
          <cell r="AE16" t="str">
            <v>SBRAWNE</v>
          </cell>
          <cell r="AF16" t="str">
            <v>SBRAWNE</v>
          </cell>
          <cell r="AG16" t="str">
            <v>BMILLS</v>
          </cell>
          <cell r="AH16" t="str">
            <v>SBRAWNE</v>
          </cell>
          <cell r="AI16" t="str">
            <v>BMILLS</v>
          </cell>
          <cell r="AJ16" t="str">
            <v>BMILLS</v>
          </cell>
          <cell r="AK16" t="str">
            <v>BMILLS</v>
          </cell>
          <cell r="AL16" t="str">
            <v>BMILLS</v>
          </cell>
        </row>
        <row r="17">
          <cell r="C17">
            <v>36951</v>
          </cell>
          <cell r="D17">
            <v>0.0570566613979922</v>
          </cell>
          <cell r="E17">
            <v>5.568</v>
          </cell>
          <cell r="F17">
            <v>0.78</v>
          </cell>
          <cell r="G17">
            <v>1.285</v>
          </cell>
          <cell r="H17">
            <v>2.76</v>
          </cell>
          <cell r="I17">
            <v>-0.06</v>
          </cell>
          <cell r="J17">
            <v>-0.1</v>
          </cell>
          <cell r="K17">
            <v>-0.0075</v>
          </cell>
          <cell r="L17">
            <v>0.125</v>
          </cell>
          <cell r="M17">
            <v>-0.0125</v>
          </cell>
          <cell r="N17">
            <v>-0.175</v>
          </cell>
          <cell r="O17">
            <v>0.315</v>
          </cell>
          <cell r="P17">
            <v>0.265</v>
          </cell>
          <cell r="Q17">
            <v>-0.08</v>
          </cell>
          <cell r="R17">
            <v>-0.09</v>
          </cell>
          <cell r="S17">
            <v>-0.08</v>
          </cell>
          <cell r="T17">
            <v>0.15</v>
          </cell>
          <cell r="U17">
            <v>-0.03</v>
          </cell>
          <cell r="V17">
            <v>-0.06</v>
          </cell>
          <cell r="W17">
            <v>-0.295</v>
          </cell>
          <cell r="X17">
            <v>-0.01</v>
          </cell>
          <cell r="Y17">
            <v>-0.1</v>
          </cell>
          <cell r="Z17">
            <v>-0.18</v>
          </cell>
          <cell r="AA17">
            <v>-0.27</v>
          </cell>
          <cell r="AB17">
            <v>-0.28</v>
          </cell>
          <cell r="AC17">
            <v>-0.11</v>
          </cell>
          <cell r="AD17">
            <v>-0.13</v>
          </cell>
          <cell r="AE17">
            <v>0.0175</v>
          </cell>
          <cell r="AF17">
            <v>0.0775</v>
          </cell>
          <cell r="AG17">
            <v>-0.1225</v>
          </cell>
          <cell r="AH17">
            <v>0</v>
          </cell>
          <cell r="AI17">
            <v>-0.0775</v>
          </cell>
          <cell r="AJ17">
            <v>-0.005</v>
          </cell>
          <cell r="AK17">
            <v>-0.06</v>
          </cell>
          <cell r="AL17">
            <v>0</v>
          </cell>
        </row>
        <row r="18">
          <cell r="C18">
            <v>36982</v>
          </cell>
          <cell r="D18">
            <v>0.0569050211373692</v>
          </cell>
          <cell r="E18">
            <v>5.528</v>
          </cell>
          <cell r="F18">
            <v>0.61</v>
          </cell>
          <cell r="G18">
            <v>0.56</v>
          </cell>
          <cell r="H18">
            <v>2.36</v>
          </cell>
          <cell r="I18">
            <v>-0.095</v>
          </cell>
          <cell r="J18">
            <v>-0.095</v>
          </cell>
          <cell r="K18">
            <v>-0.02</v>
          </cell>
          <cell r="L18">
            <v>0.065</v>
          </cell>
          <cell r="M18">
            <v>0.005</v>
          </cell>
          <cell r="N18">
            <v>-0.15</v>
          </cell>
          <cell r="O18">
            <v>0.22</v>
          </cell>
          <cell r="P18">
            <v>0.22</v>
          </cell>
          <cell r="Q18">
            <v>-0.115</v>
          </cell>
          <cell r="R18">
            <v>-0.0775</v>
          </cell>
          <cell r="S18">
            <v>-0.03</v>
          </cell>
          <cell r="T18">
            <v>0.005</v>
          </cell>
          <cell r="U18">
            <v>-0.065</v>
          </cell>
          <cell r="V18">
            <v>-0.095</v>
          </cell>
          <cell r="W18">
            <v>-0.1625</v>
          </cell>
          <cell r="X18">
            <v>-0.0025</v>
          </cell>
          <cell r="Y18">
            <v>-0.08</v>
          </cell>
          <cell r="Z18">
            <v>-0.1225</v>
          </cell>
          <cell r="AA18">
            <v>-0.15</v>
          </cell>
          <cell r="AB18">
            <v>-0.16</v>
          </cell>
          <cell r="AC18">
            <v>-0.0675</v>
          </cell>
          <cell r="AD18">
            <v>-0.1125</v>
          </cell>
          <cell r="AE18">
            <v>0.02</v>
          </cell>
          <cell r="AF18">
            <v>0.05</v>
          </cell>
          <cell r="AG18">
            <v>-0.1075</v>
          </cell>
          <cell r="AH18">
            <v>0</v>
          </cell>
          <cell r="AI18">
            <v>-0.085</v>
          </cell>
          <cell r="AJ18">
            <v>0.01</v>
          </cell>
          <cell r="AK18">
            <v>-0.095</v>
          </cell>
          <cell r="AL18">
            <v>0.015</v>
          </cell>
        </row>
        <row r="19">
          <cell r="C19">
            <v>37012</v>
          </cell>
          <cell r="D19">
            <v>0.0560562910261737</v>
          </cell>
          <cell r="E19">
            <v>5.5</v>
          </cell>
          <cell r="F19">
            <v>0.515</v>
          </cell>
          <cell r="G19">
            <v>0.51</v>
          </cell>
          <cell r="H19">
            <v>2.21</v>
          </cell>
          <cell r="I19">
            <v>-0.09</v>
          </cell>
          <cell r="J19">
            <v>-0.09</v>
          </cell>
          <cell r="K19">
            <v>-0.02</v>
          </cell>
          <cell r="L19">
            <v>0.065</v>
          </cell>
          <cell r="M19">
            <v>0.0275</v>
          </cell>
          <cell r="N19">
            <v>-0.18</v>
          </cell>
          <cell r="O19">
            <v>0.22</v>
          </cell>
          <cell r="P19">
            <v>0.22</v>
          </cell>
          <cell r="Q19">
            <v>-0.11</v>
          </cell>
          <cell r="R19">
            <v>-0.07</v>
          </cell>
          <cell r="S19">
            <v>-0.03</v>
          </cell>
          <cell r="T19">
            <v>0.01</v>
          </cell>
          <cell r="U19">
            <v>-0.06</v>
          </cell>
          <cell r="V19">
            <v>-0.09</v>
          </cell>
          <cell r="W19">
            <v>-0.1525</v>
          </cell>
          <cell r="X19">
            <v>-0.0025</v>
          </cell>
          <cell r="Y19">
            <v>-0.08</v>
          </cell>
          <cell r="Z19">
            <v>-0.11</v>
          </cell>
          <cell r="AA19">
            <v>-0.14</v>
          </cell>
          <cell r="AB19">
            <v>-0.15</v>
          </cell>
          <cell r="AC19">
            <v>-0.0675</v>
          </cell>
          <cell r="AD19">
            <v>-0.1125</v>
          </cell>
          <cell r="AE19">
            <v>0.02</v>
          </cell>
          <cell r="AF19">
            <v>0.05</v>
          </cell>
          <cell r="AG19">
            <v>-0.1025</v>
          </cell>
          <cell r="AH19">
            <v>0</v>
          </cell>
          <cell r="AI19">
            <v>-0.08</v>
          </cell>
          <cell r="AJ19">
            <v>0.0075</v>
          </cell>
          <cell r="AK19">
            <v>-0.09</v>
          </cell>
          <cell r="AL19">
            <v>0.015</v>
          </cell>
        </row>
        <row r="20">
          <cell r="C20">
            <v>37043</v>
          </cell>
          <cell r="D20">
            <v>0.054856475455269</v>
          </cell>
          <cell r="E20">
            <v>5.505</v>
          </cell>
          <cell r="F20">
            <v>0.5</v>
          </cell>
          <cell r="G20">
            <v>0.51</v>
          </cell>
          <cell r="H20">
            <v>2.31</v>
          </cell>
          <cell r="I20">
            <v>-0.085</v>
          </cell>
          <cell r="J20">
            <v>-0.085</v>
          </cell>
          <cell r="K20">
            <v>-0.02</v>
          </cell>
          <cell r="L20">
            <v>0.065</v>
          </cell>
          <cell r="M20">
            <v>0.0425</v>
          </cell>
          <cell r="N20">
            <v>-0.176</v>
          </cell>
          <cell r="O20">
            <v>0.22</v>
          </cell>
          <cell r="P20">
            <v>0.22</v>
          </cell>
          <cell r="Q20">
            <v>-0.105</v>
          </cell>
          <cell r="R20">
            <v>-0.065</v>
          </cell>
          <cell r="S20">
            <v>-0.03</v>
          </cell>
          <cell r="T20">
            <v>0.015</v>
          </cell>
          <cell r="U20">
            <v>-0.055</v>
          </cell>
          <cell r="V20">
            <v>-0.085</v>
          </cell>
          <cell r="W20">
            <v>-0.1475</v>
          </cell>
          <cell r="X20">
            <v>-0.0025</v>
          </cell>
          <cell r="Y20">
            <v>-0.08</v>
          </cell>
          <cell r="Z20">
            <v>-0.1075</v>
          </cell>
          <cell r="AA20">
            <v>-0.135</v>
          </cell>
          <cell r="AB20">
            <v>-0.145</v>
          </cell>
          <cell r="AC20">
            <v>-0.0675</v>
          </cell>
          <cell r="AD20">
            <v>-0.1125</v>
          </cell>
          <cell r="AE20">
            <v>0.02</v>
          </cell>
          <cell r="AF20">
            <v>0.05</v>
          </cell>
          <cell r="AG20">
            <v>-0.0975</v>
          </cell>
          <cell r="AH20">
            <v>0</v>
          </cell>
          <cell r="AI20">
            <v>-0.075</v>
          </cell>
          <cell r="AJ20">
            <v>0.005</v>
          </cell>
          <cell r="AK20">
            <v>-0.085</v>
          </cell>
          <cell r="AL20">
            <v>0.015</v>
          </cell>
        </row>
        <row r="21">
          <cell r="C21">
            <v>37073</v>
          </cell>
          <cell r="D21">
            <v>0.0538300049150866</v>
          </cell>
          <cell r="E21">
            <v>5.53</v>
          </cell>
          <cell r="F21">
            <v>0.495</v>
          </cell>
          <cell r="G21">
            <v>0.56</v>
          </cell>
          <cell r="H21">
            <v>2.91</v>
          </cell>
          <cell r="I21">
            <v>-0.085</v>
          </cell>
          <cell r="J21">
            <v>-0.085</v>
          </cell>
          <cell r="K21">
            <v>-0.02</v>
          </cell>
          <cell r="L21">
            <v>0.17</v>
          </cell>
          <cell r="M21">
            <v>0.0475</v>
          </cell>
          <cell r="N21">
            <v>-0.129</v>
          </cell>
          <cell r="O21">
            <v>0.22</v>
          </cell>
          <cell r="P21">
            <v>0.22</v>
          </cell>
          <cell r="Q21">
            <v>-0.105</v>
          </cell>
          <cell r="R21">
            <v>-0.065</v>
          </cell>
          <cell r="S21">
            <v>0.085</v>
          </cell>
          <cell r="T21">
            <v>0.015</v>
          </cell>
          <cell r="U21">
            <v>-0.055</v>
          </cell>
          <cell r="V21">
            <v>-0.085</v>
          </cell>
          <cell r="W21">
            <v>-0.1375</v>
          </cell>
          <cell r="X21">
            <v>-0.0025</v>
          </cell>
          <cell r="Y21">
            <v>-0.08</v>
          </cell>
          <cell r="Z21">
            <v>-0.0975</v>
          </cell>
          <cell r="AA21">
            <v>-0.125</v>
          </cell>
          <cell r="AB21">
            <v>-0.135</v>
          </cell>
          <cell r="AC21">
            <v>-0.0675</v>
          </cell>
          <cell r="AD21">
            <v>-0.1125</v>
          </cell>
          <cell r="AE21">
            <v>0.02</v>
          </cell>
          <cell r="AF21">
            <v>0.05</v>
          </cell>
          <cell r="AG21">
            <v>-0.0975</v>
          </cell>
          <cell r="AH21">
            <v>0</v>
          </cell>
          <cell r="AI21">
            <v>-0.075</v>
          </cell>
          <cell r="AJ21">
            <v>0.0025</v>
          </cell>
          <cell r="AK21">
            <v>-0.085</v>
          </cell>
          <cell r="AL21">
            <v>0.015</v>
          </cell>
        </row>
        <row r="22">
          <cell r="C22">
            <v>37104</v>
          </cell>
          <cell r="D22">
            <v>0.0533524831978385</v>
          </cell>
          <cell r="E22">
            <v>5.54</v>
          </cell>
          <cell r="F22">
            <v>0.495</v>
          </cell>
          <cell r="G22">
            <v>0.61</v>
          </cell>
          <cell r="H22">
            <v>3.01</v>
          </cell>
          <cell r="I22">
            <v>-0.085</v>
          </cell>
          <cell r="J22">
            <v>-0.085</v>
          </cell>
          <cell r="K22">
            <v>-0.02</v>
          </cell>
          <cell r="L22">
            <v>0.17</v>
          </cell>
          <cell r="M22">
            <v>0.05</v>
          </cell>
          <cell r="N22">
            <v>-0.12</v>
          </cell>
          <cell r="O22">
            <v>0.22</v>
          </cell>
          <cell r="P22">
            <v>0.22</v>
          </cell>
          <cell r="Q22">
            <v>-0.105</v>
          </cell>
          <cell r="R22">
            <v>-0.065</v>
          </cell>
          <cell r="S22">
            <v>0.085</v>
          </cell>
          <cell r="T22">
            <v>0.015</v>
          </cell>
          <cell r="U22">
            <v>-0.055</v>
          </cell>
          <cell r="V22">
            <v>-0.085</v>
          </cell>
          <cell r="W22">
            <v>-0.1325</v>
          </cell>
          <cell r="X22">
            <v>-0.0025</v>
          </cell>
          <cell r="Y22">
            <v>-0.08</v>
          </cell>
          <cell r="Z22">
            <v>-0.095</v>
          </cell>
          <cell r="AA22">
            <v>-0.12</v>
          </cell>
          <cell r="AB22">
            <v>-0.13</v>
          </cell>
          <cell r="AC22">
            <v>-0.0675</v>
          </cell>
          <cell r="AD22">
            <v>-0.1125</v>
          </cell>
          <cell r="AE22">
            <v>0.02</v>
          </cell>
          <cell r="AF22">
            <v>0.05</v>
          </cell>
          <cell r="AG22">
            <v>-0.0975</v>
          </cell>
          <cell r="AH22">
            <v>0</v>
          </cell>
          <cell r="AI22">
            <v>-0.075</v>
          </cell>
          <cell r="AJ22">
            <v>0.0025</v>
          </cell>
          <cell r="AK22">
            <v>-0.085</v>
          </cell>
          <cell r="AL22">
            <v>0.015</v>
          </cell>
        </row>
        <row r="23">
          <cell r="C23">
            <v>37135</v>
          </cell>
          <cell r="D23">
            <v>0.0528749615566002</v>
          </cell>
          <cell r="E23">
            <v>5.5</v>
          </cell>
          <cell r="F23">
            <v>0.495</v>
          </cell>
          <cell r="G23">
            <v>0.61</v>
          </cell>
          <cell r="H23">
            <v>2.96</v>
          </cell>
          <cell r="I23">
            <v>-0.08</v>
          </cell>
          <cell r="J23">
            <v>-0.08</v>
          </cell>
          <cell r="K23">
            <v>-0.02</v>
          </cell>
          <cell r="L23">
            <v>0.17</v>
          </cell>
          <cell r="M23">
            <v>0.03</v>
          </cell>
          <cell r="N23">
            <v>-0.148</v>
          </cell>
          <cell r="O23">
            <v>0.22</v>
          </cell>
          <cell r="P23">
            <v>0.22</v>
          </cell>
          <cell r="Q23">
            <v>-0.1</v>
          </cell>
          <cell r="R23">
            <v>-0.06</v>
          </cell>
          <cell r="S23">
            <v>0.085</v>
          </cell>
          <cell r="T23">
            <v>0.02</v>
          </cell>
          <cell r="U23">
            <v>-0.05</v>
          </cell>
          <cell r="V23">
            <v>-0.08</v>
          </cell>
          <cell r="W23">
            <v>-0.1425</v>
          </cell>
          <cell r="X23">
            <v>-0.0025</v>
          </cell>
          <cell r="Y23">
            <v>-0.08</v>
          </cell>
          <cell r="Z23">
            <v>-0.1025</v>
          </cell>
          <cell r="AA23">
            <v>-0.13</v>
          </cell>
          <cell r="AB23">
            <v>-0.14</v>
          </cell>
          <cell r="AC23">
            <v>-0.0675</v>
          </cell>
          <cell r="AD23">
            <v>-0.1125</v>
          </cell>
          <cell r="AE23">
            <v>0.02</v>
          </cell>
          <cell r="AF23">
            <v>0.05</v>
          </cell>
          <cell r="AG23">
            <v>-0.0925</v>
          </cell>
          <cell r="AH23">
            <v>0</v>
          </cell>
          <cell r="AI23">
            <v>-0.07</v>
          </cell>
          <cell r="AJ23">
            <v>-0.0025</v>
          </cell>
          <cell r="AK23">
            <v>-0.08</v>
          </cell>
          <cell r="AL23">
            <v>0.015</v>
          </cell>
        </row>
        <row r="24">
          <cell r="C24">
            <v>37165</v>
          </cell>
          <cell r="D24">
            <v>0.0525127367907134</v>
          </cell>
          <cell r="E24">
            <v>5.51</v>
          </cell>
          <cell r="F24">
            <v>0.495</v>
          </cell>
          <cell r="G24">
            <v>0.66</v>
          </cell>
          <cell r="H24">
            <v>2.86</v>
          </cell>
          <cell r="I24">
            <v>-0.075</v>
          </cell>
          <cell r="J24">
            <v>-0.075</v>
          </cell>
          <cell r="K24">
            <v>-0.02</v>
          </cell>
          <cell r="L24">
            <v>0.045</v>
          </cell>
          <cell r="M24">
            <v>0.0125</v>
          </cell>
          <cell r="N24">
            <v>-0.1725</v>
          </cell>
          <cell r="O24">
            <v>0.22</v>
          </cell>
          <cell r="P24">
            <v>0.22</v>
          </cell>
          <cell r="Q24">
            <v>-0.095</v>
          </cell>
          <cell r="R24">
            <v>-0.055</v>
          </cell>
          <cell r="S24">
            <v>-0.02</v>
          </cell>
          <cell r="T24">
            <v>0.025</v>
          </cell>
          <cell r="U24">
            <v>-0.045</v>
          </cell>
          <cell r="V24">
            <v>-0.075</v>
          </cell>
          <cell r="W24">
            <v>-0.155</v>
          </cell>
          <cell r="X24">
            <v>-0.0025</v>
          </cell>
          <cell r="Y24">
            <v>-0.08</v>
          </cell>
          <cell r="Z24">
            <v>-0.1225</v>
          </cell>
          <cell r="AA24">
            <v>-0.1425</v>
          </cell>
          <cell r="AB24">
            <v>-0.1525</v>
          </cell>
          <cell r="AC24">
            <v>-0.0675</v>
          </cell>
          <cell r="AD24">
            <v>-0.1125</v>
          </cell>
          <cell r="AE24">
            <v>0.02</v>
          </cell>
          <cell r="AF24">
            <v>0.05</v>
          </cell>
          <cell r="AG24">
            <v>-0.0875</v>
          </cell>
          <cell r="AH24">
            <v>0</v>
          </cell>
          <cell r="AI24">
            <v>-0.065</v>
          </cell>
          <cell r="AJ24">
            <v>0.0025</v>
          </cell>
          <cell r="AK24">
            <v>-0.075</v>
          </cell>
          <cell r="AL24">
            <v>0.015</v>
          </cell>
        </row>
        <row r="25">
          <cell r="C25">
            <v>37196</v>
          </cell>
          <cell r="D25">
            <v>0.0522996611566917</v>
          </cell>
          <cell r="E25">
            <v>5.59</v>
          </cell>
          <cell r="F25">
            <v>0.49</v>
          </cell>
          <cell r="G25">
            <v>1</v>
          </cell>
          <cell r="H25">
            <v>1.55</v>
          </cell>
          <cell r="I25">
            <v>-0.09</v>
          </cell>
          <cell r="J25">
            <v>-0.0825</v>
          </cell>
          <cell r="K25">
            <v>-0.0225</v>
          </cell>
          <cell r="L25">
            <v>0.08</v>
          </cell>
          <cell r="M25">
            <v>0</v>
          </cell>
          <cell r="N25">
            <v>-0.155</v>
          </cell>
          <cell r="O25">
            <v>0.34</v>
          </cell>
          <cell r="P25">
            <v>0.26</v>
          </cell>
          <cell r="Q25">
            <v>-0.11</v>
          </cell>
          <cell r="R25">
            <v>-0.07</v>
          </cell>
          <cell r="S25">
            <v>-0.02</v>
          </cell>
          <cell r="T25">
            <v>0.11</v>
          </cell>
          <cell r="U25">
            <v>-0.06</v>
          </cell>
          <cell r="V25">
            <v>-0.09</v>
          </cell>
          <cell r="W25">
            <v>-0.155</v>
          </cell>
          <cell r="X25">
            <v>-0.01</v>
          </cell>
          <cell r="Y25">
            <v>-0.075</v>
          </cell>
          <cell r="Z25">
            <v>-0.125</v>
          </cell>
          <cell r="AA25">
            <v>-0.145</v>
          </cell>
          <cell r="AB25">
            <v>-0.155</v>
          </cell>
          <cell r="AC25">
            <v>-0.0675</v>
          </cell>
          <cell r="AD25">
            <v>-0.1</v>
          </cell>
          <cell r="AE25">
            <v>0.02</v>
          </cell>
          <cell r="AF25">
            <v>0.05</v>
          </cell>
          <cell r="AG25">
            <v>-0.085</v>
          </cell>
          <cell r="AH25">
            <v>0</v>
          </cell>
          <cell r="AI25">
            <v>-0.0775</v>
          </cell>
          <cell r="AJ25">
            <v>-0.005</v>
          </cell>
          <cell r="AK25">
            <v>-0.09</v>
          </cell>
          <cell r="AL25">
            <v>0.01</v>
          </cell>
        </row>
        <row r="26">
          <cell r="C26">
            <v>37226</v>
          </cell>
          <cell r="D26">
            <v>0.0520934589446358</v>
          </cell>
          <cell r="E26">
            <v>5.683</v>
          </cell>
          <cell r="F26">
            <v>0.49</v>
          </cell>
          <cell r="G26">
            <v>1.2</v>
          </cell>
          <cell r="H26">
            <v>1.75</v>
          </cell>
          <cell r="I26">
            <v>-0.0925</v>
          </cell>
          <cell r="J26">
            <v>-0.0825</v>
          </cell>
          <cell r="K26">
            <v>-0.0225</v>
          </cell>
          <cell r="L26">
            <v>0.08</v>
          </cell>
          <cell r="M26">
            <v>-0.0225</v>
          </cell>
          <cell r="N26">
            <v>-0.156</v>
          </cell>
          <cell r="O26">
            <v>0.34</v>
          </cell>
          <cell r="P26">
            <v>0.26</v>
          </cell>
          <cell r="Q26">
            <v>-0.1125</v>
          </cell>
          <cell r="R26">
            <v>-0.07</v>
          </cell>
          <cell r="S26">
            <v>-0.02</v>
          </cell>
          <cell r="T26">
            <v>0.13</v>
          </cell>
          <cell r="U26">
            <v>-0.0625</v>
          </cell>
          <cell r="V26">
            <v>-0.0925</v>
          </cell>
          <cell r="W26">
            <v>-0.18</v>
          </cell>
          <cell r="X26">
            <v>-0.01</v>
          </cell>
          <cell r="Y26">
            <v>-0.075</v>
          </cell>
          <cell r="Z26">
            <v>-0.1475</v>
          </cell>
          <cell r="AA26">
            <v>-0.17</v>
          </cell>
          <cell r="AB26">
            <v>-0.18</v>
          </cell>
          <cell r="AC26">
            <v>-0.0675</v>
          </cell>
          <cell r="AD26">
            <v>-0.1</v>
          </cell>
          <cell r="AE26">
            <v>0.02</v>
          </cell>
          <cell r="AF26">
            <v>0.05</v>
          </cell>
          <cell r="AG26">
            <v>-0.085</v>
          </cell>
          <cell r="AH26">
            <v>0</v>
          </cell>
          <cell r="AI26">
            <v>-0.08</v>
          </cell>
          <cell r="AJ26">
            <v>0.005</v>
          </cell>
          <cell r="AK26">
            <v>-0.0925</v>
          </cell>
          <cell r="AL26">
            <v>0.01</v>
          </cell>
        </row>
        <row r="27">
          <cell r="C27">
            <v>37257</v>
          </cell>
          <cell r="D27">
            <v>0.0519842623677058</v>
          </cell>
          <cell r="E27">
            <v>5.688</v>
          </cell>
          <cell r="F27">
            <v>0.4925</v>
          </cell>
          <cell r="G27">
            <v>1.2</v>
          </cell>
          <cell r="H27">
            <v>1.3</v>
          </cell>
          <cell r="I27">
            <v>-0.095</v>
          </cell>
          <cell r="J27">
            <v>-0.0825</v>
          </cell>
          <cell r="K27">
            <v>-0.0225</v>
          </cell>
          <cell r="L27">
            <v>0.08</v>
          </cell>
          <cell r="M27">
            <v>-0.0275</v>
          </cell>
          <cell r="N27">
            <v>-0.175</v>
          </cell>
          <cell r="O27">
            <v>0.34</v>
          </cell>
          <cell r="P27">
            <v>0.26</v>
          </cell>
          <cell r="Q27">
            <v>-0.115</v>
          </cell>
          <cell r="R27">
            <v>-0.07</v>
          </cell>
          <cell r="S27">
            <v>-0.02</v>
          </cell>
          <cell r="T27">
            <v>0.1425</v>
          </cell>
          <cell r="U27">
            <v>-0.065</v>
          </cell>
          <cell r="V27">
            <v>-0.095</v>
          </cell>
          <cell r="W27">
            <v>-0.185</v>
          </cell>
          <cell r="X27">
            <v>-0.01</v>
          </cell>
          <cell r="Y27">
            <v>-0.075</v>
          </cell>
          <cell r="Z27">
            <v>-0.155</v>
          </cell>
          <cell r="AA27">
            <v>-0.148</v>
          </cell>
          <cell r="AB27">
            <v>-0.185</v>
          </cell>
          <cell r="AC27">
            <v>-0.0675</v>
          </cell>
          <cell r="AD27">
            <v>-0.1</v>
          </cell>
          <cell r="AE27">
            <v>0.02</v>
          </cell>
          <cell r="AF27">
            <v>0.05</v>
          </cell>
          <cell r="AG27">
            <v>-0.085</v>
          </cell>
          <cell r="AH27">
            <v>0</v>
          </cell>
          <cell r="AI27">
            <v>-0.0825</v>
          </cell>
          <cell r="AJ27">
            <v>0.0025</v>
          </cell>
          <cell r="AK27">
            <v>-0.095</v>
          </cell>
          <cell r="AL27">
            <v>0.01</v>
          </cell>
        </row>
        <row r="28">
          <cell r="C28">
            <v>37288</v>
          </cell>
          <cell r="D28">
            <v>0.0520188982947891</v>
          </cell>
          <cell r="E28">
            <v>5.435</v>
          </cell>
          <cell r="F28">
            <v>0.4775</v>
          </cell>
          <cell r="G28">
            <v>1.2</v>
          </cell>
          <cell r="H28">
            <v>1.3</v>
          </cell>
          <cell r="I28">
            <v>-0.0875</v>
          </cell>
          <cell r="J28">
            <v>-0.0825</v>
          </cell>
          <cell r="K28">
            <v>-0.0225</v>
          </cell>
          <cell r="L28">
            <v>0.08</v>
          </cell>
          <cell r="M28">
            <v>-0.0125</v>
          </cell>
          <cell r="N28">
            <v>-0.195</v>
          </cell>
          <cell r="O28">
            <v>0.34</v>
          </cell>
          <cell r="P28">
            <v>0.26</v>
          </cell>
          <cell r="Q28">
            <v>-0.1075</v>
          </cell>
          <cell r="R28">
            <v>-0.07</v>
          </cell>
          <cell r="S28">
            <v>-0.02</v>
          </cell>
          <cell r="T28">
            <v>0.1475</v>
          </cell>
          <cell r="U28">
            <v>-0.0575</v>
          </cell>
          <cell r="V28">
            <v>-0.0875</v>
          </cell>
          <cell r="W28">
            <v>-0.17</v>
          </cell>
          <cell r="X28">
            <v>-0.01</v>
          </cell>
          <cell r="Y28">
            <v>-0.075</v>
          </cell>
          <cell r="Z28">
            <v>-0.1375</v>
          </cell>
          <cell r="AA28">
            <v>-0.271</v>
          </cell>
          <cell r="AB28">
            <v>-0.17</v>
          </cell>
          <cell r="AC28">
            <v>-0.0675</v>
          </cell>
          <cell r="AD28">
            <v>-0.1</v>
          </cell>
          <cell r="AE28">
            <v>0.02</v>
          </cell>
          <cell r="AF28">
            <v>0.05</v>
          </cell>
          <cell r="AG28">
            <v>-0.085</v>
          </cell>
          <cell r="AH28">
            <v>0</v>
          </cell>
          <cell r="AI28">
            <v>-0.075</v>
          </cell>
          <cell r="AJ28">
            <v>0.005</v>
          </cell>
          <cell r="AK28">
            <v>-0.0875</v>
          </cell>
          <cell r="AL28">
            <v>0.01</v>
          </cell>
        </row>
        <row r="29">
          <cell r="C29">
            <v>37316</v>
          </cell>
          <cell r="D29">
            <v>0.0520501823583053</v>
          </cell>
          <cell r="E29">
            <v>5.045</v>
          </cell>
          <cell r="F29">
            <v>0.4275</v>
          </cell>
          <cell r="G29">
            <v>0.95</v>
          </cell>
          <cell r="H29">
            <v>1.05</v>
          </cell>
          <cell r="I29">
            <v>-0.085</v>
          </cell>
          <cell r="J29">
            <v>-0.0825</v>
          </cell>
          <cell r="K29">
            <v>-0.0225</v>
          </cell>
          <cell r="L29">
            <v>0.08</v>
          </cell>
          <cell r="M29">
            <v>-0.0025</v>
          </cell>
          <cell r="N29">
            <v>-0.175</v>
          </cell>
          <cell r="O29">
            <v>0.34</v>
          </cell>
          <cell r="P29">
            <v>0.26</v>
          </cell>
          <cell r="Q29">
            <v>-0.105</v>
          </cell>
          <cell r="R29">
            <v>-0.07</v>
          </cell>
          <cell r="S29">
            <v>-0.02</v>
          </cell>
          <cell r="T29">
            <v>0.145</v>
          </cell>
          <cell r="U29">
            <v>-0.055</v>
          </cell>
          <cell r="V29">
            <v>-0.085</v>
          </cell>
          <cell r="W29">
            <v>-0.16</v>
          </cell>
          <cell r="X29">
            <v>-0.01</v>
          </cell>
          <cell r="Y29">
            <v>-0.075</v>
          </cell>
          <cell r="Z29">
            <v>-0.1275</v>
          </cell>
          <cell r="AA29">
            <v>-0.268</v>
          </cell>
          <cell r="AB29">
            <v>-0.16</v>
          </cell>
          <cell r="AC29">
            <v>-0.0675</v>
          </cell>
          <cell r="AD29">
            <v>-0.1</v>
          </cell>
          <cell r="AE29">
            <v>0.02</v>
          </cell>
          <cell r="AF29">
            <v>0.05</v>
          </cell>
          <cell r="AG29">
            <v>-0.085</v>
          </cell>
          <cell r="AH29">
            <v>0</v>
          </cell>
          <cell r="AI29">
            <v>-0.0725</v>
          </cell>
          <cell r="AJ29">
            <v>0.0025</v>
          </cell>
          <cell r="AK29">
            <v>-0.085</v>
          </cell>
          <cell r="AL29">
            <v>0.01</v>
          </cell>
        </row>
        <row r="30">
          <cell r="C30">
            <v>37347</v>
          </cell>
          <cell r="D30">
            <v>0.0520955174890387</v>
          </cell>
          <cell r="E30">
            <v>4.565</v>
          </cell>
          <cell r="F30">
            <v>0.3675</v>
          </cell>
          <cell r="G30">
            <v>0.4</v>
          </cell>
          <cell r="H30">
            <v>0.55</v>
          </cell>
          <cell r="I30">
            <v>-0.1</v>
          </cell>
          <cell r="J30">
            <v>-0.06</v>
          </cell>
          <cell r="K30">
            <v>-0.02</v>
          </cell>
          <cell r="L30">
            <v>0.09</v>
          </cell>
          <cell r="M30">
            <v>0.0125</v>
          </cell>
          <cell r="N30">
            <v>-0.15</v>
          </cell>
          <cell r="O30">
            <v>0.16</v>
          </cell>
          <cell r="P30">
            <v>0.16</v>
          </cell>
          <cell r="Q30">
            <v>-0.12</v>
          </cell>
          <cell r="R30">
            <v>-0.06</v>
          </cell>
          <cell r="S30">
            <v>0.01</v>
          </cell>
          <cell r="T30">
            <v>0.01</v>
          </cell>
          <cell r="U30">
            <v>-0.07</v>
          </cell>
          <cell r="V30">
            <v>-0.1</v>
          </cell>
          <cell r="W30">
            <v>-0.14</v>
          </cell>
          <cell r="X30">
            <v>-0.005</v>
          </cell>
          <cell r="Y30">
            <v>-0.0825</v>
          </cell>
          <cell r="Z30">
            <v>-0.1525</v>
          </cell>
          <cell r="AA30">
            <v>-0.148</v>
          </cell>
          <cell r="AB30">
            <v>-0.14</v>
          </cell>
          <cell r="AC30">
            <v>-0.065</v>
          </cell>
          <cell r="AD30">
            <v>-0.1</v>
          </cell>
          <cell r="AE30">
            <v>0.015</v>
          </cell>
          <cell r="AF30">
            <v>0.035</v>
          </cell>
          <cell r="AG30">
            <v>-0.0625</v>
          </cell>
          <cell r="AH30">
            <v>0</v>
          </cell>
          <cell r="AI30">
            <v>-0.08</v>
          </cell>
          <cell r="AJ30">
            <v>0.01</v>
          </cell>
          <cell r="AK30">
            <v>-0.1</v>
          </cell>
          <cell r="AL30">
            <v>0</v>
          </cell>
        </row>
        <row r="31">
          <cell r="C31">
            <v>37377</v>
          </cell>
          <cell r="D31">
            <v>0.0521507181381002</v>
          </cell>
          <cell r="E31">
            <v>4.42</v>
          </cell>
          <cell r="F31">
            <v>0.335</v>
          </cell>
          <cell r="G31">
            <v>0.45</v>
          </cell>
          <cell r="H31">
            <v>0.5</v>
          </cell>
          <cell r="I31">
            <v>-0.1</v>
          </cell>
          <cell r="J31">
            <v>-0.06</v>
          </cell>
          <cell r="K31">
            <v>-0.02</v>
          </cell>
          <cell r="L31">
            <v>0.09</v>
          </cell>
          <cell r="M31">
            <v>0.0125</v>
          </cell>
          <cell r="N31">
            <v>-0.18</v>
          </cell>
          <cell r="O31">
            <v>0.16</v>
          </cell>
          <cell r="P31">
            <v>0.16</v>
          </cell>
          <cell r="Q31">
            <v>-0.12</v>
          </cell>
          <cell r="R31">
            <v>-0.06</v>
          </cell>
          <cell r="S31">
            <v>0.01</v>
          </cell>
          <cell r="T31">
            <v>0.01</v>
          </cell>
          <cell r="U31">
            <v>-0.07</v>
          </cell>
          <cell r="V31">
            <v>-0.1</v>
          </cell>
          <cell r="W31">
            <v>-0.1275</v>
          </cell>
          <cell r="X31">
            <v>-0.005</v>
          </cell>
          <cell r="Y31">
            <v>-0.0825</v>
          </cell>
          <cell r="Z31">
            <v>-0.11</v>
          </cell>
          <cell r="AA31">
            <v>-0.138</v>
          </cell>
          <cell r="AB31">
            <v>-0.125</v>
          </cell>
          <cell r="AC31">
            <v>-0.065</v>
          </cell>
          <cell r="AD31">
            <v>-0.1</v>
          </cell>
          <cell r="AE31">
            <v>0.015</v>
          </cell>
          <cell r="AF31">
            <v>0.035</v>
          </cell>
          <cell r="AG31">
            <v>-0.0625</v>
          </cell>
          <cell r="AH31">
            <v>0</v>
          </cell>
          <cell r="AI31">
            <v>-0.08</v>
          </cell>
          <cell r="AJ31">
            <v>0.0075</v>
          </cell>
          <cell r="AK31">
            <v>-0.1</v>
          </cell>
          <cell r="AL31">
            <v>0</v>
          </cell>
        </row>
        <row r="32">
          <cell r="C32">
            <v>37408</v>
          </cell>
          <cell r="D32">
            <v>0.0522077588098653</v>
          </cell>
          <cell r="E32">
            <v>4.425</v>
          </cell>
          <cell r="F32">
            <v>0.325</v>
          </cell>
          <cell r="G32">
            <v>0.45</v>
          </cell>
          <cell r="H32">
            <v>0.6</v>
          </cell>
          <cell r="I32">
            <v>-0.1</v>
          </cell>
          <cell r="J32">
            <v>-0.06</v>
          </cell>
          <cell r="K32">
            <v>-0.02</v>
          </cell>
          <cell r="L32">
            <v>0.09</v>
          </cell>
          <cell r="M32">
            <v>0.0175</v>
          </cell>
          <cell r="N32">
            <v>-0.176</v>
          </cell>
          <cell r="O32">
            <v>0.16</v>
          </cell>
          <cell r="P32">
            <v>0.16</v>
          </cell>
          <cell r="Q32">
            <v>-0.12</v>
          </cell>
          <cell r="R32">
            <v>-0.06</v>
          </cell>
          <cell r="S32">
            <v>0.01</v>
          </cell>
          <cell r="T32">
            <v>0.01</v>
          </cell>
          <cell r="U32">
            <v>-0.07</v>
          </cell>
          <cell r="V32">
            <v>-0.1</v>
          </cell>
          <cell r="W32">
            <v>-0.1225</v>
          </cell>
          <cell r="X32">
            <v>-0.005</v>
          </cell>
          <cell r="Y32">
            <v>-0.0825</v>
          </cell>
          <cell r="Z32">
            <v>-0.105</v>
          </cell>
          <cell r="AA32">
            <v>-0.133</v>
          </cell>
          <cell r="AB32">
            <v>-0.12</v>
          </cell>
          <cell r="AC32">
            <v>-0.065</v>
          </cell>
          <cell r="AD32">
            <v>-0.1</v>
          </cell>
          <cell r="AE32">
            <v>0.015</v>
          </cell>
          <cell r="AF32">
            <v>0.035</v>
          </cell>
          <cell r="AG32">
            <v>-0.0625</v>
          </cell>
          <cell r="AH32">
            <v>0</v>
          </cell>
          <cell r="AI32">
            <v>-0.08</v>
          </cell>
          <cell r="AJ32">
            <v>0.005</v>
          </cell>
          <cell r="AK32">
            <v>-0.1</v>
          </cell>
          <cell r="AL32">
            <v>0</v>
          </cell>
        </row>
        <row r="33">
          <cell r="C33">
            <v>37438</v>
          </cell>
          <cell r="D33">
            <v>0.0522882873256467</v>
          </cell>
          <cell r="E33">
            <v>4.445</v>
          </cell>
          <cell r="F33">
            <v>0.325</v>
          </cell>
          <cell r="G33">
            <v>0.5</v>
          </cell>
          <cell r="H33">
            <v>0.6</v>
          </cell>
          <cell r="I33">
            <v>-0.1</v>
          </cell>
          <cell r="J33">
            <v>-0.06</v>
          </cell>
          <cell r="K33">
            <v>-0.02</v>
          </cell>
          <cell r="L33">
            <v>0.09</v>
          </cell>
          <cell r="M33">
            <v>0.02</v>
          </cell>
          <cell r="N33">
            <v>-0.129</v>
          </cell>
          <cell r="O33">
            <v>0.16</v>
          </cell>
          <cell r="P33">
            <v>0.16</v>
          </cell>
          <cell r="Q33">
            <v>-0.12</v>
          </cell>
          <cell r="R33">
            <v>-0.06</v>
          </cell>
          <cell r="S33">
            <v>0.01</v>
          </cell>
          <cell r="T33">
            <v>0.01</v>
          </cell>
          <cell r="U33">
            <v>-0.07</v>
          </cell>
          <cell r="V33">
            <v>-0.1</v>
          </cell>
          <cell r="W33">
            <v>-0.1125</v>
          </cell>
          <cell r="X33">
            <v>-0.005</v>
          </cell>
          <cell r="Y33">
            <v>-0.0825</v>
          </cell>
          <cell r="Z33">
            <v>-0.095</v>
          </cell>
          <cell r="AA33">
            <v>-0.123</v>
          </cell>
          <cell r="AB33">
            <v>-0.11</v>
          </cell>
          <cell r="AC33">
            <v>-0.065</v>
          </cell>
          <cell r="AD33">
            <v>-0.1</v>
          </cell>
          <cell r="AE33">
            <v>0.015</v>
          </cell>
          <cell r="AF33">
            <v>0.035</v>
          </cell>
          <cell r="AG33">
            <v>-0.0625</v>
          </cell>
          <cell r="AH33">
            <v>0</v>
          </cell>
          <cell r="AI33">
            <v>-0.08</v>
          </cell>
          <cell r="AJ33">
            <v>0.0025</v>
          </cell>
          <cell r="AK33">
            <v>-0.1</v>
          </cell>
          <cell r="AL33">
            <v>0</v>
          </cell>
        </row>
        <row r="34">
          <cell r="C34">
            <v>37469</v>
          </cell>
          <cell r="D34">
            <v>0.0524130433238508</v>
          </cell>
          <cell r="E34">
            <v>4.445</v>
          </cell>
          <cell r="F34">
            <v>0.325</v>
          </cell>
          <cell r="G34">
            <v>0.55</v>
          </cell>
          <cell r="H34">
            <v>0.7</v>
          </cell>
          <cell r="I34">
            <v>-0.1</v>
          </cell>
          <cell r="J34">
            <v>-0.06</v>
          </cell>
          <cell r="K34">
            <v>-0.02</v>
          </cell>
          <cell r="L34">
            <v>0.09</v>
          </cell>
          <cell r="M34">
            <v>0.0225</v>
          </cell>
          <cell r="N34">
            <v>-0.12</v>
          </cell>
          <cell r="O34">
            <v>0.16</v>
          </cell>
          <cell r="P34">
            <v>0.16</v>
          </cell>
          <cell r="Q34">
            <v>-0.12</v>
          </cell>
          <cell r="R34">
            <v>-0.06</v>
          </cell>
          <cell r="S34">
            <v>0.01</v>
          </cell>
          <cell r="T34">
            <v>0.01</v>
          </cell>
          <cell r="U34">
            <v>-0.07</v>
          </cell>
          <cell r="V34">
            <v>-0.1</v>
          </cell>
          <cell r="W34">
            <v>-0.1075</v>
          </cell>
          <cell r="X34">
            <v>-0.005</v>
          </cell>
          <cell r="Y34">
            <v>-0.0825</v>
          </cell>
          <cell r="Z34">
            <v>-0.0925</v>
          </cell>
          <cell r="AA34">
            <v>-0.118</v>
          </cell>
          <cell r="AB34">
            <v>-0.105</v>
          </cell>
          <cell r="AC34">
            <v>-0.065</v>
          </cell>
          <cell r="AD34">
            <v>-0.1</v>
          </cell>
          <cell r="AE34">
            <v>0.015</v>
          </cell>
          <cell r="AF34">
            <v>0.035</v>
          </cell>
          <cell r="AG34">
            <v>-0.0625</v>
          </cell>
          <cell r="AH34">
            <v>0</v>
          </cell>
          <cell r="AI34">
            <v>-0.08</v>
          </cell>
          <cell r="AJ34">
            <v>0.0025</v>
          </cell>
          <cell r="AK34">
            <v>-0.1</v>
          </cell>
          <cell r="AL34">
            <v>0</v>
          </cell>
        </row>
        <row r="35">
          <cell r="C35">
            <v>37500</v>
          </cell>
          <cell r="D35">
            <v>0.0525377993272458</v>
          </cell>
          <cell r="E35">
            <v>4.43</v>
          </cell>
          <cell r="F35">
            <v>0.325</v>
          </cell>
          <cell r="G35">
            <v>0.55</v>
          </cell>
          <cell r="H35">
            <v>0.65</v>
          </cell>
          <cell r="I35">
            <v>-0.1</v>
          </cell>
          <cell r="J35">
            <v>-0.06</v>
          </cell>
          <cell r="K35">
            <v>-0.02</v>
          </cell>
          <cell r="L35">
            <v>0.09</v>
          </cell>
          <cell r="M35">
            <v>0.015</v>
          </cell>
          <cell r="N35">
            <v>-0.148</v>
          </cell>
          <cell r="O35">
            <v>0.16</v>
          </cell>
          <cell r="P35">
            <v>0.16</v>
          </cell>
          <cell r="Q35">
            <v>-0.12</v>
          </cell>
          <cell r="R35">
            <v>-0.06</v>
          </cell>
          <cell r="S35">
            <v>0.01</v>
          </cell>
          <cell r="T35">
            <v>0.01</v>
          </cell>
          <cell r="U35">
            <v>-0.07</v>
          </cell>
          <cell r="V35">
            <v>-0.1</v>
          </cell>
          <cell r="W35">
            <v>-0.1175</v>
          </cell>
          <cell r="X35">
            <v>-0.005</v>
          </cell>
          <cell r="Y35">
            <v>-0.0825</v>
          </cell>
          <cell r="Z35">
            <v>-0.1</v>
          </cell>
          <cell r="AA35">
            <v>-0.128</v>
          </cell>
          <cell r="AB35">
            <v>-0.115</v>
          </cell>
          <cell r="AC35">
            <v>-0.065</v>
          </cell>
          <cell r="AD35">
            <v>-0.1</v>
          </cell>
          <cell r="AE35">
            <v>0.015</v>
          </cell>
          <cell r="AF35">
            <v>0.035</v>
          </cell>
          <cell r="AG35">
            <v>-0.0625</v>
          </cell>
          <cell r="AH35">
            <v>0</v>
          </cell>
          <cell r="AI35">
            <v>-0.08</v>
          </cell>
          <cell r="AJ35">
            <v>-0.0025</v>
          </cell>
          <cell r="AK35">
            <v>-0.1</v>
          </cell>
          <cell r="AL35">
            <v>0</v>
          </cell>
        </row>
        <row r="36">
          <cell r="C36">
            <v>37530</v>
          </cell>
          <cell r="D36">
            <v>0.0526694553966989</v>
          </cell>
          <cell r="E36">
            <v>4.425</v>
          </cell>
          <cell r="F36">
            <v>0.3275</v>
          </cell>
          <cell r="G36">
            <v>0.6</v>
          </cell>
          <cell r="H36">
            <v>0.7</v>
          </cell>
          <cell r="I36">
            <v>-0.1</v>
          </cell>
          <cell r="J36">
            <v>-0.06</v>
          </cell>
          <cell r="K36">
            <v>-0.02</v>
          </cell>
          <cell r="L36">
            <v>0.09</v>
          </cell>
          <cell r="M36">
            <v>0.005</v>
          </cell>
          <cell r="N36">
            <v>-0.1705</v>
          </cell>
          <cell r="O36">
            <v>0.16</v>
          </cell>
          <cell r="P36">
            <v>0.16</v>
          </cell>
          <cell r="Q36">
            <v>-0.12</v>
          </cell>
          <cell r="R36">
            <v>-0.06</v>
          </cell>
          <cell r="S36">
            <v>0.01</v>
          </cell>
          <cell r="T36">
            <v>0.01</v>
          </cell>
          <cell r="U36">
            <v>-0.07</v>
          </cell>
          <cell r="V36">
            <v>-0.1</v>
          </cell>
          <cell r="W36">
            <v>-0.13</v>
          </cell>
          <cell r="X36">
            <v>-0.005</v>
          </cell>
          <cell r="Y36">
            <v>-0.0825</v>
          </cell>
          <cell r="Z36">
            <v>-0.12</v>
          </cell>
          <cell r="AA36">
            <v>-0.1405</v>
          </cell>
          <cell r="AB36">
            <v>-0.1275</v>
          </cell>
          <cell r="AC36">
            <v>-0.065</v>
          </cell>
          <cell r="AD36">
            <v>-0.1</v>
          </cell>
          <cell r="AE36">
            <v>0.015</v>
          </cell>
          <cell r="AF36">
            <v>0.035</v>
          </cell>
          <cell r="AG36">
            <v>-0.0625</v>
          </cell>
          <cell r="AH36">
            <v>0</v>
          </cell>
          <cell r="AI36">
            <v>-0.08</v>
          </cell>
          <cell r="AJ36">
            <v>0.0025</v>
          </cell>
          <cell r="AK36">
            <v>-0.1</v>
          </cell>
          <cell r="AL36">
            <v>0</v>
          </cell>
        </row>
        <row r="37">
          <cell r="C37">
            <v>37561</v>
          </cell>
          <cell r="D37">
            <v>0.0528211362344906</v>
          </cell>
          <cell r="E37">
            <v>4.54</v>
          </cell>
          <cell r="F37">
            <v>0.33</v>
          </cell>
          <cell r="G37">
            <v>0.8</v>
          </cell>
          <cell r="H37">
            <v>0.9</v>
          </cell>
          <cell r="I37">
            <v>-0.105</v>
          </cell>
          <cell r="J37">
            <v>-0.06</v>
          </cell>
          <cell r="K37">
            <v>-0.028</v>
          </cell>
          <cell r="L37">
            <v>0.09</v>
          </cell>
          <cell r="M37">
            <v>-0.01</v>
          </cell>
          <cell r="N37">
            <v>-0.153</v>
          </cell>
          <cell r="O37">
            <v>0.26</v>
          </cell>
          <cell r="P37">
            <v>0.22</v>
          </cell>
          <cell r="Q37">
            <v>-0.125</v>
          </cell>
          <cell r="R37">
            <v>-0.06</v>
          </cell>
          <cell r="S37">
            <v>0.01</v>
          </cell>
          <cell r="T37">
            <v>0.025</v>
          </cell>
          <cell r="U37">
            <v>-0.075</v>
          </cell>
          <cell r="V37">
            <v>-0.105</v>
          </cell>
          <cell r="W37">
            <v>-0.14</v>
          </cell>
          <cell r="X37">
            <v>-0.008</v>
          </cell>
          <cell r="Y37">
            <v>-0.075</v>
          </cell>
          <cell r="Z37">
            <v>-0.1225</v>
          </cell>
          <cell r="AA37">
            <v>-0.143</v>
          </cell>
          <cell r="AB37">
            <v>-0.14</v>
          </cell>
          <cell r="AC37">
            <v>-0.0675</v>
          </cell>
          <cell r="AD37">
            <v>-0.0975</v>
          </cell>
          <cell r="AE37">
            <v>0.02</v>
          </cell>
          <cell r="AF37">
            <v>0.052</v>
          </cell>
          <cell r="AG37">
            <v>-0.0725</v>
          </cell>
          <cell r="AH37">
            <v>0</v>
          </cell>
          <cell r="AI37">
            <v>-0.085</v>
          </cell>
          <cell r="AJ37">
            <v>-0.005</v>
          </cell>
          <cell r="AK37">
            <v>-0.105</v>
          </cell>
          <cell r="AL37">
            <v>0.01</v>
          </cell>
        </row>
        <row r="38">
          <cell r="C38">
            <v>37591</v>
          </cell>
          <cell r="D38">
            <v>0.052967924149335</v>
          </cell>
          <cell r="E38">
            <v>4.655</v>
          </cell>
          <cell r="F38">
            <v>0.33</v>
          </cell>
          <cell r="G38">
            <v>1</v>
          </cell>
          <cell r="H38">
            <v>1.1</v>
          </cell>
          <cell r="I38">
            <v>-0.1075</v>
          </cell>
          <cell r="J38">
            <v>-0.06</v>
          </cell>
          <cell r="K38">
            <v>-0.028</v>
          </cell>
          <cell r="L38">
            <v>0.09</v>
          </cell>
          <cell r="M38">
            <v>-0.0325</v>
          </cell>
          <cell r="N38">
            <v>-0.154</v>
          </cell>
          <cell r="O38">
            <v>0.26</v>
          </cell>
          <cell r="P38">
            <v>0.22</v>
          </cell>
          <cell r="Q38">
            <v>-0.1275</v>
          </cell>
          <cell r="R38">
            <v>-0.06</v>
          </cell>
          <cell r="S38">
            <v>0.01</v>
          </cell>
          <cell r="T38">
            <v>0.045</v>
          </cell>
          <cell r="U38">
            <v>-0.0775</v>
          </cell>
          <cell r="V38">
            <v>-0.1075</v>
          </cell>
          <cell r="W38">
            <v>-0.165</v>
          </cell>
          <cell r="X38">
            <v>-0.008</v>
          </cell>
          <cell r="Y38">
            <v>-0.075</v>
          </cell>
          <cell r="Z38">
            <v>-0.145</v>
          </cell>
          <cell r="AA38">
            <v>-0.168</v>
          </cell>
          <cell r="AB38">
            <v>-0.165</v>
          </cell>
          <cell r="AC38">
            <v>-0.0675</v>
          </cell>
          <cell r="AD38">
            <v>-0.0975</v>
          </cell>
          <cell r="AE38">
            <v>0.02</v>
          </cell>
          <cell r="AF38">
            <v>0.052</v>
          </cell>
          <cell r="AG38">
            <v>-0.0725</v>
          </cell>
          <cell r="AH38">
            <v>0</v>
          </cell>
          <cell r="AI38">
            <v>-0.0875</v>
          </cell>
          <cell r="AJ38">
            <v>0.005</v>
          </cell>
          <cell r="AK38">
            <v>-0.1075</v>
          </cell>
          <cell r="AL38">
            <v>0.01</v>
          </cell>
        </row>
        <row r="39">
          <cell r="C39">
            <v>37622</v>
          </cell>
          <cell r="D39">
            <v>0.0531339976674845</v>
          </cell>
          <cell r="E39">
            <v>4.695</v>
          </cell>
          <cell r="F39">
            <v>0.33</v>
          </cell>
          <cell r="G39">
            <v>1</v>
          </cell>
          <cell r="H39">
            <v>1.1</v>
          </cell>
          <cell r="I39">
            <v>-0.11</v>
          </cell>
          <cell r="J39">
            <v>-0.06</v>
          </cell>
          <cell r="K39">
            <v>-0.0225</v>
          </cell>
          <cell r="L39">
            <v>0.1</v>
          </cell>
          <cell r="M39">
            <v>-0.035</v>
          </cell>
          <cell r="N39">
            <v>-0.173</v>
          </cell>
          <cell r="O39">
            <v>0.26</v>
          </cell>
          <cell r="P39">
            <v>0.22</v>
          </cell>
          <cell r="Q39">
            <v>-0.13</v>
          </cell>
          <cell r="R39">
            <v>-0.0575</v>
          </cell>
          <cell r="S39">
            <v>0.02</v>
          </cell>
          <cell r="T39">
            <v>0.0575</v>
          </cell>
          <cell r="U39">
            <v>-0.08</v>
          </cell>
          <cell r="V39">
            <v>-0.11</v>
          </cell>
          <cell r="W39">
            <v>-0.17</v>
          </cell>
          <cell r="X39">
            <v>-0.01</v>
          </cell>
          <cell r="Y39">
            <v>-0.075</v>
          </cell>
          <cell r="Z39">
            <v>-0.1525</v>
          </cell>
          <cell r="AA39">
            <v>-0.146</v>
          </cell>
          <cell r="AB39">
            <v>-0.17</v>
          </cell>
          <cell r="AC39">
            <v>-0.0675</v>
          </cell>
          <cell r="AD39">
            <v>-0.0975</v>
          </cell>
          <cell r="AE39">
            <v>0.02</v>
          </cell>
          <cell r="AF39">
            <v>0.052</v>
          </cell>
          <cell r="AG39">
            <v>-0.0725</v>
          </cell>
          <cell r="AH39">
            <v>0</v>
          </cell>
          <cell r="AI39">
            <v>-0.09</v>
          </cell>
          <cell r="AJ39">
            <v>0.0025</v>
          </cell>
          <cell r="AK39">
            <v>-0.11</v>
          </cell>
          <cell r="AL39">
            <v>0.01</v>
          </cell>
        </row>
        <row r="40">
          <cell r="C40">
            <v>37653</v>
          </cell>
          <cell r="D40">
            <v>0.0533175480037085</v>
          </cell>
          <cell r="E40">
            <v>4.575</v>
          </cell>
          <cell r="F40">
            <v>0.32</v>
          </cell>
          <cell r="G40">
            <v>1</v>
          </cell>
          <cell r="H40">
            <v>1.1</v>
          </cell>
          <cell r="I40">
            <v>-0.1025</v>
          </cell>
          <cell r="J40">
            <v>-0.06</v>
          </cell>
          <cell r="K40">
            <v>-0.0225</v>
          </cell>
          <cell r="L40">
            <v>0.1</v>
          </cell>
          <cell r="M40">
            <v>-0.0175</v>
          </cell>
          <cell r="N40">
            <v>-0.193</v>
          </cell>
          <cell r="O40">
            <v>0.26</v>
          </cell>
          <cell r="P40">
            <v>0.22</v>
          </cell>
          <cell r="Q40">
            <v>-0.1225</v>
          </cell>
          <cell r="R40">
            <v>-0.0575</v>
          </cell>
          <cell r="S40">
            <v>0.02</v>
          </cell>
          <cell r="T40">
            <v>0.0625</v>
          </cell>
          <cell r="U40">
            <v>-0.0725</v>
          </cell>
          <cell r="V40">
            <v>-0.1025</v>
          </cell>
          <cell r="W40">
            <v>-0.155</v>
          </cell>
          <cell r="X40">
            <v>-0.01</v>
          </cell>
          <cell r="Y40">
            <v>-0.075</v>
          </cell>
          <cell r="Z40">
            <v>-0.135</v>
          </cell>
          <cell r="AA40">
            <v>-0.269</v>
          </cell>
          <cell r="AB40">
            <v>-0.155</v>
          </cell>
          <cell r="AC40">
            <v>-0.0675</v>
          </cell>
          <cell r="AD40">
            <v>-0.0975</v>
          </cell>
          <cell r="AE40">
            <v>0.02</v>
          </cell>
          <cell r="AF40">
            <v>0.052</v>
          </cell>
          <cell r="AG40">
            <v>-0.0725</v>
          </cell>
          <cell r="AH40">
            <v>0</v>
          </cell>
          <cell r="AI40">
            <v>-0.0825</v>
          </cell>
          <cell r="AJ40">
            <v>0.005</v>
          </cell>
          <cell r="AK40">
            <v>-0.1025</v>
          </cell>
          <cell r="AL40">
            <v>0.01</v>
          </cell>
        </row>
        <row r="41">
          <cell r="C41">
            <v>37681</v>
          </cell>
          <cell r="D41">
            <v>0.053483335413822</v>
          </cell>
          <cell r="E41">
            <v>4.415</v>
          </cell>
          <cell r="F41">
            <v>0.3125</v>
          </cell>
          <cell r="G41">
            <v>0.75</v>
          </cell>
          <cell r="H41">
            <v>0.85</v>
          </cell>
          <cell r="I41">
            <v>-0.1</v>
          </cell>
          <cell r="J41">
            <v>-0.06</v>
          </cell>
          <cell r="K41">
            <v>-0.0225</v>
          </cell>
          <cell r="L41">
            <v>0.1</v>
          </cell>
          <cell r="M41">
            <v>-0.005</v>
          </cell>
          <cell r="N41">
            <v>-0.173</v>
          </cell>
          <cell r="O41">
            <v>0.26</v>
          </cell>
          <cell r="P41">
            <v>0.22</v>
          </cell>
          <cell r="Q41">
            <v>-0.12</v>
          </cell>
          <cell r="R41">
            <v>-0.0575</v>
          </cell>
          <cell r="S41">
            <v>0.02</v>
          </cell>
          <cell r="T41">
            <v>0.06</v>
          </cell>
          <cell r="U41">
            <v>-0.07</v>
          </cell>
          <cell r="V41">
            <v>-0.1</v>
          </cell>
          <cell r="W41">
            <v>-0.145</v>
          </cell>
          <cell r="X41">
            <v>-0.01</v>
          </cell>
          <cell r="Y41">
            <v>-0.075</v>
          </cell>
          <cell r="Z41">
            <v>-0.125</v>
          </cell>
          <cell r="AA41">
            <v>-0.266</v>
          </cell>
          <cell r="AB41">
            <v>-0.145</v>
          </cell>
          <cell r="AC41">
            <v>-0.0675</v>
          </cell>
          <cell r="AD41">
            <v>-0.0975</v>
          </cell>
          <cell r="AE41">
            <v>0.02</v>
          </cell>
          <cell r="AF41">
            <v>0.052</v>
          </cell>
          <cell r="AG41">
            <v>-0.0725</v>
          </cell>
          <cell r="AH41">
            <v>0</v>
          </cell>
          <cell r="AI41">
            <v>-0.08</v>
          </cell>
          <cell r="AJ41">
            <v>0.0025</v>
          </cell>
          <cell r="AK41">
            <v>-0.1</v>
          </cell>
          <cell r="AL41">
            <v>0.01</v>
          </cell>
        </row>
        <row r="42">
          <cell r="C42">
            <v>37712</v>
          </cell>
          <cell r="D42">
            <v>0.0536522055160233</v>
          </cell>
          <cell r="E42">
            <v>4.225</v>
          </cell>
          <cell r="F42">
            <v>0.3</v>
          </cell>
          <cell r="G42">
            <v>0.4</v>
          </cell>
          <cell r="H42">
            <v>0.55</v>
          </cell>
          <cell r="I42">
            <v>-0.11</v>
          </cell>
          <cell r="J42">
            <v>-0.0575</v>
          </cell>
          <cell r="K42">
            <v>-0.02</v>
          </cell>
          <cell r="L42">
            <v>0.1</v>
          </cell>
          <cell r="M42">
            <v>0.0075</v>
          </cell>
          <cell r="N42">
            <v>-0.148</v>
          </cell>
          <cell r="O42">
            <v>0.16</v>
          </cell>
          <cell r="P42">
            <v>0.16</v>
          </cell>
          <cell r="Q42">
            <v>-0.13</v>
          </cell>
          <cell r="R42">
            <v>-0.055</v>
          </cell>
          <cell r="S42">
            <v>0.02</v>
          </cell>
          <cell r="T42">
            <v>-0.05</v>
          </cell>
          <cell r="U42">
            <v>-0.08</v>
          </cell>
          <cell r="V42">
            <v>-0.11</v>
          </cell>
          <cell r="W42">
            <v>-0.13</v>
          </cell>
          <cell r="X42">
            <v>-0.005</v>
          </cell>
          <cell r="Y42">
            <v>-0.0825</v>
          </cell>
          <cell r="Z42">
            <v>-0.15</v>
          </cell>
          <cell r="AA42">
            <v>-0.146</v>
          </cell>
          <cell r="AB42">
            <v>-0.13</v>
          </cell>
          <cell r="AC42">
            <v>-0.0675</v>
          </cell>
          <cell r="AD42">
            <v>-0.0975</v>
          </cell>
          <cell r="AE42">
            <v>0.015</v>
          </cell>
          <cell r="AF42">
            <v>0.037</v>
          </cell>
          <cell r="AG42">
            <v>-0.07</v>
          </cell>
          <cell r="AH42">
            <v>0</v>
          </cell>
          <cell r="AI42">
            <v>-0.08</v>
          </cell>
          <cell r="AJ42">
            <v>0.01</v>
          </cell>
          <cell r="AK42">
            <v>-0.11</v>
          </cell>
          <cell r="AL42">
            <v>0</v>
          </cell>
        </row>
        <row r="43">
          <cell r="C43">
            <v>37742</v>
          </cell>
          <cell r="D43">
            <v>0.0537959767612004</v>
          </cell>
          <cell r="E43">
            <v>4.195</v>
          </cell>
          <cell r="F43">
            <v>0.2975</v>
          </cell>
          <cell r="G43">
            <v>0.45</v>
          </cell>
          <cell r="H43">
            <v>0.5</v>
          </cell>
          <cell r="I43">
            <v>-0.11</v>
          </cell>
          <cell r="J43">
            <v>-0.0575</v>
          </cell>
          <cell r="K43">
            <v>-0.02</v>
          </cell>
          <cell r="L43">
            <v>0.1</v>
          </cell>
          <cell r="M43">
            <v>0.0075</v>
          </cell>
          <cell r="N43">
            <v>-0.178</v>
          </cell>
          <cell r="O43">
            <v>0.16</v>
          </cell>
          <cell r="P43">
            <v>0.16</v>
          </cell>
          <cell r="Q43">
            <v>-0.13</v>
          </cell>
          <cell r="R43">
            <v>-0.055</v>
          </cell>
          <cell r="S43">
            <v>0.02</v>
          </cell>
          <cell r="T43">
            <v>-0.05</v>
          </cell>
          <cell r="U43">
            <v>-0.08</v>
          </cell>
          <cell r="V43">
            <v>-0.11</v>
          </cell>
          <cell r="W43">
            <v>-0.1175</v>
          </cell>
          <cell r="X43">
            <v>-0.005</v>
          </cell>
          <cell r="Y43">
            <v>-0.0825</v>
          </cell>
          <cell r="Z43">
            <v>-0.1075</v>
          </cell>
          <cell r="AA43">
            <v>-0.136</v>
          </cell>
          <cell r="AB43">
            <v>-0.115</v>
          </cell>
          <cell r="AC43">
            <v>-0.0675</v>
          </cell>
          <cell r="AD43">
            <v>-0.0975</v>
          </cell>
          <cell r="AE43">
            <v>0.015</v>
          </cell>
          <cell r="AF43">
            <v>0.037</v>
          </cell>
          <cell r="AG43">
            <v>-0.07</v>
          </cell>
          <cell r="AH43">
            <v>0</v>
          </cell>
          <cell r="AI43">
            <v>-0.08</v>
          </cell>
          <cell r="AJ43">
            <v>0.0075</v>
          </cell>
          <cell r="AK43">
            <v>-0.11</v>
          </cell>
          <cell r="AL43">
            <v>0</v>
          </cell>
        </row>
        <row r="44">
          <cell r="C44">
            <v>37773</v>
          </cell>
          <cell r="D44">
            <v>0.0539445403884535</v>
          </cell>
          <cell r="E44">
            <v>4.238</v>
          </cell>
          <cell r="F44">
            <v>0.2975</v>
          </cell>
          <cell r="G44">
            <v>0.45</v>
          </cell>
          <cell r="H44">
            <v>0.6</v>
          </cell>
          <cell r="I44">
            <v>-0.11</v>
          </cell>
          <cell r="J44">
            <v>-0.0575</v>
          </cell>
          <cell r="K44">
            <v>-0.02</v>
          </cell>
          <cell r="L44">
            <v>0.1</v>
          </cell>
          <cell r="M44">
            <v>0.0125</v>
          </cell>
          <cell r="N44">
            <v>-0.174</v>
          </cell>
          <cell r="O44">
            <v>0.16</v>
          </cell>
          <cell r="P44">
            <v>0.16</v>
          </cell>
          <cell r="Q44">
            <v>-0.13</v>
          </cell>
          <cell r="R44">
            <v>-0.055</v>
          </cell>
          <cell r="S44">
            <v>0.02</v>
          </cell>
          <cell r="T44">
            <v>-0.05</v>
          </cell>
          <cell r="U44">
            <v>-0.08</v>
          </cell>
          <cell r="V44">
            <v>-0.11</v>
          </cell>
          <cell r="W44">
            <v>-0.1125</v>
          </cell>
          <cell r="X44">
            <v>-0.005</v>
          </cell>
          <cell r="Y44">
            <v>-0.0825</v>
          </cell>
          <cell r="Z44">
            <v>-0.1025</v>
          </cell>
          <cell r="AA44">
            <v>-0.131</v>
          </cell>
          <cell r="AB44">
            <v>-0.11</v>
          </cell>
          <cell r="AC44">
            <v>-0.0675</v>
          </cell>
          <cell r="AD44">
            <v>-0.0975</v>
          </cell>
          <cell r="AE44">
            <v>0.015</v>
          </cell>
          <cell r="AF44">
            <v>0.037</v>
          </cell>
          <cell r="AG44">
            <v>-0.07</v>
          </cell>
          <cell r="AH44">
            <v>0</v>
          </cell>
          <cell r="AI44">
            <v>-0.08</v>
          </cell>
          <cell r="AJ44">
            <v>0.005</v>
          </cell>
          <cell r="AK44">
            <v>-0.11</v>
          </cell>
          <cell r="AL44">
            <v>0</v>
          </cell>
        </row>
        <row r="45">
          <cell r="C45">
            <v>37803</v>
          </cell>
          <cell r="D45">
            <v>0.054085176416605</v>
          </cell>
          <cell r="E45">
            <v>4.25</v>
          </cell>
          <cell r="F45">
            <v>0.2975</v>
          </cell>
          <cell r="G45">
            <v>0.5</v>
          </cell>
          <cell r="H45">
            <v>0.6</v>
          </cell>
          <cell r="I45">
            <v>-0.11</v>
          </cell>
          <cell r="J45">
            <v>-0.0575</v>
          </cell>
          <cell r="K45">
            <v>-0.02</v>
          </cell>
          <cell r="L45">
            <v>0.1</v>
          </cell>
          <cell r="M45">
            <v>0.015</v>
          </cell>
          <cell r="N45">
            <v>-0.127</v>
          </cell>
          <cell r="O45">
            <v>0.16</v>
          </cell>
          <cell r="P45">
            <v>0.16</v>
          </cell>
          <cell r="Q45">
            <v>-0.13</v>
          </cell>
          <cell r="R45">
            <v>-0.055</v>
          </cell>
          <cell r="S45">
            <v>0.02</v>
          </cell>
          <cell r="T45">
            <v>-0.05</v>
          </cell>
          <cell r="U45">
            <v>-0.08</v>
          </cell>
          <cell r="V45">
            <v>-0.11</v>
          </cell>
          <cell r="W45">
            <v>-0.1025</v>
          </cell>
          <cell r="X45">
            <v>-0.005</v>
          </cell>
          <cell r="Y45">
            <v>-0.0825</v>
          </cell>
          <cell r="Z45">
            <v>-0.0925</v>
          </cell>
          <cell r="AA45">
            <v>-0.121</v>
          </cell>
          <cell r="AB45">
            <v>-0.1</v>
          </cell>
          <cell r="AC45">
            <v>-0.0675</v>
          </cell>
          <cell r="AD45">
            <v>-0.0975</v>
          </cell>
          <cell r="AE45">
            <v>0.015</v>
          </cell>
          <cell r="AF45">
            <v>0.037</v>
          </cell>
          <cell r="AG45">
            <v>-0.07</v>
          </cell>
          <cell r="AH45">
            <v>0</v>
          </cell>
          <cell r="AI45">
            <v>-0.08</v>
          </cell>
          <cell r="AJ45">
            <v>0.0025</v>
          </cell>
          <cell r="AK45">
            <v>-0.11</v>
          </cell>
          <cell r="AL45">
            <v>0</v>
          </cell>
        </row>
        <row r="46">
          <cell r="C46">
            <v>37834</v>
          </cell>
          <cell r="D46">
            <v>0.0542259999236032</v>
          </cell>
          <cell r="E46">
            <v>4.273</v>
          </cell>
          <cell r="F46">
            <v>0.2975</v>
          </cell>
          <cell r="G46">
            <v>0.55</v>
          </cell>
          <cell r="H46">
            <v>0.7</v>
          </cell>
          <cell r="I46">
            <v>-0.11</v>
          </cell>
          <cell r="J46">
            <v>-0.0575</v>
          </cell>
          <cell r="K46">
            <v>-0.02</v>
          </cell>
          <cell r="L46">
            <v>0.1</v>
          </cell>
          <cell r="M46">
            <v>0.0175</v>
          </cell>
          <cell r="N46">
            <v>-0.118</v>
          </cell>
          <cell r="O46">
            <v>0.16</v>
          </cell>
          <cell r="P46">
            <v>0.16</v>
          </cell>
          <cell r="Q46">
            <v>-0.13</v>
          </cell>
          <cell r="R46">
            <v>-0.055</v>
          </cell>
          <cell r="S46">
            <v>0.02</v>
          </cell>
          <cell r="T46">
            <v>-0.05</v>
          </cell>
          <cell r="U46">
            <v>-0.08</v>
          </cell>
          <cell r="V46">
            <v>-0.11</v>
          </cell>
          <cell r="W46">
            <v>-0.0975</v>
          </cell>
          <cell r="X46">
            <v>-0.005</v>
          </cell>
          <cell r="Y46">
            <v>-0.0825</v>
          </cell>
          <cell r="Z46">
            <v>-0.09</v>
          </cell>
          <cell r="AA46">
            <v>-0.116</v>
          </cell>
          <cell r="AB46">
            <v>-0.095</v>
          </cell>
          <cell r="AC46">
            <v>-0.0675</v>
          </cell>
          <cell r="AD46">
            <v>-0.0975</v>
          </cell>
          <cell r="AE46">
            <v>0.015</v>
          </cell>
          <cell r="AF46">
            <v>0.037</v>
          </cell>
          <cell r="AG46">
            <v>-0.07</v>
          </cell>
          <cell r="AH46">
            <v>0</v>
          </cell>
          <cell r="AI46">
            <v>-0.08</v>
          </cell>
          <cell r="AJ46">
            <v>0.0025</v>
          </cell>
          <cell r="AK46">
            <v>-0.11</v>
          </cell>
          <cell r="AL46">
            <v>0</v>
          </cell>
        </row>
        <row r="47">
          <cell r="C47">
            <v>37865</v>
          </cell>
          <cell r="D47">
            <v>0.0543668234372086</v>
          </cell>
          <cell r="E47">
            <v>4.273</v>
          </cell>
          <cell r="F47">
            <v>0.2975</v>
          </cell>
          <cell r="G47">
            <v>0.55</v>
          </cell>
          <cell r="H47">
            <v>0.65</v>
          </cell>
          <cell r="I47">
            <v>-0.11</v>
          </cell>
          <cell r="J47">
            <v>-0.0575</v>
          </cell>
          <cell r="K47">
            <v>-0.02</v>
          </cell>
          <cell r="L47">
            <v>0.1</v>
          </cell>
          <cell r="M47">
            <v>0.01</v>
          </cell>
          <cell r="N47">
            <v>-0.146</v>
          </cell>
          <cell r="O47">
            <v>0.16</v>
          </cell>
          <cell r="P47">
            <v>0.16</v>
          </cell>
          <cell r="Q47">
            <v>-0.13</v>
          </cell>
          <cell r="R47">
            <v>-0.055</v>
          </cell>
          <cell r="S47">
            <v>0.02</v>
          </cell>
          <cell r="T47">
            <v>-0.05</v>
          </cell>
          <cell r="U47">
            <v>-0.08</v>
          </cell>
          <cell r="V47">
            <v>-0.11</v>
          </cell>
          <cell r="W47">
            <v>-0.1075</v>
          </cell>
          <cell r="X47">
            <v>-0.005</v>
          </cell>
          <cell r="Y47">
            <v>-0.0825</v>
          </cell>
          <cell r="Z47">
            <v>-0.0975</v>
          </cell>
          <cell r="AA47">
            <v>-0.126</v>
          </cell>
          <cell r="AB47">
            <v>-0.105</v>
          </cell>
          <cell r="AC47">
            <v>-0.0675</v>
          </cell>
          <cell r="AD47">
            <v>-0.0975</v>
          </cell>
          <cell r="AE47">
            <v>0.015</v>
          </cell>
          <cell r="AF47">
            <v>0.037</v>
          </cell>
          <cell r="AG47">
            <v>-0.07</v>
          </cell>
          <cell r="AH47">
            <v>0</v>
          </cell>
          <cell r="AI47">
            <v>-0.08</v>
          </cell>
          <cell r="AJ47">
            <v>-0.0025</v>
          </cell>
          <cell r="AK47">
            <v>-0.11</v>
          </cell>
          <cell r="AL47">
            <v>0</v>
          </cell>
        </row>
        <row r="48">
          <cell r="C48">
            <v>37895</v>
          </cell>
          <cell r="D48">
            <v>0.0544999202804775</v>
          </cell>
          <cell r="E48">
            <v>4.283</v>
          </cell>
          <cell r="F48">
            <v>0.2975</v>
          </cell>
          <cell r="G48">
            <v>0.6</v>
          </cell>
          <cell r="H48">
            <v>0.7</v>
          </cell>
          <cell r="I48">
            <v>-0.11</v>
          </cell>
          <cell r="J48">
            <v>-0.0575</v>
          </cell>
          <cell r="K48">
            <v>-0.02</v>
          </cell>
          <cell r="L48">
            <v>0.1</v>
          </cell>
          <cell r="M48">
            <v>0</v>
          </cell>
          <cell r="N48">
            <v>-0.1685</v>
          </cell>
          <cell r="O48">
            <v>0.16</v>
          </cell>
          <cell r="P48">
            <v>0.16</v>
          </cell>
          <cell r="Q48">
            <v>-0.13</v>
          </cell>
          <cell r="R48">
            <v>-0.055</v>
          </cell>
          <cell r="S48">
            <v>0.02</v>
          </cell>
          <cell r="T48">
            <v>-0.05</v>
          </cell>
          <cell r="U48">
            <v>-0.08</v>
          </cell>
          <cell r="V48">
            <v>-0.11</v>
          </cell>
          <cell r="W48">
            <v>-0.12</v>
          </cell>
          <cell r="X48">
            <v>-0.005</v>
          </cell>
          <cell r="Y48">
            <v>-0.0825</v>
          </cell>
          <cell r="Z48">
            <v>-0.1175</v>
          </cell>
          <cell r="AA48">
            <v>-0.1385</v>
          </cell>
          <cell r="AB48">
            <v>-0.1175</v>
          </cell>
          <cell r="AC48">
            <v>-0.0675</v>
          </cell>
          <cell r="AD48">
            <v>-0.0975</v>
          </cell>
          <cell r="AE48">
            <v>0.015</v>
          </cell>
          <cell r="AF48">
            <v>0.037</v>
          </cell>
          <cell r="AG48">
            <v>-0.07</v>
          </cell>
          <cell r="AH48">
            <v>0</v>
          </cell>
          <cell r="AI48">
            <v>-0.08</v>
          </cell>
          <cell r="AJ48">
            <v>0.0025</v>
          </cell>
          <cell r="AK48">
            <v>-0.11</v>
          </cell>
          <cell r="AL48">
            <v>0</v>
          </cell>
        </row>
        <row r="49">
          <cell r="C49">
            <v>37926</v>
          </cell>
          <cell r="D49">
            <v>0.0546334583639543</v>
          </cell>
          <cell r="E49">
            <v>4.42</v>
          </cell>
          <cell r="F49">
            <v>0.2975</v>
          </cell>
          <cell r="G49">
            <v>0.8</v>
          </cell>
          <cell r="H49">
            <v>0.9</v>
          </cell>
          <cell r="I49">
            <v>-0.115</v>
          </cell>
          <cell r="J49">
            <v>-0.06</v>
          </cell>
          <cell r="K49">
            <v>-0.028</v>
          </cell>
          <cell r="L49">
            <v>0.1</v>
          </cell>
          <cell r="M49">
            <v>-0.01</v>
          </cell>
          <cell r="N49">
            <v>-0.151</v>
          </cell>
          <cell r="O49">
            <v>0.21</v>
          </cell>
          <cell r="P49">
            <v>0.21</v>
          </cell>
          <cell r="Q49">
            <v>-0.135</v>
          </cell>
          <cell r="R49">
            <v>-0.0575</v>
          </cell>
          <cell r="S49">
            <v>0.02</v>
          </cell>
          <cell r="T49">
            <v>0.025</v>
          </cell>
          <cell r="U49">
            <v>-0.085</v>
          </cell>
          <cell r="V49">
            <v>-0.115</v>
          </cell>
          <cell r="W49">
            <v>-0.14</v>
          </cell>
          <cell r="X49">
            <v>-0.006</v>
          </cell>
          <cell r="Y49">
            <v>-0.075</v>
          </cell>
          <cell r="Z49">
            <v>-0.12</v>
          </cell>
          <cell r="AA49">
            <v>-0.141</v>
          </cell>
          <cell r="AB49">
            <v>-0.14</v>
          </cell>
          <cell r="AC49">
            <v>-0.0675</v>
          </cell>
          <cell r="AD49">
            <v>-0.09</v>
          </cell>
          <cell r="AE49">
            <v>0.02</v>
          </cell>
          <cell r="AF49">
            <v>0.054</v>
          </cell>
          <cell r="AG49">
            <v>-0.0725</v>
          </cell>
          <cell r="AH49">
            <v>0</v>
          </cell>
          <cell r="AI49">
            <v>-0.085</v>
          </cell>
          <cell r="AJ49">
            <v>-0.005</v>
          </cell>
          <cell r="AK49">
            <v>-0.115</v>
          </cell>
          <cell r="AL49">
            <v>0.01</v>
          </cell>
        </row>
        <row r="50">
          <cell r="C50">
            <v>37956</v>
          </cell>
          <cell r="D50">
            <v>0.0547626887729744</v>
          </cell>
          <cell r="E50">
            <v>4.555</v>
          </cell>
          <cell r="F50">
            <v>0.2975</v>
          </cell>
          <cell r="G50">
            <v>1</v>
          </cell>
          <cell r="H50">
            <v>1.1</v>
          </cell>
          <cell r="I50">
            <v>-0.1175</v>
          </cell>
          <cell r="J50">
            <v>-0.06</v>
          </cell>
          <cell r="K50">
            <v>-0.028</v>
          </cell>
          <cell r="L50">
            <v>0.1</v>
          </cell>
          <cell r="M50">
            <v>-0.0325</v>
          </cell>
          <cell r="N50">
            <v>-0.152</v>
          </cell>
          <cell r="O50">
            <v>0.21</v>
          </cell>
          <cell r="P50">
            <v>0.21</v>
          </cell>
          <cell r="Q50">
            <v>-0.1375</v>
          </cell>
          <cell r="R50">
            <v>-0.06</v>
          </cell>
          <cell r="S50">
            <v>0.02</v>
          </cell>
          <cell r="T50">
            <v>0.045</v>
          </cell>
          <cell r="U50">
            <v>-0.0875</v>
          </cell>
          <cell r="V50">
            <v>-0.1175</v>
          </cell>
          <cell r="W50">
            <v>-0.1625</v>
          </cell>
          <cell r="X50">
            <v>-0.006</v>
          </cell>
          <cell r="Y50">
            <v>-0.075</v>
          </cell>
          <cell r="Z50">
            <v>-0.1425</v>
          </cell>
          <cell r="AA50">
            <v>-0.166</v>
          </cell>
          <cell r="AB50">
            <v>-0.1625</v>
          </cell>
          <cell r="AC50">
            <v>-0.0675</v>
          </cell>
          <cell r="AD50">
            <v>-0.09</v>
          </cell>
          <cell r="AE50">
            <v>0.02</v>
          </cell>
          <cell r="AF50">
            <v>0.054</v>
          </cell>
          <cell r="AG50">
            <v>-0.0725</v>
          </cell>
          <cell r="AH50">
            <v>0</v>
          </cell>
          <cell r="AI50">
            <v>-0.0875</v>
          </cell>
          <cell r="AJ50">
            <v>0.005</v>
          </cell>
          <cell r="AK50">
            <v>-0.1175</v>
          </cell>
          <cell r="AL50">
            <v>0.01</v>
          </cell>
        </row>
        <row r="51">
          <cell r="C51">
            <v>37987</v>
          </cell>
          <cell r="D51">
            <v>0.05490100439589</v>
          </cell>
          <cell r="E51">
            <v>4.595</v>
          </cell>
          <cell r="F51">
            <v>0.3</v>
          </cell>
          <cell r="G51">
            <v>1</v>
          </cell>
          <cell r="H51">
            <v>1.1</v>
          </cell>
          <cell r="I51">
            <v>-0.12</v>
          </cell>
          <cell r="J51">
            <v>-0.06</v>
          </cell>
          <cell r="K51">
            <v>-0.025</v>
          </cell>
          <cell r="L51">
            <v>0.1</v>
          </cell>
          <cell r="M51">
            <v>-0.035</v>
          </cell>
          <cell r="N51">
            <v>-0.171</v>
          </cell>
          <cell r="O51">
            <v>0.21</v>
          </cell>
          <cell r="P51">
            <v>0.21</v>
          </cell>
          <cell r="Q51">
            <v>-0.14</v>
          </cell>
          <cell r="R51">
            <v>-0.06</v>
          </cell>
          <cell r="S51">
            <v>0.03</v>
          </cell>
          <cell r="T51">
            <v>0.0575</v>
          </cell>
          <cell r="U51">
            <v>-0.09</v>
          </cell>
          <cell r="V51">
            <v>-0.12</v>
          </cell>
          <cell r="W51">
            <v>-0.1675</v>
          </cell>
          <cell r="X51">
            <v>-0.01</v>
          </cell>
          <cell r="Y51">
            <v>-0.075</v>
          </cell>
          <cell r="Z51">
            <v>-0.15</v>
          </cell>
          <cell r="AA51">
            <v>-0.144</v>
          </cell>
          <cell r="AB51">
            <v>-0.1675</v>
          </cell>
          <cell r="AC51">
            <v>-0.0655</v>
          </cell>
          <cell r="AD51">
            <v>-0.088</v>
          </cell>
          <cell r="AE51">
            <v>0.02</v>
          </cell>
          <cell r="AF51">
            <v>0.054</v>
          </cell>
          <cell r="AG51">
            <v>-0.0725</v>
          </cell>
          <cell r="AH51">
            <v>0</v>
          </cell>
          <cell r="AI51">
            <v>-0.09</v>
          </cell>
          <cell r="AJ51">
            <v>0.0025</v>
          </cell>
          <cell r="AK51">
            <v>-0.12</v>
          </cell>
          <cell r="AL51">
            <v>0.01</v>
          </cell>
        </row>
        <row r="52">
          <cell r="C52">
            <v>38018</v>
          </cell>
          <cell r="D52">
            <v>0.0550444160550221</v>
          </cell>
          <cell r="E52">
            <v>4.475</v>
          </cell>
          <cell r="F52">
            <v>0.2975</v>
          </cell>
          <cell r="G52">
            <v>1</v>
          </cell>
          <cell r="H52">
            <v>1.1</v>
          </cell>
          <cell r="I52">
            <v>-0.1125</v>
          </cell>
          <cell r="J52">
            <v>-0.06</v>
          </cell>
          <cell r="K52">
            <v>-0.025</v>
          </cell>
          <cell r="L52">
            <v>0.1</v>
          </cell>
          <cell r="M52">
            <v>-0.0175</v>
          </cell>
          <cell r="N52">
            <v>-0.191</v>
          </cell>
          <cell r="O52">
            <v>0.21</v>
          </cell>
          <cell r="P52">
            <v>0.21</v>
          </cell>
          <cell r="Q52">
            <v>-0.1325</v>
          </cell>
          <cell r="R52">
            <v>-0.06</v>
          </cell>
          <cell r="S52">
            <v>0.03</v>
          </cell>
          <cell r="T52">
            <v>0.0625</v>
          </cell>
          <cell r="U52">
            <v>-0.0825</v>
          </cell>
          <cell r="V52">
            <v>-0.1125</v>
          </cell>
          <cell r="W52">
            <v>-0.1525</v>
          </cell>
          <cell r="X52">
            <v>-0.01</v>
          </cell>
          <cell r="Y52">
            <v>-0.075</v>
          </cell>
          <cell r="Z52">
            <v>-0.1325</v>
          </cell>
          <cell r="AA52">
            <v>-0.267</v>
          </cell>
          <cell r="AB52">
            <v>-0.1525</v>
          </cell>
          <cell r="AC52">
            <v>-0.0655</v>
          </cell>
          <cell r="AD52">
            <v>-0.088</v>
          </cell>
          <cell r="AE52">
            <v>0.02</v>
          </cell>
          <cell r="AF52">
            <v>0.054</v>
          </cell>
          <cell r="AG52">
            <v>-0.0725</v>
          </cell>
          <cell r="AH52">
            <v>0</v>
          </cell>
          <cell r="AI52">
            <v>-0.0825</v>
          </cell>
          <cell r="AJ52">
            <v>0.005</v>
          </cell>
          <cell r="AK52">
            <v>-0.1125</v>
          </cell>
          <cell r="AL52">
            <v>0.01</v>
          </cell>
        </row>
        <row r="53">
          <cell r="C53">
            <v>38047</v>
          </cell>
          <cell r="D53">
            <v>0.0551785753552503</v>
          </cell>
          <cell r="E53">
            <v>4.395</v>
          </cell>
          <cell r="F53">
            <v>0.2925</v>
          </cell>
          <cell r="G53">
            <v>0.75</v>
          </cell>
          <cell r="H53">
            <v>0.85</v>
          </cell>
          <cell r="I53">
            <v>-0.11</v>
          </cell>
          <cell r="J53">
            <v>-0.06</v>
          </cell>
          <cell r="K53">
            <v>-0.025</v>
          </cell>
          <cell r="L53">
            <v>0.1</v>
          </cell>
          <cell r="M53">
            <v>-0.005</v>
          </cell>
          <cell r="N53">
            <v>-0.171</v>
          </cell>
          <cell r="O53">
            <v>0.21</v>
          </cell>
          <cell r="P53">
            <v>0.21</v>
          </cell>
          <cell r="Q53">
            <v>-0.13</v>
          </cell>
          <cell r="R53">
            <v>-0.06</v>
          </cell>
          <cell r="S53">
            <v>0.03</v>
          </cell>
          <cell r="T53">
            <v>0.06</v>
          </cell>
          <cell r="U53">
            <v>-0.08</v>
          </cell>
          <cell r="V53">
            <v>-0.11</v>
          </cell>
          <cell r="W53">
            <v>-0.1425</v>
          </cell>
          <cell r="X53">
            <v>-0.01</v>
          </cell>
          <cell r="Y53">
            <v>-0.075</v>
          </cell>
          <cell r="Z53">
            <v>-0.1225</v>
          </cell>
          <cell r="AA53">
            <v>-0.264</v>
          </cell>
          <cell r="AB53">
            <v>-0.1425</v>
          </cell>
          <cell r="AC53">
            <v>-0.0655</v>
          </cell>
          <cell r="AD53">
            <v>-0.088</v>
          </cell>
          <cell r="AE53">
            <v>0.02</v>
          </cell>
          <cell r="AF53">
            <v>0.054</v>
          </cell>
          <cell r="AG53">
            <v>-0.0725</v>
          </cell>
          <cell r="AH53">
            <v>0</v>
          </cell>
          <cell r="AI53">
            <v>-0.08</v>
          </cell>
          <cell r="AJ53">
            <v>0.0025</v>
          </cell>
          <cell r="AK53">
            <v>-0.11</v>
          </cell>
          <cell r="AL53">
            <v>0.01</v>
          </cell>
        </row>
        <row r="54">
          <cell r="C54">
            <v>38078</v>
          </cell>
          <cell r="D54">
            <v>0.0553089828737372</v>
          </cell>
          <cell r="E54">
            <v>4.305</v>
          </cell>
          <cell r="F54">
            <v>0.285</v>
          </cell>
          <cell r="G54">
            <v>0.4</v>
          </cell>
          <cell r="H54">
            <v>0.55</v>
          </cell>
          <cell r="I54">
            <v>-0.12</v>
          </cell>
          <cell r="J54">
            <v>-0.0575</v>
          </cell>
          <cell r="K54">
            <v>-0.0225</v>
          </cell>
          <cell r="L54">
            <v>0.1</v>
          </cell>
          <cell r="M54">
            <v>0.0075</v>
          </cell>
          <cell r="N54">
            <v>-0.146</v>
          </cell>
          <cell r="O54">
            <v>0.165</v>
          </cell>
          <cell r="P54">
            <v>0.165</v>
          </cell>
          <cell r="Q54">
            <v>-0.14</v>
          </cell>
          <cell r="R54">
            <v>-0.0575</v>
          </cell>
          <cell r="S54">
            <v>0.03</v>
          </cell>
          <cell r="T54">
            <v>-0.06</v>
          </cell>
          <cell r="U54">
            <v>-0.09</v>
          </cell>
          <cell r="V54">
            <v>-0.12</v>
          </cell>
          <cell r="W54">
            <v>-0.13</v>
          </cell>
          <cell r="X54">
            <v>-0.005</v>
          </cell>
          <cell r="Y54">
            <v>-0.0825</v>
          </cell>
          <cell r="Z54">
            <v>-0.1475</v>
          </cell>
          <cell r="AA54">
            <v>-0.144</v>
          </cell>
          <cell r="AB54">
            <v>-0.13</v>
          </cell>
          <cell r="AC54">
            <v>-0.0655</v>
          </cell>
          <cell r="AD54">
            <v>-0.088</v>
          </cell>
          <cell r="AE54">
            <v>0.015</v>
          </cell>
          <cell r="AF54">
            <v>0.039</v>
          </cell>
          <cell r="AG54">
            <v>-0.07</v>
          </cell>
          <cell r="AH54">
            <v>0</v>
          </cell>
          <cell r="AI54">
            <v>-0.09</v>
          </cell>
          <cell r="AJ54">
            <v>0.01</v>
          </cell>
          <cell r="AK54">
            <v>-0.12</v>
          </cell>
          <cell r="AL54">
            <v>0</v>
          </cell>
        </row>
        <row r="55">
          <cell r="C55">
            <v>38108</v>
          </cell>
          <cell r="D55">
            <v>0.0554217600602285</v>
          </cell>
          <cell r="E55">
            <v>4.285</v>
          </cell>
          <cell r="F55">
            <v>0.285</v>
          </cell>
          <cell r="G55">
            <v>0.45</v>
          </cell>
          <cell r="H55">
            <v>0.5</v>
          </cell>
          <cell r="I55">
            <v>-0.12</v>
          </cell>
          <cell r="J55">
            <v>-0.0575</v>
          </cell>
          <cell r="K55">
            <v>-0.0225</v>
          </cell>
          <cell r="L55">
            <v>0.1</v>
          </cell>
          <cell r="M55">
            <v>0.0075</v>
          </cell>
          <cell r="N55">
            <v>-0.176</v>
          </cell>
          <cell r="O55">
            <v>0.165</v>
          </cell>
          <cell r="P55">
            <v>0.165</v>
          </cell>
          <cell r="Q55">
            <v>-0.14</v>
          </cell>
          <cell r="R55">
            <v>-0.0575</v>
          </cell>
          <cell r="S55">
            <v>0.03</v>
          </cell>
          <cell r="T55">
            <v>-0.06</v>
          </cell>
          <cell r="U55">
            <v>-0.09</v>
          </cell>
          <cell r="V55">
            <v>-0.12</v>
          </cell>
          <cell r="W55">
            <v>-0.1175</v>
          </cell>
          <cell r="X55">
            <v>-0.005</v>
          </cell>
          <cell r="Y55">
            <v>-0.0825</v>
          </cell>
          <cell r="Z55">
            <v>-0.105</v>
          </cell>
          <cell r="AA55">
            <v>-0.134</v>
          </cell>
          <cell r="AB55">
            <v>-0.115</v>
          </cell>
          <cell r="AC55">
            <v>-0.0655</v>
          </cell>
          <cell r="AD55">
            <v>-0.088</v>
          </cell>
          <cell r="AE55">
            <v>0.015</v>
          </cell>
          <cell r="AF55">
            <v>0.039</v>
          </cell>
          <cell r="AG55">
            <v>-0.07</v>
          </cell>
          <cell r="AH55">
            <v>0</v>
          </cell>
          <cell r="AI55">
            <v>-0.09</v>
          </cell>
          <cell r="AJ55">
            <v>0.0075</v>
          </cell>
          <cell r="AK55">
            <v>-0.12</v>
          </cell>
          <cell r="AL55">
            <v>0</v>
          </cell>
        </row>
        <row r="56">
          <cell r="C56">
            <v>38139</v>
          </cell>
          <cell r="D56">
            <v>0.0555382964907194</v>
          </cell>
          <cell r="E56">
            <v>4.313</v>
          </cell>
          <cell r="F56">
            <v>0.2825</v>
          </cell>
          <cell r="G56">
            <v>0.45</v>
          </cell>
          <cell r="H56">
            <v>0.6</v>
          </cell>
          <cell r="I56">
            <v>-0.12</v>
          </cell>
          <cell r="J56">
            <v>-0.0575</v>
          </cell>
          <cell r="K56">
            <v>-0.0225</v>
          </cell>
          <cell r="L56">
            <v>0.1</v>
          </cell>
          <cell r="M56">
            <v>0.0125</v>
          </cell>
          <cell r="N56">
            <v>-0.172</v>
          </cell>
          <cell r="O56">
            <v>0.165</v>
          </cell>
          <cell r="P56">
            <v>0.165</v>
          </cell>
          <cell r="Q56">
            <v>-0.14</v>
          </cell>
          <cell r="R56">
            <v>-0.0575</v>
          </cell>
          <cell r="S56">
            <v>0.03</v>
          </cell>
          <cell r="T56">
            <v>-0.06</v>
          </cell>
          <cell r="U56">
            <v>-0.09</v>
          </cell>
          <cell r="V56">
            <v>-0.12</v>
          </cell>
          <cell r="W56">
            <v>-0.1125</v>
          </cell>
          <cell r="X56">
            <v>-0.005</v>
          </cell>
          <cell r="Y56">
            <v>-0.0825</v>
          </cell>
          <cell r="Z56">
            <v>-0.1</v>
          </cell>
          <cell r="AA56">
            <v>-0.129</v>
          </cell>
          <cell r="AB56">
            <v>-0.11</v>
          </cell>
          <cell r="AC56">
            <v>-0.0655</v>
          </cell>
          <cell r="AD56">
            <v>-0.088</v>
          </cell>
          <cell r="AE56">
            <v>0.015</v>
          </cell>
          <cell r="AF56">
            <v>0.039</v>
          </cell>
          <cell r="AG56">
            <v>-0.07</v>
          </cell>
          <cell r="AH56">
            <v>0</v>
          </cell>
          <cell r="AI56">
            <v>-0.09</v>
          </cell>
          <cell r="AJ56">
            <v>0.005</v>
          </cell>
          <cell r="AK56">
            <v>-0.12</v>
          </cell>
          <cell r="AL56">
            <v>0</v>
          </cell>
        </row>
        <row r="57">
          <cell r="C57">
            <v>38169</v>
          </cell>
          <cell r="D57">
            <v>0.0556490624854114</v>
          </cell>
          <cell r="E57">
            <v>4.34</v>
          </cell>
          <cell r="F57">
            <v>0.2825</v>
          </cell>
          <cell r="G57">
            <v>0.5</v>
          </cell>
          <cell r="H57">
            <v>0.6</v>
          </cell>
          <cell r="I57">
            <v>-0.12</v>
          </cell>
          <cell r="J57">
            <v>-0.0575</v>
          </cell>
          <cell r="K57">
            <v>-0.0225</v>
          </cell>
          <cell r="L57">
            <v>0.1</v>
          </cell>
          <cell r="M57">
            <v>0.015</v>
          </cell>
          <cell r="N57">
            <v>-0.125</v>
          </cell>
          <cell r="O57">
            <v>0.165</v>
          </cell>
          <cell r="P57">
            <v>0.165</v>
          </cell>
          <cell r="Q57">
            <v>-0.14</v>
          </cell>
          <cell r="R57">
            <v>-0.0575</v>
          </cell>
          <cell r="S57">
            <v>0.03</v>
          </cell>
          <cell r="T57">
            <v>-0.06</v>
          </cell>
          <cell r="U57">
            <v>-0.09</v>
          </cell>
          <cell r="V57">
            <v>-0.12</v>
          </cell>
          <cell r="W57">
            <v>-0.1025</v>
          </cell>
          <cell r="X57">
            <v>-0.005</v>
          </cell>
          <cell r="Y57">
            <v>-0.0825</v>
          </cell>
          <cell r="Z57">
            <v>-0.09</v>
          </cell>
          <cell r="AA57">
            <v>-0.119</v>
          </cell>
          <cell r="AB57">
            <v>-0.1</v>
          </cell>
          <cell r="AC57">
            <v>-0.0655</v>
          </cell>
          <cell r="AD57">
            <v>-0.088</v>
          </cell>
          <cell r="AE57">
            <v>0.015</v>
          </cell>
          <cell r="AF57">
            <v>0.039</v>
          </cell>
          <cell r="AG57">
            <v>-0.07</v>
          </cell>
          <cell r="AH57">
            <v>0</v>
          </cell>
          <cell r="AI57">
            <v>-0.09</v>
          </cell>
          <cell r="AJ57">
            <v>0.0025</v>
          </cell>
          <cell r="AK57">
            <v>-0.12</v>
          </cell>
          <cell r="AL57">
            <v>0</v>
          </cell>
        </row>
        <row r="58">
          <cell r="C58">
            <v>38200</v>
          </cell>
          <cell r="D58">
            <v>0.0557613111725717</v>
          </cell>
          <cell r="E58">
            <v>4.363</v>
          </cell>
          <cell r="F58">
            <v>0.2825</v>
          </cell>
          <cell r="G58">
            <v>0.55</v>
          </cell>
          <cell r="H58">
            <v>0.7</v>
          </cell>
          <cell r="I58">
            <v>-0.12</v>
          </cell>
          <cell r="J58">
            <v>-0.0575</v>
          </cell>
          <cell r="K58">
            <v>-0.0225</v>
          </cell>
          <cell r="L58">
            <v>0.1</v>
          </cell>
          <cell r="M58">
            <v>0.0175</v>
          </cell>
          <cell r="N58">
            <v>-0.116</v>
          </cell>
          <cell r="O58">
            <v>0.165</v>
          </cell>
          <cell r="P58">
            <v>0.165</v>
          </cell>
          <cell r="Q58">
            <v>-0.14</v>
          </cell>
          <cell r="R58">
            <v>-0.0575</v>
          </cell>
          <cell r="S58">
            <v>0.03</v>
          </cell>
          <cell r="T58">
            <v>-0.06</v>
          </cell>
          <cell r="U58">
            <v>-0.09</v>
          </cell>
          <cell r="V58">
            <v>-0.12</v>
          </cell>
          <cell r="W58">
            <v>-0.0975</v>
          </cell>
          <cell r="X58">
            <v>-0.005</v>
          </cell>
          <cell r="Y58">
            <v>-0.0825</v>
          </cell>
          <cell r="Z58">
            <v>-0.0875</v>
          </cell>
          <cell r="AA58">
            <v>-0.114</v>
          </cell>
          <cell r="AB58">
            <v>-0.095</v>
          </cell>
          <cell r="AC58">
            <v>-0.0655</v>
          </cell>
          <cell r="AD58">
            <v>-0.088</v>
          </cell>
          <cell r="AE58">
            <v>0.015</v>
          </cell>
          <cell r="AF58">
            <v>0.039</v>
          </cell>
          <cell r="AG58">
            <v>-0.07</v>
          </cell>
          <cell r="AH58">
            <v>0</v>
          </cell>
          <cell r="AI58">
            <v>-0.09</v>
          </cell>
          <cell r="AJ58">
            <v>0.0025</v>
          </cell>
          <cell r="AK58">
            <v>-0.12</v>
          </cell>
          <cell r="AL58">
            <v>0</v>
          </cell>
        </row>
        <row r="59">
          <cell r="C59">
            <v>38231</v>
          </cell>
          <cell r="D59">
            <v>0.0558735598639273</v>
          </cell>
          <cell r="E59">
            <v>4.353</v>
          </cell>
          <cell r="F59">
            <v>0.2825</v>
          </cell>
          <cell r="G59">
            <v>0.55</v>
          </cell>
          <cell r="H59">
            <v>0.65</v>
          </cell>
          <cell r="I59">
            <v>-0.12</v>
          </cell>
          <cell r="J59">
            <v>-0.0575</v>
          </cell>
          <cell r="K59">
            <v>-0.0225</v>
          </cell>
          <cell r="L59">
            <v>0.1</v>
          </cell>
          <cell r="M59">
            <v>0.01</v>
          </cell>
          <cell r="N59">
            <v>-0.144</v>
          </cell>
          <cell r="O59">
            <v>0.165</v>
          </cell>
          <cell r="P59">
            <v>0.165</v>
          </cell>
          <cell r="Q59">
            <v>-0.14</v>
          </cell>
          <cell r="R59">
            <v>-0.0575</v>
          </cell>
          <cell r="S59">
            <v>0.03</v>
          </cell>
          <cell r="T59">
            <v>-0.06</v>
          </cell>
          <cell r="U59">
            <v>-0.09</v>
          </cell>
          <cell r="V59">
            <v>-0.12</v>
          </cell>
          <cell r="W59">
            <v>-0.1075</v>
          </cell>
          <cell r="X59">
            <v>-0.005</v>
          </cell>
          <cell r="Y59">
            <v>-0.0825</v>
          </cell>
          <cell r="Z59">
            <v>-0.095</v>
          </cell>
          <cell r="AA59">
            <v>-0.124</v>
          </cell>
          <cell r="AB59">
            <v>-0.105</v>
          </cell>
          <cell r="AC59">
            <v>-0.0655</v>
          </cell>
          <cell r="AD59">
            <v>-0.088</v>
          </cell>
          <cell r="AE59">
            <v>0.015</v>
          </cell>
          <cell r="AF59">
            <v>0.039</v>
          </cell>
          <cell r="AG59">
            <v>-0.07</v>
          </cell>
          <cell r="AH59">
            <v>0</v>
          </cell>
          <cell r="AI59">
            <v>-0.09</v>
          </cell>
          <cell r="AJ59">
            <v>-0.0025</v>
          </cell>
          <cell r="AK59">
            <v>-0.12</v>
          </cell>
          <cell r="AL59">
            <v>0</v>
          </cell>
        </row>
        <row r="60">
          <cell r="C60">
            <v>38261</v>
          </cell>
          <cell r="D60">
            <v>0.0559800934470629</v>
          </cell>
          <cell r="E60">
            <v>4.363</v>
          </cell>
          <cell r="F60">
            <v>0.2825</v>
          </cell>
          <cell r="G60">
            <v>0.6</v>
          </cell>
          <cell r="H60">
            <v>0.7</v>
          </cell>
          <cell r="I60">
            <v>-0.12</v>
          </cell>
          <cell r="J60">
            <v>-0.0575</v>
          </cell>
          <cell r="K60">
            <v>-0.0225</v>
          </cell>
          <cell r="L60">
            <v>0.1</v>
          </cell>
          <cell r="M60">
            <v>0</v>
          </cell>
          <cell r="N60">
            <v>-0.1665</v>
          </cell>
          <cell r="O60">
            <v>0.165</v>
          </cell>
          <cell r="P60">
            <v>0.165</v>
          </cell>
          <cell r="Q60">
            <v>-0.14</v>
          </cell>
          <cell r="R60">
            <v>-0.0575</v>
          </cell>
          <cell r="S60">
            <v>0.03</v>
          </cell>
          <cell r="T60">
            <v>-0.06</v>
          </cell>
          <cell r="U60">
            <v>-0.09</v>
          </cell>
          <cell r="V60">
            <v>-0.12</v>
          </cell>
          <cell r="W60">
            <v>-0.12</v>
          </cell>
          <cell r="X60">
            <v>-0.005</v>
          </cell>
          <cell r="Y60">
            <v>-0.0825</v>
          </cell>
          <cell r="Z60">
            <v>-0.115</v>
          </cell>
          <cell r="AA60">
            <v>-0.1365</v>
          </cell>
          <cell r="AB60">
            <v>-0.1175</v>
          </cell>
          <cell r="AC60">
            <v>-0.0655</v>
          </cell>
          <cell r="AD60">
            <v>-0.088</v>
          </cell>
          <cell r="AE60">
            <v>0.015</v>
          </cell>
          <cell r="AF60">
            <v>0.039</v>
          </cell>
          <cell r="AG60">
            <v>-0.07</v>
          </cell>
          <cell r="AH60">
            <v>0</v>
          </cell>
          <cell r="AI60">
            <v>-0.09</v>
          </cell>
          <cell r="AJ60">
            <v>0.0025</v>
          </cell>
          <cell r="AK60">
            <v>-0.12</v>
          </cell>
          <cell r="AL60">
            <v>0</v>
          </cell>
        </row>
        <row r="61">
          <cell r="C61">
            <v>38292</v>
          </cell>
          <cell r="D61">
            <v>0.0560881631214398</v>
          </cell>
          <cell r="E61">
            <v>4.5</v>
          </cell>
          <cell r="F61">
            <v>0.2825</v>
          </cell>
          <cell r="G61">
            <v>0.8</v>
          </cell>
          <cell r="H61">
            <v>0.9</v>
          </cell>
          <cell r="I61">
            <v>-0.13</v>
          </cell>
          <cell r="J61">
            <v>-0.0525</v>
          </cell>
          <cell r="K61">
            <v>-0.0305</v>
          </cell>
          <cell r="L61">
            <v>0.1</v>
          </cell>
          <cell r="M61">
            <v>-0.01</v>
          </cell>
          <cell r="N61">
            <v>-0.149</v>
          </cell>
          <cell r="O61">
            <v>0.185</v>
          </cell>
          <cell r="P61">
            <v>0.185</v>
          </cell>
          <cell r="Q61">
            <v>-0.15</v>
          </cell>
          <cell r="R61">
            <v>-0.0525</v>
          </cell>
          <cell r="S61">
            <v>0.03</v>
          </cell>
          <cell r="T61">
            <v>0.025</v>
          </cell>
          <cell r="U61">
            <v>-0.1</v>
          </cell>
          <cell r="V61">
            <v>-0.13</v>
          </cell>
          <cell r="W61">
            <v>-0.125</v>
          </cell>
          <cell r="X61">
            <v>-0.006</v>
          </cell>
          <cell r="Y61">
            <v>-0.075</v>
          </cell>
          <cell r="Z61">
            <v>-0.1175</v>
          </cell>
          <cell r="AA61">
            <v>-0.139</v>
          </cell>
          <cell r="AB61">
            <v>-0.125</v>
          </cell>
          <cell r="AC61">
            <v>-0.0655</v>
          </cell>
          <cell r="AD61">
            <v>-0.088</v>
          </cell>
          <cell r="AE61">
            <v>0.02</v>
          </cell>
          <cell r="AF61">
            <v>0.056</v>
          </cell>
          <cell r="AG61">
            <v>-0.055</v>
          </cell>
          <cell r="AH61">
            <v>0</v>
          </cell>
          <cell r="AI61">
            <v>-0.1</v>
          </cell>
          <cell r="AJ61">
            <v>-0.005</v>
          </cell>
          <cell r="AK61">
            <v>-0.13</v>
          </cell>
          <cell r="AL61">
            <v>0.01</v>
          </cell>
        </row>
        <row r="62">
          <cell r="C62">
            <v>38322</v>
          </cell>
          <cell r="D62">
            <v>0.0561927466809906</v>
          </cell>
          <cell r="E62">
            <v>4.635</v>
          </cell>
          <cell r="F62">
            <v>0.2825</v>
          </cell>
          <cell r="G62">
            <v>1</v>
          </cell>
          <cell r="H62">
            <v>1.1</v>
          </cell>
          <cell r="I62">
            <v>-0.1325</v>
          </cell>
          <cell r="J62">
            <v>-0.0525</v>
          </cell>
          <cell r="K62">
            <v>-0.0305</v>
          </cell>
          <cell r="L62">
            <v>0.1</v>
          </cell>
          <cell r="M62">
            <v>-0.0325</v>
          </cell>
          <cell r="N62">
            <v>-0.15</v>
          </cell>
          <cell r="O62">
            <v>0.2</v>
          </cell>
          <cell r="P62">
            <v>0.2</v>
          </cell>
          <cell r="Q62">
            <v>-0.1525</v>
          </cell>
          <cell r="R62">
            <v>-0.0525</v>
          </cell>
          <cell r="S62">
            <v>0.03</v>
          </cell>
          <cell r="T62">
            <v>0.045</v>
          </cell>
          <cell r="U62">
            <v>-0.1025</v>
          </cell>
          <cell r="V62">
            <v>-0.1325</v>
          </cell>
          <cell r="W62">
            <v>-0.1475</v>
          </cell>
          <cell r="X62">
            <v>-0.006</v>
          </cell>
          <cell r="Y62">
            <v>-0.075</v>
          </cell>
          <cell r="Z62">
            <v>-0.14</v>
          </cell>
          <cell r="AA62">
            <v>-0.164</v>
          </cell>
          <cell r="AB62">
            <v>-0.1475</v>
          </cell>
          <cell r="AC62">
            <v>-0.0655</v>
          </cell>
          <cell r="AD62">
            <v>-0.088</v>
          </cell>
          <cell r="AE62">
            <v>0.02</v>
          </cell>
          <cell r="AF62">
            <v>0.056</v>
          </cell>
          <cell r="AG62">
            <v>-0.055</v>
          </cell>
          <cell r="AH62">
            <v>0</v>
          </cell>
          <cell r="AI62">
            <v>-0.1025</v>
          </cell>
          <cell r="AJ62">
            <v>0.005</v>
          </cell>
          <cell r="AK62">
            <v>-0.1325</v>
          </cell>
          <cell r="AL62">
            <v>0.01</v>
          </cell>
        </row>
        <row r="63">
          <cell r="C63">
            <v>38353</v>
          </cell>
          <cell r="D63">
            <v>0.0563046037791857</v>
          </cell>
          <cell r="E63">
            <v>4.66</v>
          </cell>
          <cell r="F63">
            <v>0.285</v>
          </cell>
          <cell r="G63">
            <v>1</v>
          </cell>
          <cell r="H63">
            <v>1.1</v>
          </cell>
          <cell r="I63">
            <v>-0.135</v>
          </cell>
          <cell r="J63">
            <v>-0.0525</v>
          </cell>
          <cell r="K63">
            <v>-0.025</v>
          </cell>
          <cell r="L63">
            <v>0.1</v>
          </cell>
          <cell r="M63">
            <v>-0.035</v>
          </cell>
          <cell r="N63">
            <v>-0.169</v>
          </cell>
          <cell r="O63">
            <v>0.21</v>
          </cell>
          <cell r="P63">
            <v>0.21</v>
          </cell>
          <cell r="Q63">
            <v>-0.155</v>
          </cell>
          <cell r="R63">
            <v>-0.0525</v>
          </cell>
          <cell r="S63">
            <v>0.03</v>
          </cell>
          <cell r="T63">
            <v>0.0575</v>
          </cell>
          <cell r="U63">
            <v>-0.105</v>
          </cell>
          <cell r="V63">
            <v>-0.135</v>
          </cell>
          <cell r="W63">
            <v>-0.1525</v>
          </cell>
          <cell r="X63">
            <v>-0.01</v>
          </cell>
          <cell r="Y63">
            <v>-0.075</v>
          </cell>
          <cell r="Z63">
            <v>-0.148</v>
          </cell>
          <cell r="AA63">
            <v>-0.142</v>
          </cell>
          <cell r="AB63">
            <v>-0.1525</v>
          </cell>
          <cell r="AC63">
            <v>-0.0635</v>
          </cell>
          <cell r="AD63">
            <v>-0.086</v>
          </cell>
          <cell r="AE63">
            <v>0.02</v>
          </cell>
          <cell r="AF63">
            <v>0.056</v>
          </cell>
          <cell r="AG63">
            <v>-0.055</v>
          </cell>
          <cell r="AH63">
            <v>0</v>
          </cell>
          <cell r="AI63">
            <v>-0.105</v>
          </cell>
          <cell r="AJ63">
            <v>0.0025</v>
          </cell>
          <cell r="AK63">
            <v>-0.135</v>
          </cell>
          <cell r="AL63">
            <v>0.01</v>
          </cell>
        </row>
        <row r="64">
          <cell r="C64">
            <v>38384</v>
          </cell>
          <cell r="D64">
            <v>0.056419579930274</v>
          </cell>
          <cell r="E64">
            <v>4.54</v>
          </cell>
          <cell r="F64">
            <v>0.2825</v>
          </cell>
          <cell r="G64">
            <v>1</v>
          </cell>
          <cell r="H64">
            <v>1.1</v>
          </cell>
          <cell r="I64">
            <v>-0.1275</v>
          </cell>
          <cell r="J64">
            <v>-0.0525</v>
          </cell>
          <cell r="K64">
            <v>-0.025</v>
          </cell>
          <cell r="L64">
            <v>0.1</v>
          </cell>
          <cell r="M64">
            <v>-0.0175</v>
          </cell>
          <cell r="N64">
            <v>-0.189</v>
          </cell>
          <cell r="O64">
            <v>0.2</v>
          </cell>
          <cell r="P64">
            <v>0.2</v>
          </cell>
          <cell r="Q64">
            <v>-0.1475</v>
          </cell>
          <cell r="R64">
            <v>-0.0525</v>
          </cell>
          <cell r="S64">
            <v>0.03</v>
          </cell>
          <cell r="T64">
            <v>0.0625</v>
          </cell>
          <cell r="U64">
            <v>-0.0975</v>
          </cell>
          <cell r="V64">
            <v>-0.1275</v>
          </cell>
          <cell r="W64">
            <v>-0.1375</v>
          </cell>
          <cell r="X64">
            <v>-0.01</v>
          </cell>
          <cell r="Y64">
            <v>-0.075</v>
          </cell>
          <cell r="Z64">
            <v>-0.1305</v>
          </cell>
          <cell r="AA64">
            <v>-0.265</v>
          </cell>
          <cell r="AB64">
            <v>-0.1375</v>
          </cell>
          <cell r="AC64">
            <v>-0.0635</v>
          </cell>
          <cell r="AD64">
            <v>-0.086</v>
          </cell>
          <cell r="AE64">
            <v>0.02</v>
          </cell>
          <cell r="AF64">
            <v>0.056</v>
          </cell>
          <cell r="AG64">
            <v>-0.055</v>
          </cell>
          <cell r="AH64">
            <v>0</v>
          </cell>
          <cell r="AI64">
            <v>-0.0975</v>
          </cell>
          <cell r="AJ64">
            <v>0.005</v>
          </cell>
          <cell r="AK64">
            <v>-0.1275</v>
          </cell>
          <cell r="AL64">
            <v>0.01</v>
          </cell>
        </row>
        <row r="65">
          <cell r="C65">
            <v>38412</v>
          </cell>
          <cell r="D65">
            <v>0.0565234293608454</v>
          </cell>
          <cell r="E65">
            <v>4.46</v>
          </cell>
          <cell r="F65">
            <v>0.275</v>
          </cell>
          <cell r="G65">
            <v>0.75</v>
          </cell>
          <cell r="H65">
            <v>0.85</v>
          </cell>
          <cell r="I65">
            <v>-0.125</v>
          </cell>
          <cell r="J65">
            <v>-0.0525</v>
          </cell>
          <cell r="K65">
            <v>-0.025</v>
          </cell>
          <cell r="L65">
            <v>0.1</v>
          </cell>
          <cell r="M65">
            <v>-0.005</v>
          </cell>
          <cell r="N65">
            <v>-0.169</v>
          </cell>
          <cell r="O65">
            <v>0.195</v>
          </cell>
          <cell r="P65">
            <v>0.195</v>
          </cell>
          <cell r="Q65">
            <v>-0.145</v>
          </cell>
          <cell r="R65">
            <v>-0.0525</v>
          </cell>
          <cell r="S65">
            <v>0.03</v>
          </cell>
          <cell r="T65">
            <v>0.06</v>
          </cell>
          <cell r="U65">
            <v>-0.095</v>
          </cell>
          <cell r="V65">
            <v>-0.125</v>
          </cell>
          <cell r="W65">
            <v>-0.1275</v>
          </cell>
          <cell r="X65">
            <v>-0.01</v>
          </cell>
          <cell r="Y65">
            <v>-0.075</v>
          </cell>
          <cell r="Z65">
            <v>-0.1205</v>
          </cell>
          <cell r="AA65">
            <v>-0.262</v>
          </cell>
          <cell r="AB65">
            <v>-0.1275</v>
          </cell>
          <cell r="AC65">
            <v>-0.0635</v>
          </cell>
          <cell r="AD65">
            <v>-0.086</v>
          </cell>
          <cell r="AE65">
            <v>0.02</v>
          </cell>
          <cell r="AF65">
            <v>0.056</v>
          </cell>
          <cell r="AG65">
            <v>-0.055</v>
          </cell>
          <cell r="AH65">
            <v>0</v>
          </cell>
          <cell r="AI65">
            <v>-0.095</v>
          </cell>
          <cell r="AJ65">
            <v>0.0025</v>
          </cell>
          <cell r="AK65">
            <v>-0.125</v>
          </cell>
          <cell r="AL65">
            <v>0.01</v>
          </cell>
        </row>
        <row r="66">
          <cell r="C66">
            <v>38443</v>
          </cell>
          <cell r="D66">
            <v>0.0566282769028334</v>
          </cell>
          <cell r="E66">
            <v>4.37</v>
          </cell>
          <cell r="F66">
            <v>0.2625</v>
          </cell>
          <cell r="G66">
            <v>0.4</v>
          </cell>
          <cell r="H66">
            <v>0.55</v>
          </cell>
          <cell r="I66">
            <v>-0.13</v>
          </cell>
          <cell r="J66">
            <v>-0.055</v>
          </cell>
          <cell r="K66">
            <v>-0.0225</v>
          </cell>
          <cell r="L66">
            <v>0.1</v>
          </cell>
          <cell r="M66">
            <v>0.015</v>
          </cell>
          <cell r="N66">
            <v>-0.144</v>
          </cell>
          <cell r="O66">
            <v>0.16</v>
          </cell>
          <cell r="P66">
            <v>0.16</v>
          </cell>
          <cell r="Q66">
            <v>-0.15</v>
          </cell>
          <cell r="R66">
            <v>-0.055</v>
          </cell>
          <cell r="S66">
            <v>0.03</v>
          </cell>
          <cell r="T66">
            <v>-0.07</v>
          </cell>
          <cell r="U66">
            <v>-0.1</v>
          </cell>
          <cell r="V66">
            <v>-0.13</v>
          </cell>
          <cell r="W66">
            <v>-0.128</v>
          </cell>
          <cell r="X66">
            <v>-0.005</v>
          </cell>
          <cell r="Y66">
            <v>-0.0825</v>
          </cell>
          <cell r="Z66">
            <v>-0.1455</v>
          </cell>
          <cell r="AA66">
            <v>-0.142</v>
          </cell>
          <cell r="AB66">
            <v>-0.128</v>
          </cell>
          <cell r="AC66">
            <v>-0.0635</v>
          </cell>
          <cell r="AD66">
            <v>-0.086</v>
          </cell>
          <cell r="AE66">
            <v>0.015</v>
          </cell>
          <cell r="AF66">
            <v>0.041</v>
          </cell>
          <cell r="AG66">
            <v>-0.0575</v>
          </cell>
          <cell r="AH66">
            <v>0</v>
          </cell>
          <cell r="AI66">
            <v>-0.1</v>
          </cell>
          <cell r="AJ66">
            <v>0.01</v>
          </cell>
          <cell r="AK66">
            <v>-0.13</v>
          </cell>
          <cell r="AL66">
            <v>0</v>
          </cell>
        </row>
        <row r="67">
          <cell r="C67">
            <v>38473</v>
          </cell>
          <cell r="D67">
            <v>0.0567216701263233</v>
          </cell>
          <cell r="E67">
            <v>4.35</v>
          </cell>
          <cell r="F67">
            <v>0.255</v>
          </cell>
          <cell r="G67">
            <v>0.45</v>
          </cell>
          <cell r="H67">
            <v>0.5</v>
          </cell>
          <cell r="I67">
            <v>-0.13</v>
          </cell>
          <cell r="J67">
            <v>-0.055</v>
          </cell>
          <cell r="K67">
            <v>-0.0225</v>
          </cell>
          <cell r="L67">
            <v>0.1</v>
          </cell>
          <cell r="M67">
            <v>0.015</v>
          </cell>
          <cell r="N67">
            <v>-0.174</v>
          </cell>
          <cell r="O67">
            <v>0.16</v>
          </cell>
          <cell r="P67">
            <v>0.16</v>
          </cell>
          <cell r="Q67">
            <v>-0.15</v>
          </cell>
          <cell r="R67">
            <v>-0.055</v>
          </cell>
          <cell r="S67">
            <v>0.03</v>
          </cell>
          <cell r="T67">
            <v>-0.07</v>
          </cell>
          <cell r="U67">
            <v>-0.1</v>
          </cell>
          <cell r="V67">
            <v>-0.13</v>
          </cell>
          <cell r="W67">
            <v>-0.1155</v>
          </cell>
          <cell r="X67">
            <v>-0.005</v>
          </cell>
          <cell r="Y67">
            <v>-0.0825</v>
          </cell>
          <cell r="Z67">
            <v>-0.103</v>
          </cell>
          <cell r="AA67">
            <v>-0.132</v>
          </cell>
          <cell r="AB67">
            <v>-0.113</v>
          </cell>
          <cell r="AC67">
            <v>-0.0635</v>
          </cell>
          <cell r="AD67">
            <v>-0.086</v>
          </cell>
          <cell r="AE67">
            <v>0.015</v>
          </cell>
          <cell r="AF67">
            <v>0.041</v>
          </cell>
          <cell r="AG67">
            <v>-0.0575</v>
          </cell>
          <cell r="AH67">
            <v>0</v>
          </cell>
          <cell r="AI67">
            <v>-0.1</v>
          </cell>
          <cell r="AJ67">
            <v>0.0075</v>
          </cell>
          <cell r="AK67">
            <v>-0.13</v>
          </cell>
          <cell r="AL67">
            <v>0</v>
          </cell>
        </row>
        <row r="68">
          <cell r="C68">
            <v>38504</v>
          </cell>
          <cell r="D68">
            <v>0.0568181764603128</v>
          </cell>
          <cell r="E68">
            <v>4.378</v>
          </cell>
          <cell r="F68">
            <v>0.25</v>
          </cell>
          <cell r="G68">
            <v>0.45</v>
          </cell>
          <cell r="H68">
            <v>0.6</v>
          </cell>
          <cell r="I68">
            <v>-0.13</v>
          </cell>
          <cell r="J68">
            <v>-0.055</v>
          </cell>
          <cell r="K68">
            <v>-0.0225</v>
          </cell>
          <cell r="L68">
            <v>0.1</v>
          </cell>
          <cell r="M68">
            <v>0.02</v>
          </cell>
          <cell r="N68">
            <v>-0.17</v>
          </cell>
          <cell r="O68">
            <v>0.16</v>
          </cell>
          <cell r="P68">
            <v>0.16</v>
          </cell>
          <cell r="Q68">
            <v>-0.15</v>
          </cell>
          <cell r="R68">
            <v>-0.055</v>
          </cell>
          <cell r="S68">
            <v>0.03</v>
          </cell>
          <cell r="T68">
            <v>-0.07</v>
          </cell>
          <cell r="U68">
            <v>-0.1</v>
          </cell>
          <cell r="V68">
            <v>-0.13</v>
          </cell>
          <cell r="W68">
            <v>-0.1105</v>
          </cell>
          <cell r="X68">
            <v>-0.005</v>
          </cell>
          <cell r="Y68">
            <v>-0.0825</v>
          </cell>
          <cell r="Z68">
            <v>-0.098</v>
          </cell>
          <cell r="AA68">
            <v>-0.127</v>
          </cell>
          <cell r="AB68">
            <v>-0.108</v>
          </cell>
          <cell r="AC68">
            <v>-0.0635</v>
          </cell>
          <cell r="AD68">
            <v>-0.086</v>
          </cell>
          <cell r="AE68">
            <v>0.015</v>
          </cell>
          <cell r="AF68">
            <v>0.041</v>
          </cell>
          <cell r="AG68">
            <v>-0.0575</v>
          </cell>
          <cell r="AH68">
            <v>0</v>
          </cell>
          <cell r="AI68">
            <v>-0.1</v>
          </cell>
          <cell r="AJ68">
            <v>0.005</v>
          </cell>
          <cell r="AK68">
            <v>-0.13</v>
          </cell>
          <cell r="AL68">
            <v>0</v>
          </cell>
        </row>
        <row r="69">
          <cell r="C69">
            <v>38534</v>
          </cell>
          <cell r="D69">
            <v>0.0569115696897047</v>
          </cell>
          <cell r="E69">
            <v>4.405</v>
          </cell>
          <cell r="F69">
            <v>0.25</v>
          </cell>
          <cell r="G69">
            <v>0.5</v>
          </cell>
          <cell r="H69">
            <v>0.6</v>
          </cell>
          <cell r="I69">
            <v>-0.13</v>
          </cell>
          <cell r="J69">
            <v>-0.055</v>
          </cell>
          <cell r="K69">
            <v>-0.0225</v>
          </cell>
          <cell r="L69">
            <v>0.1</v>
          </cell>
          <cell r="M69">
            <v>0.0225</v>
          </cell>
          <cell r="N69">
            <v>-0.123</v>
          </cell>
          <cell r="O69">
            <v>0.16</v>
          </cell>
          <cell r="P69">
            <v>0.16</v>
          </cell>
          <cell r="Q69">
            <v>-0.15</v>
          </cell>
          <cell r="R69">
            <v>-0.055</v>
          </cell>
          <cell r="S69">
            <v>0.03</v>
          </cell>
          <cell r="T69">
            <v>-0.07</v>
          </cell>
          <cell r="U69">
            <v>-0.1</v>
          </cell>
          <cell r="V69">
            <v>-0.13</v>
          </cell>
          <cell r="W69">
            <v>-0.1005</v>
          </cell>
          <cell r="X69">
            <v>-0.005</v>
          </cell>
          <cell r="Y69">
            <v>-0.0825</v>
          </cell>
          <cell r="Z69">
            <v>-0.088</v>
          </cell>
          <cell r="AA69">
            <v>-0.117</v>
          </cell>
          <cell r="AB69">
            <v>-0.098</v>
          </cell>
          <cell r="AC69">
            <v>-0.0635</v>
          </cell>
          <cell r="AD69">
            <v>-0.086</v>
          </cell>
          <cell r="AE69">
            <v>0.015</v>
          </cell>
          <cell r="AF69">
            <v>0.041</v>
          </cell>
          <cell r="AG69">
            <v>-0.0575</v>
          </cell>
          <cell r="AH69">
            <v>0</v>
          </cell>
          <cell r="AI69">
            <v>-0.1</v>
          </cell>
          <cell r="AJ69">
            <v>0.0025</v>
          </cell>
          <cell r="AK69">
            <v>-0.13</v>
          </cell>
          <cell r="AL69">
            <v>0</v>
          </cell>
        </row>
        <row r="70">
          <cell r="C70">
            <v>38565</v>
          </cell>
          <cell r="D70">
            <v>0.0570080760297929</v>
          </cell>
          <cell r="E70">
            <v>4.428</v>
          </cell>
          <cell r="F70">
            <v>0.25</v>
          </cell>
          <cell r="G70">
            <v>0.55</v>
          </cell>
          <cell r="H70">
            <v>0.7</v>
          </cell>
          <cell r="I70">
            <v>-0.13</v>
          </cell>
          <cell r="J70">
            <v>-0.055</v>
          </cell>
          <cell r="K70">
            <v>-0.0225</v>
          </cell>
          <cell r="L70">
            <v>0.1</v>
          </cell>
          <cell r="M70">
            <v>0.025</v>
          </cell>
          <cell r="N70">
            <v>-0.114</v>
          </cell>
          <cell r="O70">
            <v>0.16</v>
          </cell>
          <cell r="P70">
            <v>0.16</v>
          </cell>
          <cell r="Q70">
            <v>-0.15</v>
          </cell>
          <cell r="R70">
            <v>-0.055</v>
          </cell>
          <cell r="S70">
            <v>0.03</v>
          </cell>
          <cell r="T70">
            <v>-0.07</v>
          </cell>
          <cell r="U70">
            <v>-0.1</v>
          </cell>
          <cell r="V70">
            <v>-0.13</v>
          </cell>
          <cell r="W70">
            <v>-0.0955</v>
          </cell>
          <cell r="X70">
            <v>-0.005</v>
          </cell>
          <cell r="Y70">
            <v>-0.0825</v>
          </cell>
          <cell r="Z70">
            <v>-0.0855</v>
          </cell>
          <cell r="AA70">
            <v>-0.112</v>
          </cell>
          <cell r="AB70">
            <v>-0.093</v>
          </cell>
          <cell r="AC70">
            <v>-0.0635</v>
          </cell>
          <cell r="AD70">
            <v>-0.086</v>
          </cell>
          <cell r="AE70">
            <v>0.015</v>
          </cell>
          <cell r="AF70">
            <v>0.041</v>
          </cell>
          <cell r="AG70">
            <v>-0.0575</v>
          </cell>
          <cell r="AH70">
            <v>0</v>
          </cell>
          <cell r="AI70">
            <v>-0.1</v>
          </cell>
          <cell r="AJ70">
            <v>0.0025</v>
          </cell>
          <cell r="AK70">
            <v>-0.13</v>
          </cell>
          <cell r="AL70">
            <v>0</v>
          </cell>
        </row>
        <row r="71">
          <cell r="C71">
            <v>38596</v>
          </cell>
          <cell r="D71">
            <v>0.0571045823729799</v>
          </cell>
          <cell r="E71">
            <v>4.418</v>
          </cell>
          <cell r="F71">
            <v>0.25</v>
          </cell>
          <cell r="G71">
            <v>0.55</v>
          </cell>
          <cell r="H71">
            <v>0.65</v>
          </cell>
          <cell r="I71">
            <v>-0.13</v>
          </cell>
          <cell r="J71">
            <v>-0.055</v>
          </cell>
          <cell r="K71">
            <v>-0.0225</v>
          </cell>
          <cell r="L71">
            <v>0.1</v>
          </cell>
          <cell r="M71">
            <v>0.0175</v>
          </cell>
          <cell r="N71">
            <v>-0.142</v>
          </cell>
          <cell r="O71">
            <v>0.16</v>
          </cell>
          <cell r="P71">
            <v>0.16</v>
          </cell>
          <cell r="Q71">
            <v>-0.15</v>
          </cell>
          <cell r="R71">
            <v>-0.055</v>
          </cell>
          <cell r="S71">
            <v>0.03</v>
          </cell>
          <cell r="T71">
            <v>-0.07</v>
          </cell>
          <cell r="U71">
            <v>-0.1</v>
          </cell>
          <cell r="V71">
            <v>-0.13</v>
          </cell>
          <cell r="W71">
            <v>-0.1055</v>
          </cell>
          <cell r="X71">
            <v>-0.005</v>
          </cell>
          <cell r="Y71">
            <v>-0.0825</v>
          </cell>
          <cell r="Z71">
            <v>-0.093</v>
          </cell>
          <cell r="AA71">
            <v>-0.122</v>
          </cell>
          <cell r="AB71">
            <v>-0.103</v>
          </cell>
          <cell r="AC71">
            <v>-0.0635</v>
          </cell>
          <cell r="AD71">
            <v>-0.086</v>
          </cell>
          <cell r="AE71">
            <v>0.015</v>
          </cell>
          <cell r="AF71">
            <v>0.041</v>
          </cell>
          <cell r="AG71">
            <v>-0.0575</v>
          </cell>
          <cell r="AH71">
            <v>0</v>
          </cell>
          <cell r="AI71">
            <v>-0.1</v>
          </cell>
          <cell r="AJ71">
            <v>-0.0025</v>
          </cell>
          <cell r="AK71">
            <v>-0.13</v>
          </cell>
          <cell r="AL71">
            <v>0</v>
          </cell>
        </row>
        <row r="72">
          <cell r="C72">
            <v>38626</v>
          </cell>
          <cell r="D72">
            <v>0.0571979756112722</v>
          </cell>
          <cell r="E72">
            <v>4.428</v>
          </cell>
          <cell r="F72">
            <v>0.25</v>
          </cell>
          <cell r="G72">
            <v>0.6</v>
          </cell>
          <cell r="H72">
            <v>0.7</v>
          </cell>
          <cell r="I72">
            <v>-0.13</v>
          </cell>
          <cell r="J72">
            <v>-0.055</v>
          </cell>
          <cell r="K72">
            <v>-0.0225</v>
          </cell>
          <cell r="L72">
            <v>0.1</v>
          </cell>
          <cell r="M72">
            <v>0.0075</v>
          </cell>
          <cell r="N72">
            <v>-0.1645</v>
          </cell>
          <cell r="O72">
            <v>0.16</v>
          </cell>
          <cell r="P72">
            <v>0.16</v>
          </cell>
          <cell r="Q72">
            <v>-0.15</v>
          </cell>
          <cell r="R72">
            <v>-0.055</v>
          </cell>
          <cell r="S72">
            <v>0.03</v>
          </cell>
          <cell r="T72">
            <v>-0.07</v>
          </cell>
          <cell r="U72">
            <v>-0.1</v>
          </cell>
          <cell r="V72">
            <v>-0.13</v>
          </cell>
          <cell r="W72">
            <v>-0.118</v>
          </cell>
          <cell r="X72">
            <v>-0.005</v>
          </cell>
          <cell r="Y72">
            <v>-0.0825</v>
          </cell>
          <cell r="Z72">
            <v>-0.113</v>
          </cell>
          <cell r="AA72">
            <v>-0.1345</v>
          </cell>
          <cell r="AB72">
            <v>-0.1155</v>
          </cell>
          <cell r="AC72">
            <v>-0.0635</v>
          </cell>
          <cell r="AD72">
            <v>-0.086</v>
          </cell>
          <cell r="AE72">
            <v>0.015</v>
          </cell>
          <cell r="AF72">
            <v>0.041</v>
          </cell>
          <cell r="AG72">
            <v>-0.0575</v>
          </cell>
          <cell r="AH72">
            <v>0</v>
          </cell>
          <cell r="AI72">
            <v>-0.1</v>
          </cell>
          <cell r="AJ72">
            <v>0.0025</v>
          </cell>
          <cell r="AK72">
            <v>-0.13</v>
          </cell>
          <cell r="AL72">
            <v>0</v>
          </cell>
        </row>
        <row r="73">
          <cell r="C73">
            <v>38657</v>
          </cell>
          <cell r="D73">
            <v>0.057294481960557</v>
          </cell>
          <cell r="E73">
            <v>4.565</v>
          </cell>
          <cell r="F73">
            <v>0.25</v>
          </cell>
          <cell r="G73">
            <v>0.8</v>
          </cell>
          <cell r="H73">
            <v>0.9</v>
          </cell>
          <cell r="I73">
            <v>-0.13</v>
          </cell>
          <cell r="J73">
            <v>-0.06</v>
          </cell>
          <cell r="K73">
            <v>-0.0305</v>
          </cell>
          <cell r="L73">
            <v>0.1</v>
          </cell>
          <cell r="M73">
            <v>-0.0325</v>
          </cell>
          <cell r="N73">
            <v>-0.147</v>
          </cell>
          <cell r="O73">
            <v>0.2</v>
          </cell>
          <cell r="P73">
            <v>0.2</v>
          </cell>
          <cell r="Q73">
            <v>-0.15</v>
          </cell>
          <cell r="R73">
            <v>-0.06</v>
          </cell>
          <cell r="S73">
            <v>0.03</v>
          </cell>
          <cell r="T73">
            <v>0.025</v>
          </cell>
          <cell r="U73">
            <v>-0.1</v>
          </cell>
          <cell r="V73">
            <v>-0.13</v>
          </cell>
          <cell r="W73">
            <v>-0.123</v>
          </cell>
          <cell r="X73">
            <v>-0.006</v>
          </cell>
          <cell r="Y73">
            <v>-0.075</v>
          </cell>
          <cell r="Z73">
            <v>-0.1155</v>
          </cell>
          <cell r="AA73">
            <v>-0.137</v>
          </cell>
          <cell r="AB73">
            <v>-0.123</v>
          </cell>
          <cell r="AC73">
            <v>-0.0635</v>
          </cell>
          <cell r="AD73">
            <v>-0.086</v>
          </cell>
          <cell r="AE73">
            <v>0.021</v>
          </cell>
          <cell r="AF73">
            <v>0.058</v>
          </cell>
          <cell r="AG73">
            <v>-0.0625</v>
          </cell>
          <cell r="AH73">
            <v>0</v>
          </cell>
          <cell r="AI73">
            <v>-0.1</v>
          </cell>
          <cell r="AJ73">
            <v>-0.005</v>
          </cell>
          <cell r="AK73">
            <v>-0.13</v>
          </cell>
          <cell r="AL73">
            <v>0.01</v>
          </cell>
        </row>
        <row r="74">
          <cell r="C74">
            <v>38687</v>
          </cell>
          <cell r="D74">
            <v>0.0573878752047499</v>
          </cell>
          <cell r="E74">
            <v>4.7</v>
          </cell>
          <cell r="F74">
            <v>0.25</v>
          </cell>
          <cell r="G74">
            <v>1</v>
          </cell>
          <cell r="H74">
            <v>1.1</v>
          </cell>
          <cell r="I74">
            <v>-0.1325</v>
          </cell>
          <cell r="J74">
            <v>-0.06</v>
          </cell>
          <cell r="K74">
            <v>-0.0305</v>
          </cell>
          <cell r="L74">
            <v>0.1</v>
          </cell>
          <cell r="M74">
            <v>-0.055</v>
          </cell>
          <cell r="N74">
            <v>-0.148</v>
          </cell>
          <cell r="O74">
            <v>0.22</v>
          </cell>
          <cell r="P74">
            <v>0.22</v>
          </cell>
          <cell r="Q74">
            <v>-0.1525</v>
          </cell>
          <cell r="R74">
            <v>-0.06</v>
          </cell>
          <cell r="S74">
            <v>0.03</v>
          </cell>
          <cell r="T74">
            <v>0.045</v>
          </cell>
          <cell r="U74">
            <v>-0.1025</v>
          </cell>
          <cell r="V74">
            <v>-0.1325</v>
          </cell>
          <cell r="W74">
            <v>-0.1455</v>
          </cell>
          <cell r="X74">
            <v>-0.006</v>
          </cell>
          <cell r="Y74">
            <v>-0.075</v>
          </cell>
          <cell r="Z74">
            <v>-0.138</v>
          </cell>
          <cell r="AA74">
            <v>-0.162</v>
          </cell>
          <cell r="AB74">
            <v>-0.1455</v>
          </cell>
          <cell r="AC74">
            <v>-0.0635</v>
          </cell>
          <cell r="AD74">
            <v>-0.086</v>
          </cell>
          <cell r="AE74">
            <v>0.021</v>
          </cell>
          <cell r="AF74">
            <v>0.058</v>
          </cell>
          <cell r="AG74">
            <v>-0.0625</v>
          </cell>
          <cell r="AH74">
            <v>0</v>
          </cell>
          <cell r="AI74">
            <v>-0.1025</v>
          </cell>
          <cell r="AJ74">
            <v>0.005</v>
          </cell>
          <cell r="AK74">
            <v>-0.1325</v>
          </cell>
          <cell r="AL74">
            <v>0.01</v>
          </cell>
        </row>
        <row r="75">
          <cell r="C75">
            <v>38718</v>
          </cell>
          <cell r="D75">
            <v>0.0574843815601316</v>
          </cell>
          <cell r="E75">
            <v>4.73</v>
          </cell>
          <cell r="F75">
            <v>0.25</v>
          </cell>
          <cell r="G75">
            <v>1</v>
          </cell>
          <cell r="H75">
            <v>1.1</v>
          </cell>
          <cell r="I75">
            <v>-0.135</v>
          </cell>
          <cell r="J75">
            <v>-0.06</v>
          </cell>
          <cell r="K75">
            <v>-0.023</v>
          </cell>
          <cell r="L75">
            <v>0.1</v>
          </cell>
          <cell r="M75">
            <v>-0.0575</v>
          </cell>
          <cell r="N75">
            <v>-0.167</v>
          </cell>
          <cell r="O75">
            <v>0.23</v>
          </cell>
          <cell r="P75">
            <v>0.23</v>
          </cell>
          <cell r="Q75">
            <v>-0.155</v>
          </cell>
          <cell r="R75">
            <v>-0.06</v>
          </cell>
          <cell r="S75">
            <v>0.03</v>
          </cell>
          <cell r="T75">
            <v>0.0575</v>
          </cell>
          <cell r="U75">
            <v>-0.105</v>
          </cell>
          <cell r="V75">
            <v>-0.135</v>
          </cell>
          <cell r="W75">
            <v>-0.1505</v>
          </cell>
          <cell r="X75">
            <v>-0.01</v>
          </cell>
          <cell r="Y75">
            <v>-0.075</v>
          </cell>
          <cell r="Z75">
            <v>-0.146</v>
          </cell>
          <cell r="AA75">
            <v>-0.14</v>
          </cell>
          <cell r="AB75">
            <v>-0.1505</v>
          </cell>
          <cell r="AC75">
            <v>-0.0615</v>
          </cell>
          <cell r="AD75">
            <v>-0.084</v>
          </cell>
          <cell r="AE75">
            <v>0.021</v>
          </cell>
          <cell r="AF75">
            <v>0.058</v>
          </cell>
          <cell r="AG75">
            <v>-0.0625</v>
          </cell>
          <cell r="AH75">
            <v>0</v>
          </cell>
          <cell r="AI75">
            <v>-0.105</v>
          </cell>
          <cell r="AJ75">
            <v>0.0025</v>
          </cell>
          <cell r="AK75">
            <v>-0.135</v>
          </cell>
          <cell r="AL75">
            <v>0.01</v>
          </cell>
        </row>
        <row r="76">
          <cell r="C76">
            <v>38749</v>
          </cell>
          <cell r="D76">
            <v>0.0575808879186117</v>
          </cell>
          <cell r="E76">
            <v>4.61</v>
          </cell>
          <cell r="F76">
            <v>0.25</v>
          </cell>
          <cell r="G76">
            <v>1</v>
          </cell>
          <cell r="H76">
            <v>1.1</v>
          </cell>
          <cell r="I76">
            <v>-0.1275</v>
          </cell>
          <cell r="J76">
            <v>-0.06</v>
          </cell>
          <cell r="K76">
            <v>-0.023</v>
          </cell>
          <cell r="L76">
            <v>0.1</v>
          </cell>
          <cell r="M76">
            <v>-0.04</v>
          </cell>
          <cell r="N76">
            <v>-0.187</v>
          </cell>
          <cell r="O76">
            <v>0.22</v>
          </cell>
          <cell r="P76">
            <v>0.22</v>
          </cell>
          <cell r="Q76">
            <v>-0.1475</v>
          </cell>
          <cell r="R76">
            <v>-0.06</v>
          </cell>
          <cell r="S76">
            <v>0.03</v>
          </cell>
          <cell r="T76">
            <v>0.0625</v>
          </cell>
          <cell r="U76">
            <v>-0.0975</v>
          </cell>
          <cell r="V76">
            <v>-0.1275</v>
          </cell>
          <cell r="W76">
            <v>-0.1355</v>
          </cell>
          <cell r="X76">
            <v>-0.01</v>
          </cell>
          <cell r="Y76">
            <v>-0.075</v>
          </cell>
          <cell r="Z76">
            <v>-0.1285</v>
          </cell>
          <cell r="AA76">
            <v>-0.263</v>
          </cell>
          <cell r="AB76">
            <v>-0.1355</v>
          </cell>
          <cell r="AC76">
            <v>-0.0615</v>
          </cell>
          <cell r="AD76">
            <v>-0.084</v>
          </cell>
          <cell r="AE76">
            <v>0.021</v>
          </cell>
          <cell r="AF76">
            <v>0.058</v>
          </cell>
          <cell r="AG76">
            <v>-0.0625</v>
          </cell>
          <cell r="AH76">
            <v>0</v>
          </cell>
          <cell r="AI76">
            <v>-0.0975</v>
          </cell>
          <cell r="AJ76">
            <v>0.005</v>
          </cell>
          <cell r="AK76">
            <v>-0.1275</v>
          </cell>
          <cell r="AL76">
            <v>0.01</v>
          </cell>
        </row>
        <row r="77">
          <cell r="C77">
            <v>38777</v>
          </cell>
          <cell r="D77">
            <v>0.0576623029379126</v>
          </cell>
          <cell r="E77">
            <v>4.53</v>
          </cell>
          <cell r="F77">
            <v>0.2425</v>
          </cell>
          <cell r="G77">
            <v>0.75</v>
          </cell>
          <cell r="H77">
            <v>0.85</v>
          </cell>
          <cell r="I77">
            <v>-0.125</v>
          </cell>
          <cell r="J77">
            <v>-0.06</v>
          </cell>
          <cell r="K77">
            <v>-0.023</v>
          </cell>
          <cell r="L77">
            <v>0.1</v>
          </cell>
          <cell r="M77">
            <v>-0.0275</v>
          </cell>
          <cell r="N77">
            <v>-0.167</v>
          </cell>
          <cell r="O77">
            <v>0.215</v>
          </cell>
          <cell r="P77">
            <v>0.215</v>
          </cell>
          <cell r="Q77">
            <v>-0.145</v>
          </cell>
          <cell r="R77">
            <v>-0.06</v>
          </cell>
          <cell r="S77">
            <v>0.03</v>
          </cell>
          <cell r="T77">
            <v>0.06</v>
          </cell>
          <cell r="U77">
            <v>-0.095</v>
          </cell>
          <cell r="V77">
            <v>-0.125</v>
          </cell>
          <cell r="W77">
            <v>-0.1255</v>
          </cell>
          <cell r="X77">
            <v>-0.01</v>
          </cell>
          <cell r="Y77">
            <v>-0.075</v>
          </cell>
          <cell r="Z77">
            <v>-0.1185</v>
          </cell>
          <cell r="AA77">
            <v>-0.26</v>
          </cell>
          <cell r="AB77">
            <v>-0.1255</v>
          </cell>
          <cell r="AC77">
            <v>-0.0615</v>
          </cell>
          <cell r="AD77">
            <v>-0.084</v>
          </cell>
          <cell r="AE77">
            <v>0.021</v>
          </cell>
          <cell r="AF77">
            <v>0.058</v>
          </cell>
          <cell r="AG77">
            <v>-0.0625</v>
          </cell>
          <cell r="AH77">
            <v>0</v>
          </cell>
          <cell r="AI77">
            <v>-0.095</v>
          </cell>
          <cell r="AJ77">
            <v>0.0025</v>
          </cell>
          <cell r="AK77">
            <v>-0.125</v>
          </cell>
          <cell r="AL77">
            <v>0.01</v>
          </cell>
        </row>
        <row r="78">
          <cell r="C78">
            <v>38808</v>
          </cell>
          <cell r="D78">
            <v>0.0577365202362863</v>
          </cell>
          <cell r="E78">
            <v>4.44</v>
          </cell>
          <cell r="F78">
            <v>0.2425</v>
          </cell>
          <cell r="G78">
            <v>0.4</v>
          </cell>
          <cell r="H78">
            <v>0.55</v>
          </cell>
          <cell r="I78">
            <v>-0.13</v>
          </cell>
          <cell r="J78">
            <v>-0.0575</v>
          </cell>
          <cell r="K78">
            <v>-0.0205</v>
          </cell>
          <cell r="L78">
            <v>0.1</v>
          </cell>
          <cell r="M78">
            <v>0.015</v>
          </cell>
          <cell r="N78">
            <v>-0.142</v>
          </cell>
          <cell r="O78">
            <v>0.16</v>
          </cell>
          <cell r="P78">
            <v>0.16</v>
          </cell>
          <cell r="Q78">
            <v>-0.15</v>
          </cell>
          <cell r="R78">
            <v>-0.0575</v>
          </cell>
          <cell r="S78">
            <v>0.03</v>
          </cell>
          <cell r="T78">
            <v>-0.07</v>
          </cell>
          <cell r="U78">
            <v>-0.1</v>
          </cell>
          <cell r="V78">
            <v>-0.13</v>
          </cell>
          <cell r="W78">
            <v>-0.126</v>
          </cell>
          <cell r="X78">
            <v>-0.005</v>
          </cell>
          <cell r="Y78">
            <v>-0.0825</v>
          </cell>
          <cell r="Z78">
            <v>-0.1435</v>
          </cell>
          <cell r="AA78">
            <v>-0.14</v>
          </cell>
          <cell r="AB78">
            <v>-0.126</v>
          </cell>
          <cell r="AC78">
            <v>-0.0615</v>
          </cell>
          <cell r="AD78">
            <v>-0.084</v>
          </cell>
          <cell r="AE78">
            <v>0.0155</v>
          </cell>
          <cell r="AF78">
            <v>0.043</v>
          </cell>
          <cell r="AG78">
            <v>-0.06</v>
          </cell>
          <cell r="AH78">
            <v>0</v>
          </cell>
          <cell r="AI78">
            <v>-0.1</v>
          </cell>
          <cell r="AJ78">
            <v>0.01</v>
          </cell>
          <cell r="AK78">
            <v>-0.13</v>
          </cell>
          <cell r="AL78">
            <v>0</v>
          </cell>
        </row>
        <row r="79">
          <cell r="C79">
            <v>38838</v>
          </cell>
          <cell r="D79">
            <v>0.0578083434300058</v>
          </cell>
          <cell r="E79">
            <v>4.42</v>
          </cell>
          <cell r="F79">
            <v>0.24</v>
          </cell>
          <cell r="G79">
            <v>0.45</v>
          </cell>
          <cell r="H79">
            <v>0.5</v>
          </cell>
          <cell r="I79">
            <v>-0.13</v>
          </cell>
          <cell r="J79">
            <v>-0.0575</v>
          </cell>
          <cell r="K79">
            <v>-0.0205</v>
          </cell>
          <cell r="L79">
            <v>0.1</v>
          </cell>
          <cell r="M79">
            <v>0.015</v>
          </cell>
          <cell r="N79">
            <v>-0.172</v>
          </cell>
          <cell r="O79">
            <v>0.16</v>
          </cell>
          <cell r="P79">
            <v>0.16</v>
          </cell>
          <cell r="Q79">
            <v>-0.15</v>
          </cell>
          <cell r="R79">
            <v>-0.0575</v>
          </cell>
          <cell r="S79">
            <v>0.03</v>
          </cell>
          <cell r="T79">
            <v>-0.07</v>
          </cell>
          <cell r="U79">
            <v>-0.1</v>
          </cell>
          <cell r="V79">
            <v>-0.13</v>
          </cell>
          <cell r="W79">
            <v>-0.1135</v>
          </cell>
          <cell r="X79">
            <v>-0.005</v>
          </cell>
          <cell r="Y79">
            <v>-0.0825</v>
          </cell>
          <cell r="Z79">
            <v>-0.101</v>
          </cell>
          <cell r="AA79">
            <v>-0.13</v>
          </cell>
          <cell r="AB79">
            <v>-0.111</v>
          </cell>
          <cell r="AC79">
            <v>-0.0615</v>
          </cell>
          <cell r="AD79">
            <v>-0.084</v>
          </cell>
          <cell r="AE79">
            <v>0.0155</v>
          </cell>
          <cell r="AF79">
            <v>0.043</v>
          </cell>
          <cell r="AG79">
            <v>-0.06</v>
          </cell>
          <cell r="AH79">
            <v>0</v>
          </cell>
          <cell r="AI79">
            <v>-0.1</v>
          </cell>
          <cell r="AJ79">
            <v>0.0075</v>
          </cell>
          <cell r="AK79">
            <v>-0.13</v>
          </cell>
          <cell r="AL79">
            <v>0</v>
          </cell>
        </row>
        <row r="80">
          <cell r="C80">
            <v>38869</v>
          </cell>
          <cell r="D80">
            <v>0.0578825607319846</v>
          </cell>
          <cell r="E80">
            <v>4.448</v>
          </cell>
          <cell r="F80">
            <v>0.24</v>
          </cell>
          <cell r="G80">
            <v>0.45</v>
          </cell>
          <cell r="H80">
            <v>0.6</v>
          </cell>
          <cell r="I80">
            <v>-0.13</v>
          </cell>
          <cell r="J80">
            <v>-0.0575</v>
          </cell>
          <cell r="K80">
            <v>-0.0205</v>
          </cell>
          <cell r="L80">
            <v>0.1</v>
          </cell>
          <cell r="M80">
            <v>0.02</v>
          </cell>
          <cell r="N80">
            <v>-0.168</v>
          </cell>
          <cell r="O80">
            <v>0.16</v>
          </cell>
          <cell r="P80">
            <v>0.16</v>
          </cell>
          <cell r="Q80">
            <v>-0.15</v>
          </cell>
          <cell r="R80">
            <v>-0.0575</v>
          </cell>
          <cell r="S80">
            <v>0.03</v>
          </cell>
          <cell r="T80">
            <v>-0.07</v>
          </cell>
          <cell r="U80">
            <v>-0.1</v>
          </cell>
          <cell r="V80">
            <v>-0.13</v>
          </cell>
          <cell r="W80">
            <v>-0.1085</v>
          </cell>
          <cell r="X80">
            <v>-0.005</v>
          </cell>
          <cell r="Y80">
            <v>-0.0825</v>
          </cell>
          <cell r="Z80">
            <v>-0.096</v>
          </cell>
          <cell r="AA80">
            <v>-0.125</v>
          </cell>
          <cell r="AB80">
            <v>-0.106</v>
          </cell>
          <cell r="AC80">
            <v>-0.0615</v>
          </cell>
          <cell r="AD80">
            <v>-0.084</v>
          </cell>
          <cell r="AE80">
            <v>0.0155</v>
          </cell>
          <cell r="AF80">
            <v>0.043</v>
          </cell>
          <cell r="AG80">
            <v>-0.06</v>
          </cell>
          <cell r="AH80">
            <v>0</v>
          </cell>
          <cell r="AI80">
            <v>-0.1</v>
          </cell>
          <cell r="AJ80">
            <v>0.005</v>
          </cell>
          <cell r="AK80">
            <v>-0.13</v>
          </cell>
          <cell r="AL80">
            <v>0</v>
          </cell>
        </row>
        <row r="81">
          <cell r="C81">
            <v>38899</v>
          </cell>
          <cell r="D81">
            <v>0.0579543839291921</v>
          </cell>
          <cell r="E81">
            <v>4.475</v>
          </cell>
          <cell r="F81">
            <v>0.24</v>
          </cell>
          <cell r="G81">
            <v>0.5</v>
          </cell>
          <cell r="H81">
            <v>0.6</v>
          </cell>
          <cell r="I81">
            <v>-0.13</v>
          </cell>
          <cell r="J81">
            <v>-0.0575</v>
          </cell>
          <cell r="K81">
            <v>-0.0205</v>
          </cell>
          <cell r="L81">
            <v>0.1</v>
          </cell>
          <cell r="M81">
            <v>0.0225</v>
          </cell>
          <cell r="N81">
            <v>-0.121</v>
          </cell>
          <cell r="O81">
            <v>0.16</v>
          </cell>
          <cell r="P81">
            <v>0.16</v>
          </cell>
          <cell r="Q81">
            <v>-0.15</v>
          </cell>
          <cell r="R81">
            <v>-0.0575</v>
          </cell>
          <cell r="S81">
            <v>0.03</v>
          </cell>
          <cell r="T81">
            <v>-0.07</v>
          </cell>
          <cell r="U81">
            <v>-0.1</v>
          </cell>
          <cell r="V81">
            <v>-0.13</v>
          </cell>
          <cell r="W81">
            <v>-0.0985</v>
          </cell>
          <cell r="X81">
            <v>-0.005</v>
          </cell>
          <cell r="Y81">
            <v>-0.0825</v>
          </cell>
          <cell r="Z81">
            <v>-0.086</v>
          </cell>
          <cell r="AA81">
            <v>-0.115</v>
          </cell>
          <cell r="AB81">
            <v>-0.096</v>
          </cell>
          <cell r="AC81">
            <v>-0.0615</v>
          </cell>
          <cell r="AD81">
            <v>-0.084</v>
          </cell>
          <cell r="AE81">
            <v>0.0155</v>
          </cell>
          <cell r="AF81">
            <v>0.043</v>
          </cell>
          <cell r="AG81">
            <v>-0.06</v>
          </cell>
          <cell r="AH81">
            <v>0</v>
          </cell>
          <cell r="AI81">
            <v>-0.1</v>
          </cell>
          <cell r="AJ81">
            <v>0.0025</v>
          </cell>
          <cell r="AK81">
            <v>-0.13</v>
          </cell>
          <cell r="AL81">
            <v>0</v>
          </cell>
        </row>
        <row r="82">
          <cell r="C82">
            <v>38930</v>
          </cell>
          <cell r="D82">
            <v>0.0580286012347764</v>
          </cell>
          <cell r="E82">
            <v>4.498</v>
          </cell>
          <cell r="F82">
            <v>0.24</v>
          </cell>
          <cell r="G82">
            <v>0.55</v>
          </cell>
          <cell r="H82">
            <v>0.7</v>
          </cell>
          <cell r="I82">
            <v>-0.13</v>
          </cell>
          <cell r="J82">
            <v>-0.0575</v>
          </cell>
          <cell r="K82">
            <v>-0.0205</v>
          </cell>
          <cell r="L82">
            <v>0.1</v>
          </cell>
          <cell r="M82">
            <v>0.025</v>
          </cell>
          <cell r="N82">
            <v>-0.112</v>
          </cell>
          <cell r="O82">
            <v>0.16</v>
          </cell>
          <cell r="P82">
            <v>0.16</v>
          </cell>
          <cell r="Q82">
            <v>-0.15</v>
          </cell>
          <cell r="R82">
            <v>-0.0575</v>
          </cell>
          <cell r="S82">
            <v>0.03</v>
          </cell>
          <cell r="T82">
            <v>-0.07</v>
          </cell>
          <cell r="U82">
            <v>-0.1</v>
          </cell>
          <cell r="V82">
            <v>-0.13</v>
          </cell>
          <cell r="W82">
            <v>-0.0935</v>
          </cell>
          <cell r="X82">
            <v>-0.005</v>
          </cell>
          <cell r="Y82">
            <v>-0.0825</v>
          </cell>
          <cell r="Z82">
            <v>-0.0835</v>
          </cell>
          <cell r="AA82">
            <v>-0.11</v>
          </cell>
          <cell r="AB82">
            <v>-0.091</v>
          </cell>
          <cell r="AC82">
            <v>-0.0615</v>
          </cell>
          <cell r="AD82">
            <v>-0.084</v>
          </cell>
          <cell r="AE82">
            <v>0.0155</v>
          </cell>
          <cell r="AF82">
            <v>0.043</v>
          </cell>
          <cell r="AG82">
            <v>-0.06</v>
          </cell>
          <cell r="AH82">
            <v>0</v>
          </cell>
          <cell r="AI82">
            <v>-0.1</v>
          </cell>
          <cell r="AJ82">
            <v>0.0025</v>
          </cell>
          <cell r="AK82">
            <v>-0.13</v>
          </cell>
          <cell r="AL82">
            <v>0</v>
          </cell>
        </row>
        <row r="83">
          <cell r="C83">
            <v>38961</v>
          </cell>
          <cell r="D83">
            <v>0.0581028185421921</v>
          </cell>
          <cell r="E83">
            <v>4.488</v>
          </cell>
          <cell r="F83">
            <v>0.24</v>
          </cell>
          <cell r="G83">
            <v>0.55</v>
          </cell>
          <cell r="H83">
            <v>0.65</v>
          </cell>
          <cell r="I83">
            <v>-0.13</v>
          </cell>
          <cell r="J83">
            <v>-0.0575</v>
          </cell>
          <cell r="K83">
            <v>-0.0205</v>
          </cell>
          <cell r="L83">
            <v>0.1</v>
          </cell>
          <cell r="M83">
            <v>0.0175</v>
          </cell>
          <cell r="N83">
            <v>-0.14</v>
          </cell>
          <cell r="O83">
            <v>0.16</v>
          </cell>
          <cell r="P83">
            <v>0.16</v>
          </cell>
          <cell r="Q83">
            <v>-0.15</v>
          </cell>
          <cell r="R83">
            <v>-0.0575</v>
          </cell>
          <cell r="S83">
            <v>0.03</v>
          </cell>
          <cell r="T83">
            <v>-0.07</v>
          </cell>
          <cell r="U83">
            <v>-0.1</v>
          </cell>
          <cell r="V83">
            <v>-0.13</v>
          </cell>
          <cell r="W83">
            <v>-0.1035</v>
          </cell>
          <cell r="X83">
            <v>-0.005</v>
          </cell>
          <cell r="Y83">
            <v>-0.0825</v>
          </cell>
          <cell r="Z83">
            <v>-0.091</v>
          </cell>
          <cell r="AA83">
            <v>-0.12</v>
          </cell>
          <cell r="AB83">
            <v>-0.101</v>
          </cell>
          <cell r="AC83">
            <v>-0.0615</v>
          </cell>
          <cell r="AD83">
            <v>-0.084</v>
          </cell>
          <cell r="AE83">
            <v>0.0155</v>
          </cell>
          <cell r="AF83">
            <v>0.043</v>
          </cell>
          <cell r="AG83">
            <v>-0.06</v>
          </cell>
          <cell r="AH83">
            <v>0</v>
          </cell>
          <cell r="AI83">
            <v>-0.1</v>
          </cell>
          <cell r="AJ83">
            <v>-0.0025</v>
          </cell>
          <cell r="AK83">
            <v>-0.13</v>
          </cell>
          <cell r="AL83">
            <v>0</v>
          </cell>
        </row>
        <row r="84">
          <cell r="C84">
            <v>38991</v>
          </cell>
          <cell r="D84">
            <v>0.0581746417446611</v>
          </cell>
          <cell r="E84">
            <v>4.498</v>
          </cell>
          <cell r="F84">
            <v>0.24</v>
          </cell>
          <cell r="G84">
            <v>0.6</v>
          </cell>
          <cell r="H84">
            <v>0.7</v>
          </cell>
          <cell r="I84">
            <v>-0.13</v>
          </cell>
          <cell r="J84">
            <v>-0.0575</v>
          </cell>
          <cell r="K84">
            <v>-0.0205</v>
          </cell>
          <cell r="L84">
            <v>0.1</v>
          </cell>
          <cell r="M84">
            <v>0.0075</v>
          </cell>
          <cell r="N84">
            <v>-0.1625</v>
          </cell>
          <cell r="O84">
            <v>0.16</v>
          </cell>
          <cell r="P84">
            <v>0.16</v>
          </cell>
          <cell r="Q84">
            <v>-0.15</v>
          </cell>
          <cell r="R84">
            <v>-0.0575</v>
          </cell>
          <cell r="S84">
            <v>0.03</v>
          </cell>
          <cell r="T84">
            <v>-0.07</v>
          </cell>
          <cell r="U84">
            <v>-0.1</v>
          </cell>
          <cell r="V84">
            <v>-0.13</v>
          </cell>
          <cell r="W84">
            <v>-0.116</v>
          </cell>
          <cell r="X84">
            <v>-0.005</v>
          </cell>
          <cell r="Y84">
            <v>-0.0825</v>
          </cell>
          <cell r="Z84">
            <v>-0.111</v>
          </cell>
          <cell r="AA84">
            <v>-0.1325</v>
          </cell>
          <cell r="AB84">
            <v>-0.1135</v>
          </cell>
          <cell r="AC84">
            <v>-0.0615</v>
          </cell>
          <cell r="AD84">
            <v>-0.084</v>
          </cell>
          <cell r="AE84">
            <v>0.0155</v>
          </cell>
          <cell r="AF84">
            <v>0.043</v>
          </cell>
          <cell r="AG84">
            <v>-0.06</v>
          </cell>
          <cell r="AH84">
            <v>0</v>
          </cell>
          <cell r="AI84">
            <v>-0.1</v>
          </cell>
          <cell r="AJ84">
            <v>0.0025</v>
          </cell>
          <cell r="AK84">
            <v>-0.13</v>
          </cell>
          <cell r="AL84">
            <v>0</v>
          </cell>
        </row>
        <row r="85">
          <cell r="C85">
            <v>39022</v>
          </cell>
          <cell r="D85">
            <v>0.0582488590556816</v>
          </cell>
          <cell r="E85">
            <v>4.635</v>
          </cell>
          <cell r="F85">
            <v>0.2425</v>
          </cell>
          <cell r="G85">
            <v>0.8</v>
          </cell>
          <cell r="H85">
            <v>0.9</v>
          </cell>
          <cell r="I85">
            <v>-0.13</v>
          </cell>
          <cell r="J85">
            <v>-0.0575</v>
          </cell>
          <cell r="K85">
            <v>-0.0285</v>
          </cell>
          <cell r="L85">
            <v>0.1</v>
          </cell>
          <cell r="M85">
            <v>-0.0325</v>
          </cell>
          <cell r="N85">
            <v>-0.145</v>
          </cell>
          <cell r="O85">
            <v>0.21</v>
          </cell>
          <cell r="P85">
            <v>0.21</v>
          </cell>
          <cell r="Q85">
            <v>-0.15</v>
          </cell>
          <cell r="R85">
            <v>-0.0575</v>
          </cell>
          <cell r="S85">
            <v>0.03</v>
          </cell>
          <cell r="T85">
            <v>0.025</v>
          </cell>
          <cell r="U85">
            <v>-0.1</v>
          </cell>
          <cell r="V85">
            <v>-0.13</v>
          </cell>
          <cell r="W85">
            <v>-0.121</v>
          </cell>
          <cell r="X85">
            <v>-0.006</v>
          </cell>
          <cell r="Y85">
            <v>-0.075</v>
          </cell>
          <cell r="Z85">
            <v>-0.1135</v>
          </cell>
          <cell r="AA85">
            <v>-0.135</v>
          </cell>
          <cell r="AB85">
            <v>-0.121</v>
          </cell>
          <cell r="AC85">
            <v>-0.0615</v>
          </cell>
          <cell r="AD85">
            <v>-0.084</v>
          </cell>
          <cell r="AE85">
            <v>0.0215</v>
          </cell>
          <cell r="AF85">
            <v>0.06</v>
          </cell>
          <cell r="AG85">
            <v>-0.06</v>
          </cell>
          <cell r="AH85">
            <v>0</v>
          </cell>
          <cell r="AI85">
            <v>-0.1</v>
          </cell>
          <cell r="AJ85">
            <v>-0.005</v>
          </cell>
          <cell r="AK85">
            <v>-0.13</v>
          </cell>
          <cell r="AL85">
            <v>0.01</v>
          </cell>
        </row>
        <row r="86">
          <cell r="C86">
            <v>39052</v>
          </cell>
          <cell r="D86">
            <v>0.0583206822616389</v>
          </cell>
          <cell r="E86">
            <v>4.77</v>
          </cell>
          <cell r="F86">
            <v>0.25</v>
          </cell>
          <cell r="G86">
            <v>1</v>
          </cell>
          <cell r="H86">
            <v>1.1</v>
          </cell>
          <cell r="I86">
            <v>-0.1325</v>
          </cell>
          <cell r="J86">
            <v>-0.0575</v>
          </cell>
          <cell r="K86">
            <v>-0.0285</v>
          </cell>
          <cell r="L86">
            <v>0.1</v>
          </cell>
          <cell r="M86">
            <v>-0.055</v>
          </cell>
          <cell r="N86">
            <v>-0.146</v>
          </cell>
          <cell r="O86">
            <v>0.23</v>
          </cell>
          <cell r="P86">
            <v>0.23</v>
          </cell>
          <cell r="Q86">
            <v>-0.1525</v>
          </cell>
          <cell r="R86">
            <v>-0.0575</v>
          </cell>
          <cell r="S86">
            <v>0.03</v>
          </cell>
          <cell r="T86">
            <v>0.045</v>
          </cell>
          <cell r="U86">
            <v>-0.1025</v>
          </cell>
          <cell r="V86">
            <v>-0.1325</v>
          </cell>
          <cell r="W86">
            <v>-0.1435</v>
          </cell>
          <cell r="X86">
            <v>-0.006</v>
          </cell>
          <cell r="Y86">
            <v>-0.075</v>
          </cell>
          <cell r="Z86">
            <v>-0.136</v>
          </cell>
          <cell r="AA86">
            <v>-0.16</v>
          </cell>
          <cell r="AB86">
            <v>-0.1435</v>
          </cell>
          <cell r="AC86">
            <v>-0.0615</v>
          </cell>
          <cell r="AD86">
            <v>-0.084</v>
          </cell>
          <cell r="AE86">
            <v>0.0215</v>
          </cell>
          <cell r="AF86">
            <v>0.06</v>
          </cell>
          <cell r="AG86">
            <v>-0.06</v>
          </cell>
          <cell r="AH86">
            <v>0</v>
          </cell>
          <cell r="AI86">
            <v>-0.1025</v>
          </cell>
          <cell r="AJ86">
            <v>0.005</v>
          </cell>
          <cell r="AK86">
            <v>-0.1325</v>
          </cell>
          <cell r="AL86">
            <v>0.01</v>
          </cell>
        </row>
        <row r="87">
          <cell r="C87">
            <v>39083</v>
          </cell>
          <cell r="D87">
            <v>0.0583948995762635</v>
          </cell>
          <cell r="E87">
            <v>4.8</v>
          </cell>
          <cell r="F87">
            <v>0.2525</v>
          </cell>
          <cell r="G87">
            <v>1</v>
          </cell>
          <cell r="H87">
            <v>1.1</v>
          </cell>
          <cell r="I87">
            <v>-0.135</v>
          </cell>
          <cell r="J87">
            <v>-0.0575</v>
          </cell>
          <cell r="K87">
            <v>-0.021</v>
          </cell>
          <cell r="L87">
            <v>0.1</v>
          </cell>
          <cell r="M87">
            <v>-0.0575</v>
          </cell>
          <cell r="N87">
            <v>-0.165</v>
          </cell>
          <cell r="O87">
            <v>0.24</v>
          </cell>
          <cell r="P87">
            <v>0.24</v>
          </cell>
          <cell r="Q87">
            <v>-0.155</v>
          </cell>
          <cell r="R87">
            <v>-0.0575</v>
          </cell>
          <cell r="S87">
            <v>0.03</v>
          </cell>
          <cell r="T87">
            <v>0.0575</v>
          </cell>
          <cell r="U87">
            <v>-0.105</v>
          </cell>
          <cell r="V87">
            <v>-0.135</v>
          </cell>
          <cell r="W87">
            <v>-0.1485</v>
          </cell>
          <cell r="X87">
            <v>-0.01</v>
          </cell>
          <cell r="Y87">
            <v>-0.075</v>
          </cell>
          <cell r="Z87">
            <v>-0.144</v>
          </cell>
          <cell r="AA87">
            <v>-0.138</v>
          </cell>
          <cell r="AB87">
            <v>-0.1485</v>
          </cell>
          <cell r="AC87">
            <v>-0.0595</v>
          </cell>
          <cell r="AD87">
            <v>-0.082</v>
          </cell>
          <cell r="AE87">
            <v>0.0215</v>
          </cell>
          <cell r="AF87">
            <v>0.06</v>
          </cell>
          <cell r="AG87">
            <v>-0.06</v>
          </cell>
          <cell r="AH87">
            <v>0.0025</v>
          </cell>
          <cell r="AI87">
            <v>-0.105</v>
          </cell>
          <cell r="AJ87">
            <v>0.0025</v>
          </cell>
          <cell r="AK87">
            <v>-0.135</v>
          </cell>
          <cell r="AL87">
            <v>0.01</v>
          </cell>
        </row>
        <row r="88">
          <cell r="C88">
            <v>39114</v>
          </cell>
          <cell r="D88">
            <v>0.0584691168927196</v>
          </cell>
          <cell r="E88">
            <v>4.68</v>
          </cell>
          <cell r="F88">
            <v>0.24</v>
          </cell>
          <cell r="G88">
            <v>1</v>
          </cell>
          <cell r="H88">
            <v>1.1</v>
          </cell>
          <cell r="I88">
            <v>-0.1275</v>
          </cell>
          <cell r="J88">
            <v>-0.0575</v>
          </cell>
          <cell r="K88">
            <v>-0.021</v>
          </cell>
          <cell r="L88">
            <v>0.1</v>
          </cell>
          <cell r="M88">
            <v>-0.04</v>
          </cell>
          <cell r="N88">
            <v>-0.185</v>
          </cell>
          <cell r="O88">
            <v>0.23</v>
          </cell>
          <cell r="P88">
            <v>0.23</v>
          </cell>
          <cell r="Q88">
            <v>-0.1475</v>
          </cell>
          <cell r="R88">
            <v>-0.0575</v>
          </cell>
          <cell r="S88">
            <v>0.03</v>
          </cell>
          <cell r="T88">
            <v>0.0625</v>
          </cell>
          <cell r="U88">
            <v>-0.0975</v>
          </cell>
          <cell r="V88">
            <v>-0.1275</v>
          </cell>
          <cell r="W88">
            <v>-0.1335</v>
          </cell>
          <cell r="X88">
            <v>-0.01</v>
          </cell>
          <cell r="Y88">
            <v>-0.075</v>
          </cell>
          <cell r="Z88">
            <v>-0.1265</v>
          </cell>
          <cell r="AA88">
            <v>-0.261</v>
          </cell>
          <cell r="AB88">
            <v>-0.1335</v>
          </cell>
          <cell r="AC88">
            <v>-0.0595</v>
          </cell>
          <cell r="AD88">
            <v>-0.082</v>
          </cell>
          <cell r="AE88">
            <v>0.0215</v>
          </cell>
          <cell r="AF88">
            <v>0.06</v>
          </cell>
          <cell r="AG88">
            <v>-0.06</v>
          </cell>
          <cell r="AH88">
            <v>0.0025</v>
          </cell>
          <cell r="AI88">
            <v>-0.0975</v>
          </cell>
          <cell r="AJ88">
            <v>0.005</v>
          </cell>
          <cell r="AK88">
            <v>-0.1275</v>
          </cell>
          <cell r="AL88">
            <v>0.01</v>
          </cell>
        </row>
        <row r="89">
          <cell r="C89">
            <v>39142</v>
          </cell>
          <cell r="D89">
            <v>0.0585361518898031</v>
          </cell>
          <cell r="E89">
            <v>4.6</v>
          </cell>
          <cell r="F89">
            <v>0.2325</v>
          </cell>
          <cell r="G89">
            <v>0.75</v>
          </cell>
          <cell r="H89">
            <v>0.85</v>
          </cell>
          <cell r="I89">
            <v>-0.125</v>
          </cell>
          <cell r="J89">
            <v>-0.0575</v>
          </cell>
          <cell r="K89">
            <v>-0.021</v>
          </cell>
          <cell r="L89">
            <v>0.1</v>
          </cell>
          <cell r="M89">
            <v>-0.0275</v>
          </cell>
          <cell r="N89">
            <v>-0.165</v>
          </cell>
          <cell r="O89">
            <v>0.225</v>
          </cell>
          <cell r="P89">
            <v>0.225</v>
          </cell>
          <cell r="Q89">
            <v>-0.145</v>
          </cell>
          <cell r="R89">
            <v>-0.0575</v>
          </cell>
          <cell r="S89">
            <v>0.03</v>
          </cell>
          <cell r="T89">
            <v>0.06</v>
          </cell>
          <cell r="U89">
            <v>-0.095</v>
          </cell>
          <cell r="V89">
            <v>-0.125</v>
          </cell>
          <cell r="W89">
            <v>-0.1235</v>
          </cell>
          <cell r="X89">
            <v>-0.01</v>
          </cell>
          <cell r="Y89">
            <v>-0.075</v>
          </cell>
          <cell r="Z89">
            <v>-0.1165</v>
          </cell>
          <cell r="AA89">
            <v>-0.258</v>
          </cell>
          <cell r="AB89">
            <v>-0.1235</v>
          </cell>
          <cell r="AC89">
            <v>-0.0595</v>
          </cell>
          <cell r="AD89">
            <v>-0.082</v>
          </cell>
          <cell r="AE89">
            <v>0.0215</v>
          </cell>
          <cell r="AF89">
            <v>0.06</v>
          </cell>
          <cell r="AG89">
            <v>-0.06</v>
          </cell>
          <cell r="AH89">
            <v>0.0025</v>
          </cell>
          <cell r="AI89">
            <v>-0.095</v>
          </cell>
          <cell r="AJ89">
            <v>0.0025</v>
          </cell>
          <cell r="AK89">
            <v>-0.125</v>
          </cell>
          <cell r="AL89">
            <v>0.01</v>
          </cell>
        </row>
        <row r="90">
          <cell r="C90">
            <v>39173</v>
          </cell>
          <cell r="D90">
            <v>0.0586103692097453</v>
          </cell>
          <cell r="E90">
            <v>4.51</v>
          </cell>
          <cell r="F90">
            <v>0.2325</v>
          </cell>
          <cell r="G90">
            <v>0.4</v>
          </cell>
          <cell r="H90">
            <v>0.55</v>
          </cell>
          <cell r="I90">
            <v>-0.13</v>
          </cell>
          <cell r="J90">
            <v>-0.055</v>
          </cell>
          <cell r="K90">
            <v>-0.0185</v>
          </cell>
          <cell r="L90">
            <v>0.1</v>
          </cell>
          <cell r="M90">
            <v>0.015</v>
          </cell>
          <cell r="N90">
            <v>-0.14</v>
          </cell>
          <cell r="O90">
            <v>0.17</v>
          </cell>
          <cell r="P90">
            <v>0.17</v>
          </cell>
          <cell r="Q90">
            <v>-0.15</v>
          </cell>
          <cell r="R90">
            <v>-0.055</v>
          </cell>
          <cell r="S90">
            <v>0.03</v>
          </cell>
          <cell r="T90">
            <v>-0.07</v>
          </cell>
          <cell r="U90">
            <v>-0.1</v>
          </cell>
          <cell r="V90">
            <v>-0.13</v>
          </cell>
          <cell r="W90">
            <v>-0.124</v>
          </cell>
          <cell r="X90">
            <v>-0.005</v>
          </cell>
          <cell r="Y90">
            <v>-0.0825</v>
          </cell>
          <cell r="Z90">
            <v>-0.1415</v>
          </cell>
          <cell r="AA90">
            <v>-0.138</v>
          </cell>
          <cell r="AB90">
            <v>-0.124</v>
          </cell>
          <cell r="AC90">
            <v>-0.0595</v>
          </cell>
          <cell r="AD90">
            <v>-0.082</v>
          </cell>
          <cell r="AE90">
            <v>0.0155</v>
          </cell>
          <cell r="AF90">
            <v>0.043</v>
          </cell>
          <cell r="AG90">
            <v>-0.0575</v>
          </cell>
          <cell r="AH90">
            <v>0.0025</v>
          </cell>
          <cell r="AI90">
            <v>-0.075</v>
          </cell>
          <cell r="AJ90">
            <v>0.01</v>
          </cell>
          <cell r="AK90">
            <v>-0.13</v>
          </cell>
          <cell r="AL90">
            <v>0</v>
          </cell>
        </row>
        <row r="91">
          <cell r="C91">
            <v>39203</v>
          </cell>
          <cell r="D91">
            <v>0.0586821924243361</v>
          </cell>
          <cell r="E91">
            <v>4.49</v>
          </cell>
          <cell r="F91">
            <v>0.2325</v>
          </cell>
          <cell r="G91">
            <v>0.45</v>
          </cell>
          <cell r="H91">
            <v>0.5</v>
          </cell>
          <cell r="I91">
            <v>-0.13</v>
          </cell>
          <cell r="J91">
            <v>-0.055</v>
          </cell>
          <cell r="K91">
            <v>-0.0185</v>
          </cell>
          <cell r="L91">
            <v>0.1</v>
          </cell>
          <cell r="M91">
            <v>0.015</v>
          </cell>
          <cell r="N91">
            <v>-0.17</v>
          </cell>
          <cell r="O91">
            <v>0.16</v>
          </cell>
          <cell r="P91">
            <v>0.16</v>
          </cell>
          <cell r="Q91">
            <v>-0.15</v>
          </cell>
          <cell r="R91">
            <v>-0.055</v>
          </cell>
          <cell r="S91">
            <v>0.03</v>
          </cell>
          <cell r="T91">
            <v>-0.07</v>
          </cell>
          <cell r="U91">
            <v>-0.1</v>
          </cell>
          <cell r="V91">
            <v>-0.13</v>
          </cell>
          <cell r="W91">
            <v>-0.1115</v>
          </cell>
          <cell r="X91">
            <v>-0.005</v>
          </cell>
          <cell r="Y91">
            <v>-0.0825</v>
          </cell>
          <cell r="Z91">
            <v>-0.099</v>
          </cell>
          <cell r="AA91">
            <v>-0.128</v>
          </cell>
          <cell r="AB91">
            <v>-0.109</v>
          </cell>
          <cell r="AC91">
            <v>-0.0595</v>
          </cell>
          <cell r="AD91">
            <v>-0.082</v>
          </cell>
          <cell r="AE91">
            <v>0.0155</v>
          </cell>
          <cell r="AF91">
            <v>0.043</v>
          </cell>
          <cell r="AG91">
            <v>-0.0575</v>
          </cell>
          <cell r="AH91">
            <v>0.0025</v>
          </cell>
          <cell r="AI91">
            <v>-0.075</v>
          </cell>
          <cell r="AJ91">
            <v>0.0075</v>
          </cell>
          <cell r="AK91">
            <v>-0.13</v>
          </cell>
          <cell r="AL91">
            <v>0</v>
          </cell>
        </row>
        <row r="92">
          <cell r="C92">
            <v>39234</v>
          </cell>
          <cell r="D92">
            <v>0.0587564097478817</v>
          </cell>
          <cell r="E92">
            <v>4.518</v>
          </cell>
          <cell r="F92">
            <v>0.2225</v>
          </cell>
          <cell r="G92">
            <v>0.45</v>
          </cell>
          <cell r="H92">
            <v>0.6</v>
          </cell>
          <cell r="I92">
            <v>-0.13</v>
          </cell>
          <cell r="J92">
            <v>-0.055</v>
          </cell>
          <cell r="K92">
            <v>-0.0185</v>
          </cell>
          <cell r="L92">
            <v>0.1</v>
          </cell>
          <cell r="M92">
            <v>0.02</v>
          </cell>
          <cell r="N92">
            <v>-0.166</v>
          </cell>
          <cell r="O92">
            <v>0.15</v>
          </cell>
          <cell r="P92">
            <v>0.15</v>
          </cell>
          <cell r="Q92">
            <v>-0.15</v>
          </cell>
          <cell r="R92">
            <v>-0.055</v>
          </cell>
          <cell r="S92">
            <v>0.03</v>
          </cell>
          <cell r="T92">
            <v>-0.07</v>
          </cell>
          <cell r="U92">
            <v>-0.1</v>
          </cell>
          <cell r="V92">
            <v>-0.13</v>
          </cell>
          <cell r="W92">
            <v>-0.1065</v>
          </cell>
          <cell r="X92">
            <v>-0.005</v>
          </cell>
          <cell r="Y92">
            <v>-0.0825</v>
          </cell>
          <cell r="Z92">
            <v>-0.094</v>
          </cell>
          <cell r="AA92">
            <v>-0.123</v>
          </cell>
          <cell r="AB92">
            <v>-0.104</v>
          </cell>
          <cell r="AC92">
            <v>-0.0595</v>
          </cell>
          <cell r="AD92">
            <v>-0.082</v>
          </cell>
          <cell r="AE92">
            <v>0.0155</v>
          </cell>
          <cell r="AF92">
            <v>0.043</v>
          </cell>
          <cell r="AG92">
            <v>-0.0575</v>
          </cell>
          <cell r="AH92">
            <v>0.0025</v>
          </cell>
          <cell r="AI92">
            <v>-0.075</v>
          </cell>
          <cell r="AJ92">
            <v>0.005</v>
          </cell>
          <cell r="AK92">
            <v>-0.13</v>
          </cell>
          <cell r="AL92">
            <v>0</v>
          </cell>
        </row>
        <row r="93">
          <cell r="C93">
            <v>39264</v>
          </cell>
          <cell r="D93">
            <v>0.05882823296596</v>
          </cell>
          <cell r="E93">
            <v>4.545</v>
          </cell>
          <cell r="F93">
            <v>0.2225</v>
          </cell>
          <cell r="G93">
            <v>0.5</v>
          </cell>
          <cell r="H93">
            <v>0.6</v>
          </cell>
          <cell r="I93">
            <v>-0.13</v>
          </cell>
          <cell r="J93">
            <v>-0.055</v>
          </cell>
          <cell r="K93">
            <v>-0.0185</v>
          </cell>
          <cell r="L93">
            <v>0.1</v>
          </cell>
          <cell r="M93">
            <v>0.0225</v>
          </cell>
          <cell r="N93">
            <v>-0.119</v>
          </cell>
          <cell r="O93">
            <v>0.15</v>
          </cell>
          <cell r="P93">
            <v>0.15</v>
          </cell>
          <cell r="Q93">
            <v>-0.15</v>
          </cell>
          <cell r="R93">
            <v>-0.055</v>
          </cell>
          <cell r="S93">
            <v>0.03</v>
          </cell>
          <cell r="T93">
            <v>-0.07</v>
          </cell>
          <cell r="U93">
            <v>-0.1</v>
          </cell>
          <cell r="V93">
            <v>-0.13</v>
          </cell>
          <cell r="W93">
            <v>-0.0965</v>
          </cell>
          <cell r="X93">
            <v>-0.005</v>
          </cell>
          <cell r="Y93">
            <v>-0.0825</v>
          </cell>
          <cell r="Z93">
            <v>-0.084</v>
          </cell>
          <cell r="AA93">
            <v>-0.113</v>
          </cell>
          <cell r="AB93">
            <v>-0.094</v>
          </cell>
          <cell r="AC93">
            <v>-0.0595</v>
          </cell>
          <cell r="AD93">
            <v>-0.082</v>
          </cell>
          <cell r="AE93">
            <v>0.0155</v>
          </cell>
          <cell r="AF93">
            <v>0.043</v>
          </cell>
          <cell r="AG93">
            <v>-0.0575</v>
          </cell>
          <cell r="AH93">
            <v>0.0025</v>
          </cell>
          <cell r="AI93">
            <v>-0.075</v>
          </cell>
          <cell r="AJ93">
            <v>0.0025</v>
          </cell>
          <cell r="AK93">
            <v>-0.13</v>
          </cell>
          <cell r="AL93">
            <v>0</v>
          </cell>
        </row>
        <row r="94">
          <cell r="C94">
            <v>39295</v>
          </cell>
          <cell r="D94">
            <v>0.0589024502931093</v>
          </cell>
          <cell r="E94">
            <v>4.568</v>
          </cell>
          <cell r="F94">
            <v>0.2225</v>
          </cell>
          <cell r="G94">
            <v>0.55</v>
          </cell>
          <cell r="H94">
            <v>0.7</v>
          </cell>
          <cell r="I94">
            <v>-0.13</v>
          </cell>
          <cell r="J94">
            <v>-0.055</v>
          </cell>
          <cell r="K94">
            <v>-0.0185</v>
          </cell>
          <cell r="L94">
            <v>0.1</v>
          </cell>
          <cell r="M94">
            <v>0.025</v>
          </cell>
          <cell r="N94">
            <v>-0.11</v>
          </cell>
          <cell r="O94">
            <v>0.15</v>
          </cell>
          <cell r="P94">
            <v>0.15</v>
          </cell>
          <cell r="Q94">
            <v>-0.15</v>
          </cell>
          <cell r="R94">
            <v>-0.055</v>
          </cell>
          <cell r="S94">
            <v>0.03</v>
          </cell>
          <cell r="T94">
            <v>-0.07</v>
          </cell>
          <cell r="U94">
            <v>-0.1</v>
          </cell>
          <cell r="V94">
            <v>-0.13</v>
          </cell>
          <cell r="W94">
            <v>-0.0915</v>
          </cell>
          <cell r="X94">
            <v>-0.005</v>
          </cell>
          <cell r="Y94">
            <v>-0.0825</v>
          </cell>
          <cell r="Z94">
            <v>-0.0815</v>
          </cell>
          <cell r="AA94">
            <v>-0.108</v>
          </cell>
          <cell r="AB94">
            <v>-0.089</v>
          </cell>
          <cell r="AC94">
            <v>-0.0595</v>
          </cell>
          <cell r="AD94">
            <v>-0.082</v>
          </cell>
          <cell r="AE94">
            <v>0.0155</v>
          </cell>
          <cell r="AF94">
            <v>0.043</v>
          </cell>
          <cell r="AG94">
            <v>-0.0575</v>
          </cell>
          <cell r="AH94">
            <v>0.0025</v>
          </cell>
          <cell r="AI94">
            <v>-0.075</v>
          </cell>
          <cell r="AJ94">
            <v>0.0025</v>
          </cell>
          <cell r="AK94">
            <v>-0.13</v>
          </cell>
          <cell r="AL94">
            <v>0</v>
          </cell>
        </row>
        <row r="95">
          <cell r="C95">
            <v>39326</v>
          </cell>
          <cell r="D95">
            <v>0.0589766676220895</v>
          </cell>
          <cell r="E95">
            <v>4.558</v>
          </cell>
          <cell r="F95">
            <v>0.2225</v>
          </cell>
          <cell r="G95">
            <v>0.55</v>
          </cell>
          <cell r="H95">
            <v>0.65</v>
          </cell>
          <cell r="I95">
            <v>-0.13</v>
          </cell>
          <cell r="J95">
            <v>-0.055</v>
          </cell>
          <cell r="K95">
            <v>-0.0185</v>
          </cell>
          <cell r="L95">
            <v>0.1</v>
          </cell>
          <cell r="M95">
            <v>0.0175</v>
          </cell>
          <cell r="N95">
            <v>-0.138</v>
          </cell>
          <cell r="O95">
            <v>0.17</v>
          </cell>
          <cell r="P95">
            <v>0.17</v>
          </cell>
          <cell r="Q95">
            <v>-0.15</v>
          </cell>
          <cell r="R95">
            <v>-0.055</v>
          </cell>
          <cell r="S95">
            <v>0.03</v>
          </cell>
          <cell r="T95">
            <v>-0.07</v>
          </cell>
          <cell r="U95">
            <v>-0.1</v>
          </cell>
          <cell r="V95">
            <v>-0.13</v>
          </cell>
          <cell r="W95">
            <v>-0.1015</v>
          </cell>
          <cell r="X95">
            <v>-0.005</v>
          </cell>
          <cell r="Y95">
            <v>-0.0825</v>
          </cell>
          <cell r="Z95">
            <v>-0.089</v>
          </cell>
          <cell r="AA95">
            <v>-0.118</v>
          </cell>
          <cell r="AB95">
            <v>-0.099</v>
          </cell>
          <cell r="AC95">
            <v>-0.0595</v>
          </cell>
          <cell r="AD95">
            <v>-0.082</v>
          </cell>
          <cell r="AE95">
            <v>0.0155</v>
          </cell>
          <cell r="AF95">
            <v>0.043</v>
          </cell>
          <cell r="AG95">
            <v>-0.0575</v>
          </cell>
          <cell r="AH95">
            <v>0.0025</v>
          </cell>
          <cell r="AI95">
            <v>-0.075</v>
          </cell>
          <cell r="AJ95">
            <v>-0.0025</v>
          </cell>
          <cell r="AK95">
            <v>-0.13</v>
          </cell>
          <cell r="AL95">
            <v>0</v>
          </cell>
        </row>
        <row r="96">
          <cell r="C96">
            <v>39356</v>
          </cell>
          <cell r="D96">
            <v>0.0590484908454272</v>
          </cell>
          <cell r="E96">
            <v>4.568</v>
          </cell>
          <cell r="F96">
            <v>0.2225</v>
          </cell>
          <cell r="G96">
            <v>0.6</v>
          </cell>
          <cell r="H96">
            <v>0.7</v>
          </cell>
          <cell r="I96">
            <v>-0.13</v>
          </cell>
          <cell r="J96">
            <v>-0.055</v>
          </cell>
          <cell r="K96">
            <v>-0.0185</v>
          </cell>
          <cell r="L96">
            <v>0.1</v>
          </cell>
          <cell r="M96">
            <v>0.0075</v>
          </cell>
          <cell r="N96">
            <v>-0.1605</v>
          </cell>
          <cell r="O96">
            <v>0.18</v>
          </cell>
          <cell r="P96">
            <v>0.18</v>
          </cell>
          <cell r="Q96">
            <v>-0.15</v>
          </cell>
          <cell r="R96">
            <v>-0.055</v>
          </cell>
          <cell r="S96">
            <v>0.03</v>
          </cell>
          <cell r="T96">
            <v>-0.07</v>
          </cell>
          <cell r="U96">
            <v>-0.1</v>
          </cell>
          <cell r="V96">
            <v>-0.13</v>
          </cell>
          <cell r="W96">
            <v>-0.114</v>
          </cell>
          <cell r="X96">
            <v>-0.005</v>
          </cell>
          <cell r="Y96">
            <v>-0.0825</v>
          </cell>
          <cell r="Z96">
            <v>-0.109</v>
          </cell>
          <cell r="AA96">
            <v>-0.1305</v>
          </cell>
          <cell r="AB96">
            <v>-0.1115</v>
          </cell>
          <cell r="AC96">
            <v>-0.0595</v>
          </cell>
          <cell r="AD96">
            <v>-0.082</v>
          </cell>
          <cell r="AE96">
            <v>0.0155</v>
          </cell>
          <cell r="AF96">
            <v>0.043</v>
          </cell>
          <cell r="AG96">
            <v>-0.0575</v>
          </cell>
          <cell r="AH96">
            <v>0.0025</v>
          </cell>
          <cell r="AI96">
            <v>-0.075</v>
          </cell>
          <cell r="AJ96">
            <v>0.0025</v>
          </cell>
          <cell r="AK96">
            <v>-0.13</v>
          </cell>
          <cell r="AL96">
            <v>0</v>
          </cell>
        </row>
        <row r="97">
          <cell r="C97">
            <v>39387</v>
          </cell>
          <cell r="D97">
            <v>0.0591227081780104</v>
          </cell>
          <cell r="E97">
            <v>4.705</v>
          </cell>
          <cell r="F97">
            <v>0.2225</v>
          </cell>
          <cell r="G97">
            <v>0.8</v>
          </cell>
          <cell r="H97">
            <v>0.9</v>
          </cell>
          <cell r="I97">
            <v>-0.13</v>
          </cell>
          <cell r="J97">
            <v>-0.055</v>
          </cell>
          <cell r="K97">
            <v>-0.0265</v>
          </cell>
          <cell r="L97">
            <v>0.1</v>
          </cell>
          <cell r="M97">
            <v>-0.0325</v>
          </cell>
          <cell r="N97">
            <v>-0.143</v>
          </cell>
          <cell r="O97">
            <v>0.2225</v>
          </cell>
          <cell r="P97">
            <v>0.2225</v>
          </cell>
          <cell r="Q97">
            <v>-0.15</v>
          </cell>
          <cell r="R97">
            <v>-0.055</v>
          </cell>
          <cell r="S97">
            <v>0.03</v>
          </cell>
          <cell r="T97">
            <v>0.025</v>
          </cell>
          <cell r="U97">
            <v>-0.1</v>
          </cell>
          <cell r="V97">
            <v>-0.13</v>
          </cell>
          <cell r="W97">
            <v>-0.119</v>
          </cell>
          <cell r="X97">
            <v>-0.006</v>
          </cell>
          <cell r="Y97">
            <v>-0.075</v>
          </cell>
          <cell r="Z97">
            <v>-0.1115</v>
          </cell>
          <cell r="AA97">
            <v>-0.133</v>
          </cell>
          <cell r="AB97">
            <v>-0.119</v>
          </cell>
          <cell r="AC97">
            <v>-0.0595</v>
          </cell>
          <cell r="AD97">
            <v>-0.082</v>
          </cell>
          <cell r="AE97">
            <v>0.0225</v>
          </cell>
          <cell r="AF97">
            <v>0.062</v>
          </cell>
          <cell r="AG97">
            <v>-0.0575</v>
          </cell>
          <cell r="AH97">
            <v>0.0025</v>
          </cell>
          <cell r="AI97">
            <v>-0.09</v>
          </cell>
          <cell r="AJ97">
            <v>-0.005</v>
          </cell>
          <cell r="AK97">
            <v>-0.13</v>
          </cell>
          <cell r="AL97">
            <v>0.01</v>
          </cell>
        </row>
        <row r="98">
          <cell r="C98">
            <v>39417</v>
          </cell>
          <cell r="D98">
            <v>0.0591945314048341</v>
          </cell>
          <cell r="E98">
            <v>4.84</v>
          </cell>
          <cell r="F98">
            <v>0.2225</v>
          </cell>
          <cell r="G98">
            <v>1</v>
          </cell>
          <cell r="H98">
            <v>1.1</v>
          </cell>
          <cell r="I98">
            <v>-0.1325</v>
          </cell>
          <cell r="J98">
            <v>-0.055</v>
          </cell>
          <cell r="K98">
            <v>-0.0265</v>
          </cell>
          <cell r="L98">
            <v>0.1</v>
          </cell>
          <cell r="M98">
            <v>-0.055</v>
          </cell>
          <cell r="N98">
            <v>-0.144</v>
          </cell>
          <cell r="O98">
            <v>0.2425</v>
          </cell>
          <cell r="P98">
            <v>0.2425</v>
          </cell>
          <cell r="Q98">
            <v>-0.1525</v>
          </cell>
          <cell r="R98">
            <v>-0.055</v>
          </cell>
          <cell r="S98">
            <v>0.03</v>
          </cell>
          <cell r="T98">
            <v>0.045</v>
          </cell>
          <cell r="U98">
            <v>-0.1025</v>
          </cell>
          <cell r="V98">
            <v>-0.1325</v>
          </cell>
          <cell r="W98">
            <v>-0.1415</v>
          </cell>
          <cell r="X98">
            <v>-0.006</v>
          </cell>
          <cell r="Y98">
            <v>-0.075</v>
          </cell>
          <cell r="Z98">
            <v>-0.134</v>
          </cell>
          <cell r="AA98">
            <v>-0.158</v>
          </cell>
          <cell r="AB98">
            <v>-0.1415</v>
          </cell>
          <cell r="AC98">
            <v>-0.0595</v>
          </cell>
          <cell r="AD98">
            <v>-0.082</v>
          </cell>
          <cell r="AE98">
            <v>0.0225</v>
          </cell>
          <cell r="AF98">
            <v>0.062</v>
          </cell>
          <cell r="AG98">
            <v>-0.0575</v>
          </cell>
          <cell r="AH98">
            <v>0.0025</v>
          </cell>
          <cell r="AI98">
            <v>-0.09</v>
          </cell>
          <cell r="AJ98">
            <v>0.005</v>
          </cell>
          <cell r="AK98">
            <v>-0.1325</v>
          </cell>
          <cell r="AL98">
            <v>0.01</v>
          </cell>
        </row>
        <row r="99">
          <cell r="C99">
            <v>39448</v>
          </cell>
          <cell r="D99">
            <v>0.0592687487410206</v>
          </cell>
          <cell r="E99">
            <v>4.875</v>
          </cell>
          <cell r="F99">
            <v>0.2225</v>
          </cell>
          <cell r="G99">
            <v>1</v>
          </cell>
          <cell r="H99">
            <v>1.1</v>
          </cell>
          <cell r="I99">
            <v>-0.135</v>
          </cell>
          <cell r="J99">
            <v>-0.055</v>
          </cell>
          <cell r="K99">
            <v>-0.019</v>
          </cell>
          <cell r="L99">
            <v>0.1</v>
          </cell>
          <cell r="M99">
            <v>-0.0575</v>
          </cell>
          <cell r="N99">
            <v>-0.163</v>
          </cell>
          <cell r="O99">
            <v>0.2525</v>
          </cell>
          <cell r="P99">
            <v>0.2525</v>
          </cell>
          <cell r="Q99">
            <v>-0.155</v>
          </cell>
          <cell r="R99">
            <v>-0.055</v>
          </cell>
          <cell r="S99">
            <v>0.03</v>
          </cell>
          <cell r="T99">
            <v>0.0575</v>
          </cell>
          <cell r="U99">
            <v>-0.105</v>
          </cell>
          <cell r="V99">
            <v>-0.135</v>
          </cell>
          <cell r="W99">
            <v>-0.1465</v>
          </cell>
          <cell r="X99">
            <v>-0.01</v>
          </cell>
          <cell r="Y99">
            <v>-0.075</v>
          </cell>
          <cell r="Z99">
            <v>-0.142</v>
          </cell>
          <cell r="AA99">
            <v>-0.136</v>
          </cell>
          <cell r="AB99">
            <v>-0.1465</v>
          </cell>
          <cell r="AC99">
            <v>-0.0575</v>
          </cell>
          <cell r="AD99">
            <v>-0.08</v>
          </cell>
          <cell r="AE99">
            <v>0.0225</v>
          </cell>
          <cell r="AF99">
            <v>0.062</v>
          </cell>
          <cell r="AG99">
            <v>-0.0575</v>
          </cell>
          <cell r="AH99">
            <v>0.0025</v>
          </cell>
          <cell r="AI99">
            <v>-0.09</v>
          </cell>
          <cell r="AJ99">
            <v>0.0025</v>
          </cell>
          <cell r="AK99">
            <v>-0.135</v>
          </cell>
          <cell r="AL99">
            <v>0.01</v>
          </cell>
        </row>
        <row r="100">
          <cell r="C100">
            <v>39479</v>
          </cell>
          <cell r="D100">
            <v>0.0593429660790377</v>
          </cell>
          <cell r="E100">
            <v>4.755</v>
          </cell>
          <cell r="F100">
            <v>0.2225</v>
          </cell>
          <cell r="G100">
            <v>1</v>
          </cell>
          <cell r="H100">
            <v>1.1</v>
          </cell>
          <cell r="I100">
            <v>-0.1275</v>
          </cell>
          <cell r="J100">
            <v>-0.055</v>
          </cell>
          <cell r="K100">
            <v>-0.019</v>
          </cell>
          <cell r="L100">
            <v>0.1</v>
          </cell>
          <cell r="M100">
            <v>-0.04</v>
          </cell>
          <cell r="N100">
            <v>-0.183</v>
          </cell>
          <cell r="O100">
            <v>0.2425</v>
          </cell>
          <cell r="P100">
            <v>0.2425</v>
          </cell>
          <cell r="Q100">
            <v>-0.1475</v>
          </cell>
          <cell r="R100">
            <v>-0.055</v>
          </cell>
          <cell r="S100">
            <v>0.03</v>
          </cell>
          <cell r="T100">
            <v>0.0625</v>
          </cell>
          <cell r="U100">
            <v>-0.0975</v>
          </cell>
          <cell r="V100">
            <v>-0.1275</v>
          </cell>
          <cell r="W100">
            <v>-0.1315</v>
          </cell>
          <cell r="X100">
            <v>-0.01</v>
          </cell>
          <cell r="Y100">
            <v>-0.075</v>
          </cell>
          <cell r="Z100">
            <v>-0.1245</v>
          </cell>
          <cell r="AA100">
            <v>-0.259</v>
          </cell>
          <cell r="AB100">
            <v>-0.1315</v>
          </cell>
          <cell r="AC100">
            <v>-0.0575</v>
          </cell>
          <cell r="AD100">
            <v>-0.08</v>
          </cell>
          <cell r="AE100">
            <v>0.0225</v>
          </cell>
          <cell r="AF100">
            <v>0.062</v>
          </cell>
          <cell r="AG100">
            <v>-0.0575</v>
          </cell>
          <cell r="AH100">
            <v>0.0025</v>
          </cell>
          <cell r="AI100">
            <v>-0.09</v>
          </cell>
          <cell r="AJ100">
            <v>0.005</v>
          </cell>
          <cell r="AK100">
            <v>-0.1275</v>
          </cell>
          <cell r="AL100">
            <v>0.01</v>
          </cell>
        </row>
        <row r="101">
          <cell r="C101">
            <v>39508</v>
          </cell>
          <cell r="D101">
            <v>0.0594064289780389</v>
          </cell>
          <cell r="E101">
            <v>4.675</v>
          </cell>
          <cell r="F101">
            <v>0.2075</v>
          </cell>
          <cell r="G101">
            <v>0.75</v>
          </cell>
          <cell r="H101">
            <v>0.85</v>
          </cell>
          <cell r="I101">
            <v>-0.125</v>
          </cell>
          <cell r="J101">
            <v>-0.055</v>
          </cell>
          <cell r="K101">
            <v>-0.019</v>
          </cell>
          <cell r="L101">
            <v>0.1</v>
          </cell>
          <cell r="M101">
            <v>-0.0275</v>
          </cell>
          <cell r="N101">
            <v>-0.163</v>
          </cell>
          <cell r="O101">
            <v>0.2375</v>
          </cell>
          <cell r="P101">
            <v>0.2375</v>
          </cell>
          <cell r="Q101">
            <v>-0.145</v>
          </cell>
          <cell r="R101">
            <v>-0.055</v>
          </cell>
          <cell r="S101">
            <v>0.03</v>
          </cell>
          <cell r="T101">
            <v>0.06</v>
          </cell>
          <cell r="U101">
            <v>-0.095</v>
          </cell>
          <cell r="V101">
            <v>-0.125</v>
          </cell>
          <cell r="W101">
            <v>-0.1215</v>
          </cell>
          <cell r="X101">
            <v>-0.01</v>
          </cell>
          <cell r="Y101">
            <v>-0.075</v>
          </cell>
          <cell r="Z101">
            <v>-0.1145</v>
          </cell>
          <cell r="AA101">
            <v>-0.256</v>
          </cell>
          <cell r="AB101">
            <v>-0.1215</v>
          </cell>
          <cell r="AC101">
            <v>-0.0575</v>
          </cell>
          <cell r="AD101">
            <v>-0.08</v>
          </cell>
          <cell r="AE101">
            <v>0.0225</v>
          </cell>
          <cell r="AF101">
            <v>0.062</v>
          </cell>
          <cell r="AG101">
            <v>-0.0575</v>
          </cell>
          <cell r="AH101">
            <v>0.0025</v>
          </cell>
          <cell r="AI101">
            <v>-0.09</v>
          </cell>
          <cell r="AJ101">
            <v>0.0025</v>
          </cell>
          <cell r="AK101">
            <v>-0.125</v>
          </cell>
          <cell r="AL101">
            <v>0.01</v>
          </cell>
        </row>
        <row r="102">
          <cell r="C102">
            <v>39539</v>
          </cell>
          <cell r="D102">
            <v>0.0594600959873883</v>
          </cell>
          <cell r="E102">
            <v>4.585</v>
          </cell>
          <cell r="F102">
            <v>0.2075</v>
          </cell>
          <cell r="G102">
            <v>0.4</v>
          </cell>
          <cell r="H102">
            <v>0.55</v>
          </cell>
          <cell r="I102">
            <v>-0.13</v>
          </cell>
          <cell r="J102">
            <v>-0.0525</v>
          </cell>
          <cell r="K102">
            <v>-0.0165</v>
          </cell>
          <cell r="L102">
            <v>0.1</v>
          </cell>
          <cell r="M102">
            <v>0.015</v>
          </cell>
          <cell r="N102">
            <v>-0.138</v>
          </cell>
          <cell r="O102">
            <v>0.1725</v>
          </cell>
          <cell r="P102">
            <v>0.1725</v>
          </cell>
          <cell r="Q102">
            <v>-0.15</v>
          </cell>
          <cell r="R102">
            <v>-0.0525</v>
          </cell>
          <cell r="S102">
            <v>0.03</v>
          </cell>
          <cell r="T102">
            <v>-0.07</v>
          </cell>
          <cell r="U102">
            <v>-0.1</v>
          </cell>
          <cell r="V102">
            <v>-0.13</v>
          </cell>
          <cell r="W102">
            <v>-0.122</v>
          </cell>
          <cell r="X102">
            <v>-0.005</v>
          </cell>
          <cell r="Y102">
            <v>-0.0825</v>
          </cell>
          <cell r="Z102">
            <v>-0.1395</v>
          </cell>
          <cell r="AA102">
            <v>-0.136</v>
          </cell>
          <cell r="AB102">
            <v>-0.122</v>
          </cell>
          <cell r="AC102">
            <v>-0.0575</v>
          </cell>
          <cell r="AD102">
            <v>-0.08</v>
          </cell>
          <cell r="AE102">
            <v>0.0155</v>
          </cell>
          <cell r="AF102">
            <v>0.043</v>
          </cell>
          <cell r="AG102">
            <v>-0.055</v>
          </cell>
          <cell r="AH102">
            <v>0.0025</v>
          </cell>
          <cell r="AI102">
            <v>-0.0725</v>
          </cell>
          <cell r="AJ102">
            <v>0.01</v>
          </cell>
          <cell r="AK102">
            <v>-0.13</v>
          </cell>
          <cell r="AL102">
            <v>0</v>
          </cell>
        </row>
        <row r="103">
          <cell r="C103">
            <v>39569</v>
          </cell>
          <cell r="D103">
            <v>0.0595120318037994</v>
          </cell>
          <cell r="E103">
            <v>4.565</v>
          </cell>
          <cell r="F103">
            <v>0.2075</v>
          </cell>
          <cell r="G103">
            <v>0.45</v>
          </cell>
          <cell r="H103">
            <v>0.5</v>
          </cell>
          <cell r="I103">
            <v>-0.13</v>
          </cell>
          <cell r="J103">
            <v>-0.0525</v>
          </cell>
          <cell r="K103">
            <v>-0.0165</v>
          </cell>
          <cell r="L103">
            <v>0.1</v>
          </cell>
          <cell r="M103">
            <v>0.015</v>
          </cell>
          <cell r="N103">
            <v>-0.168</v>
          </cell>
          <cell r="O103">
            <v>0.1625</v>
          </cell>
          <cell r="P103">
            <v>0.1625</v>
          </cell>
          <cell r="Q103">
            <v>-0.15</v>
          </cell>
          <cell r="R103">
            <v>-0.0525</v>
          </cell>
          <cell r="S103">
            <v>0.03</v>
          </cell>
          <cell r="T103">
            <v>-0.07</v>
          </cell>
          <cell r="U103">
            <v>-0.1</v>
          </cell>
          <cell r="V103">
            <v>-0.13</v>
          </cell>
          <cell r="W103">
            <v>-0.1095</v>
          </cell>
          <cell r="X103">
            <v>-0.005</v>
          </cell>
          <cell r="Y103">
            <v>-0.0825</v>
          </cell>
          <cell r="Z103">
            <v>-0.097</v>
          </cell>
          <cell r="AA103">
            <v>-0.126</v>
          </cell>
          <cell r="AB103">
            <v>-0.107</v>
          </cell>
          <cell r="AC103">
            <v>-0.0575</v>
          </cell>
          <cell r="AD103">
            <v>-0.08</v>
          </cell>
          <cell r="AE103">
            <v>0.0155</v>
          </cell>
          <cell r="AF103">
            <v>0.043</v>
          </cell>
          <cell r="AG103">
            <v>-0.055</v>
          </cell>
          <cell r="AH103">
            <v>0.0025</v>
          </cell>
          <cell r="AI103">
            <v>-0.0725</v>
          </cell>
          <cell r="AJ103">
            <v>0.0075</v>
          </cell>
          <cell r="AK103">
            <v>-0.13</v>
          </cell>
          <cell r="AL103">
            <v>0</v>
          </cell>
        </row>
        <row r="104">
          <cell r="C104">
            <v>39600</v>
          </cell>
          <cell r="D104">
            <v>0.0595656988150322</v>
          </cell>
          <cell r="E104">
            <v>4.593</v>
          </cell>
          <cell r="F104">
            <v>0.2075</v>
          </cell>
          <cell r="G104">
            <v>0.45</v>
          </cell>
          <cell r="H104">
            <v>0.6</v>
          </cell>
          <cell r="I104">
            <v>-0.13</v>
          </cell>
          <cell r="J104">
            <v>-0.0525</v>
          </cell>
          <cell r="K104">
            <v>-0.0165</v>
          </cell>
          <cell r="L104">
            <v>0.1</v>
          </cell>
          <cell r="M104">
            <v>0.02</v>
          </cell>
          <cell r="N104">
            <v>-0.164</v>
          </cell>
          <cell r="O104">
            <v>0.1525</v>
          </cell>
          <cell r="P104">
            <v>0.1525</v>
          </cell>
          <cell r="Q104">
            <v>-0.15</v>
          </cell>
          <cell r="R104">
            <v>-0.0525</v>
          </cell>
          <cell r="S104">
            <v>0.03</v>
          </cell>
          <cell r="T104">
            <v>-0.07</v>
          </cell>
          <cell r="U104">
            <v>-0.1</v>
          </cell>
          <cell r="V104">
            <v>-0.13</v>
          </cell>
          <cell r="W104">
            <v>-0.1045</v>
          </cell>
          <cell r="X104">
            <v>-0.005</v>
          </cell>
          <cell r="Y104">
            <v>-0.0825</v>
          </cell>
          <cell r="Z104">
            <v>-0.092</v>
          </cell>
          <cell r="AA104">
            <v>-0.121</v>
          </cell>
          <cell r="AB104">
            <v>-0.102</v>
          </cell>
          <cell r="AC104">
            <v>-0.0575</v>
          </cell>
          <cell r="AD104">
            <v>-0.08</v>
          </cell>
          <cell r="AE104">
            <v>0.0155</v>
          </cell>
          <cell r="AF104">
            <v>0.043</v>
          </cell>
          <cell r="AG104">
            <v>-0.055</v>
          </cell>
          <cell r="AH104">
            <v>0.0025</v>
          </cell>
          <cell r="AI104">
            <v>-0.0725</v>
          </cell>
          <cell r="AJ104">
            <v>0.005</v>
          </cell>
          <cell r="AK104">
            <v>-0.13</v>
          </cell>
          <cell r="AL104">
            <v>0</v>
          </cell>
        </row>
        <row r="105">
          <cell r="C105">
            <v>39630</v>
          </cell>
          <cell r="D105">
            <v>0.0596176346332658</v>
          </cell>
          <cell r="E105">
            <v>4.62</v>
          </cell>
          <cell r="F105">
            <v>0.2025</v>
          </cell>
          <cell r="G105">
            <v>0.5</v>
          </cell>
          <cell r="H105">
            <v>0.6</v>
          </cell>
          <cell r="I105">
            <v>-0.13</v>
          </cell>
          <cell r="J105">
            <v>-0.0525</v>
          </cell>
          <cell r="K105">
            <v>-0.0165</v>
          </cell>
          <cell r="L105">
            <v>0.1</v>
          </cell>
          <cell r="M105">
            <v>0.0225</v>
          </cell>
          <cell r="N105">
            <v>-0.117</v>
          </cell>
          <cell r="O105">
            <v>0.1525</v>
          </cell>
          <cell r="P105">
            <v>0.1525</v>
          </cell>
          <cell r="Q105">
            <v>-0.15</v>
          </cell>
          <cell r="R105">
            <v>-0.0525</v>
          </cell>
          <cell r="S105">
            <v>0.03</v>
          </cell>
          <cell r="T105">
            <v>-0.07</v>
          </cell>
          <cell r="U105">
            <v>-0.1</v>
          </cell>
          <cell r="V105">
            <v>-0.13</v>
          </cell>
          <cell r="W105">
            <v>-0.0945</v>
          </cell>
          <cell r="X105">
            <v>-0.005</v>
          </cell>
          <cell r="Y105">
            <v>-0.0825</v>
          </cell>
          <cell r="Z105">
            <v>-0.082</v>
          </cell>
          <cell r="AA105">
            <v>-0.111</v>
          </cell>
          <cell r="AB105">
            <v>-0.092</v>
          </cell>
          <cell r="AC105">
            <v>-0.0575</v>
          </cell>
          <cell r="AD105">
            <v>-0.08</v>
          </cell>
          <cell r="AE105">
            <v>0.0155</v>
          </cell>
          <cell r="AF105">
            <v>0.043</v>
          </cell>
          <cell r="AG105">
            <v>-0.055</v>
          </cell>
          <cell r="AH105">
            <v>0.0025</v>
          </cell>
          <cell r="AI105">
            <v>-0.0725</v>
          </cell>
          <cell r="AJ105">
            <v>0.0025</v>
          </cell>
          <cell r="AK105">
            <v>-0.13</v>
          </cell>
          <cell r="AL105">
            <v>0</v>
          </cell>
        </row>
        <row r="106">
          <cell r="C106">
            <v>39661</v>
          </cell>
          <cell r="D106">
            <v>0.0596713016463819</v>
          </cell>
          <cell r="E106">
            <v>4.643</v>
          </cell>
          <cell r="F106">
            <v>0.2025</v>
          </cell>
          <cell r="G106">
            <v>0.55</v>
          </cell>
          <cell r="H106">
            <v>0.7</v>
          </cell>
          <cell r="I106">
            <v>-0.13</v>
          </cell>
          <cell r="J106">
            <v>-0.0525</v>
          </cell>
          <cell r="K106">
            <v>-0.0165</v>
          </cell>
          <cell r="L106">
            <v>0.1</v>
          </cell>
          <cell r="M106">
            <v>0.025</v>
          </cell>
          <cell r="N106">
            <v>-0.108</v>
          </cell>
          <cell r="O106">
            <v>0.1525</v>
          </cell>
          <cell r="P106">
            <v>0.1525</v>
          </cell>
          <cell r="Q106">
            <v>-0.15</v>
          </cell>
          <cell r="R106">
            <v>-0.0525</v>
          </cell>
          <cell r="S106">
            <v>0.03</v>
          </cell>
          <cell r="T106">
            <v>-0.07</v>
          </cell>
          <cell r="U106">
            <v>-0.1</v>
          </cell>
          <cell r="V106">
            <v>-0.13</v>
          </cell>
          <cell r="W106">
            <v>-0.0895</v>
          </cell>
          <cell r="X106">
            <v>-0.005</v>
          </cell>
          <cell r="Y106">
            <v>-0.0825</v>
          </cell>
          <cell r="Z106">
            <v>-0.0795</v>
          </cell>
          <cell r="AA106">
            <v>-0.106</v>
          </cell>
          <cell r="AB106">
            <v>-0.087</v>
          </cell>
          <cell r="AC106">
            <v>-0.0575</v>
          </cell>
          <cell r="AD106">
            <v>-0.08</v>
          </cell>
          <cell r="AE106">
            <v>0.0155</v>
          </cell>
          <cell r="AF106">
            <v>0.043</v>
          </cell>
          <cell r="AG106">
            <v>-0.055</v>
          </cell>
          <cell r="AH106">
            <v>0.0025</v>
          </cell>
          <cell r="AI106">
            <v>-0.0725</v>
          </cell>
          <cell r="AJ106">
            <v>0.0025</v>
          </cell>
          <cell r="AK106">
            <v>-0.13</v>
          </cell>
          <cell r="AL106">
            <v>0</v>
          </cell>
        </row>
        <row r="107">
          <cell r="C107">
            <v>39692</v>
          </cell>
          <cell r="D107">
            <v>0.0597249686604555</v>
          </cell>
          <cell r="E107">
            <v>4.633</v>
          </cell>
          <cell r="F107">
            <v>0.2025</v>
          </cell>
          <cell r="G107">
            <v>0.55</v>
          </cell>
          <cell r="H107">
            <v>0.65</v>
          </cell>
          <cell r="I107">
            <v>-0.13</v>
          </cell>
          <cell r="J107">
            <v>-0.0525</v>
          </cell>
          <cell r="K107">
            <v>-0.0165</v>
          </cell>
          <cell r="L107">
            <v>0.1</v>
          </cell>
          <cell r="M107">
            <v>0.0175</v>
          </cell>
          <cell r="N107">
            <v>-0.136</v>
          </cell>
          <cell r="O107">
            <v>0.1725</v>
          </cell>
          <cell r="P107">
            <v>0.1725</v>
          </cell>
          <cell r="Q107">
            <v>-0.15</v>
          </cell>
          <cell r="R107">
            <v>-0.0525</v>
          </cell>
          <cell r="S107">
            <v>0.03</v>
          </cell>
          <cell r="T107">
            <v>-0.07</v>
          </cell>
          <cell r="U107">
            <v>-0.1</v>
          </cell>
          <cell r="V107">
            <v>-0.13</v>
          </cell>
          <cell r="W107">
            <v>-0.0995</v>
          </cell>
          <cell r="X107">
            <v>-0.005</v>
          </cell>
          <cell r="Y107">
            <v>-0.0825</v>
          </cell>
          <cell r="Z107">
            <v>-0.087</v>
          </cell>
          <cell r="AA107">
            <v>-0.116</v>
          </cell>
          <cell r="AB107">
            <v>-0.097</v>
          </cell>
          <cell r="AC107">
            <v>-0.0575</v>
          </cell>
          <cell r="AD107">
            <v>-0.08</v>
          </cell>
          <cell r="AE107">
            <v>0.0155</v>
          </cell>
          <cell r="AF107">
            <v>0.043</v>
          </cell>
          <cell r="AG107">
            <v>-0.055</v>
          </cell>
          <cell r="AH107">
            <v>0.0025</v>
          </cell>
          <cell r="AI107">
            <v>-0.0725</v>
          </cell>
          <cell r="AJ107">
            <v>-0.0025</v>
          </cell>
          <cell r="AK107">
            <v>-0.13</v>
          </cell>
          <cell r="AL107">
            <v>0</v>
          </cell>
        </row>
        <row r="108">
          <cell r="C108">
            <v>39722</v>
          </cell>
          <cell r="D108">
            <v>0.0597769044814376</v>
          </cell>
          <cell r="E108">
            <v>4.643</v>
          </cell>
          <cell r="F108">
            <v>0.2025</v>
          </cell>
          <cell r="G108">
            <v>0.6</v>
          </cell>
          <cell r="H108">
            <v>0.7</v>
          </cell>
          <cell r="I108">
            <v>-0.13</v>
          </cell>
          <cell r="J108">
            <v>-0.0525</v>
          </cell>
          <cell r="K108">
            <v>-0.0165</v>
          </cell>
          <cell r="L108">
            <v>0.1</v>
          </cell>
          <cell r="M108">
            <v>0.0075</v>
          </cell>
          <cell r="N108">
            <v>-0.1585</v>
          </cell>
          <cell r="O108">
            <v>0.1825</v>
          </cell>
          <cell r="P108">
            <v>0.1825</v>
          </cell>
          <cell r="Q108">
            <v>-0.15</v>
          </cell>
          <cell r="R108">
            <v>-0.0525</v>
          </cell>
          <cell r="S108">
            <v>0.03</v>
          </cell>
          <cell r="T108">
            <v>-0.07</v>
          </cell>
          <cell r="U108">
            <v>-0.1</v>
          </cell>
          <cell r="V108">
            <v>-0.13</v>
          </cell>
          <cell r="W108">
            <v>-0.112</v>
          </cell>
          <cell r="X108">
            <v>-0.005</v>
          </cell>
          <cell r="Y108">
            <v>-0.0825</v>
          </cell>
          <cell r="Z108">
            <v>-0.107</v>
          </cell>
          <cell r="AA108">
            <v>-0.1285</v>
          </cell>
          <cell r="AB108">
            <v>-0.1095</v>
          </cell>
          <cell r="AC108">
            <v>-0.0575</v>
          </cell>
          <cell r="AD108">
            <v>-0.08</v>
          </cell>
          <cell r="AE108">
            <v>0.0155</v>
          </cell>
          <cell r="AF108">
            <v>0.043</v>
          </cell>
          <cell r="AG108">
            <v>-0.055</v>
          </cell>
          <cell r="AH108">
            <v>0.0025</v>
          </cell>
          <cell r="AI108">
            <v>-0.0725</v>
          </cell>
          <cell r="AJ108">
            <v>0.0025</v>
          </cell>
          <cell r="AK108">
            <v>-0.13</v>
          </cell>
          <cell r="AL108">
            <v>0</v>
          </cell>
        </row>
        <row r="109">
          <cell r="C109">
            <v>39753</v>
          </cell>
          <cell r="D109">
            <v>0.0598305714973946</v>
          </cell>
          <cell r="E109">
            <v>4.78</v>
          </cell>
          <cell r="F109">
            <v>0.2025</v>
          </cell>
          <cell r="G109">
            <v>0.8</v>
          </cell>
          <cell r="H109">
            <v>0.9</v>
          </cell>
          <cell r="I109">
            <v>-0.13</v>
          </cell>
          <cell r="J109">
            <v>-0.0525</v>
          </cell>
          <cell r="K109">
            <v>-0.0245</v>
          </cell>
          <cell r="L109">
            <v>0.1</v>
          </cell>
          <cell r="M109">
            <v>-0.0325</v>
          </cell>
          <cell r="N109">
            <v>-0.141</v>
          </cell>
          <cell r="O109">
            <v>0.2275</v>
          </cell>
          <cell r="P109">
            <v>0.2275</v>
          </cell>
          <cell r="Q109">
            <v>-0.15</v>
          </cell>
          <cell r="R109">
            <v>-0.0525</v>
          </cell>
          <cell r="S109">
            <v>0.03</v>
          </cell>
          <cell r="T109">
            <v>0.025</v>
          </cell>
          <cell r="U109">
            <v>-0.1</v>
          </cell>
          <cell r="V109">
            <v>-0.13</v>
          </cell>
          <cell r="W109">
            <v>-0.117</v>
          </cell>
          <cell r="X109">
            <v>-0.006</v>
          </cell>
          <cell r="Y109">
            <v>-0.075</v>
          </cell>
          <cell r="Z109">
            <v>-0.1095</v>
          </cell>
          <cell r="AA109">
            <v>-0.131</v>
          </cell>
          <cell r="AB109">
            <v>-0.117</v>
          </cell>
          <cell r="AC109">
            <v>-0.0575</v>
          </cell>
          <cell r="AD109">
            <v>-0.08</v>
          </cell>
          <cell r="AE109">
            <v>0.0235</v>
          </cell>
          <cell r="AF109">
            <v>0.064</v>
          </cell>
          <cell r="AG109">
            <v>-0.0525</v>
          </cell>
          <cell r="AH109">
            <v>0.0025</v>
          </cell>
          <cell r="AI109">
            <v>-0.0875</v>
          </cell>
          <cell r="AJ109">
            <v>-0.005</v>
          </cell>
          <cell r="AK109">
            <v>-0.13</v>
          </cell>
          <cell r="AL109">
            <v>0.01</v>
          </cell>
        </row>
        <row r="110">
          <cell r="C110">
            <v>39783</v>
          </cell>
          <cell r="D110">
            <v>0.0598825073201996</v>
          </cell>
          <cell r="E110">
            <v>4.915</v>
          </cell>
          <cell r="F110">
            <v>0.205</v>
          </cell>
          <cell r="G110">
            <v>1</v>
          </cell>
          <cell r="H110">
            <v>1.1</v>
          </cell>
          <cell r="I110">
            <v>-0.1325</v>
          </cell>
          <cell r="J110">
            <v>-0.0525</v>
          </cell>
          <cell r="K110">
            <v>-0.0245</v>
          </cell>
          <cell r="L110">
            <v>0.1</v>
          </cell>
          <cell r="M110">
            <v>-0.055</v>
          </cell>
          <cell r="N110">
            <v>-0.142</v>
          </cell>
          <cell r="O110">
            <v>0.2475</v>
          </cell>
          <cell r="P110">
            <v>0.2475</v>
          </cell>
          <cell r="Q110">
            <v>-0.1525</v>
          </cell>
          <cell r="R110">
            <v>-0.0525</v>
          </cell>
          <cell r="S110">
            <v>0.03</v>
          </cell>
          <cell r="T110">
            <v>0.045</v>
          </cell>
          <cell r="U110">
            <v>-0.1025</v>
          </cell>
          <cell r="V110">
            <v>-0.1325</v>
          </cell>
          <cell r="W110">
            <v>-0.1395</v>
          </cell>
          <cell r="X110">
            <v>-0.006</v>
          </cell>
          <cell r="Y110">
            <v>-0.075</v>
          </cell>
          <cell r="Z110">
            <v>-0.132</v>
          </cell>
          <cell r="AA110">
            <v>-0.156</v>
          </cell>
          <cell r="AB110">
            <v>-0.1395</v>
          </cell>
          <cell r="AC110">
            <v>-0.0575</v>
          </cell>
          <cell r="AD110">
            <v>-0.08</v>
          </cell>
          <cell r="AE110">
            <v>0.0235</v>
          </cell>
          <cell r="AF110">
            <v>0.064</v>
          </cell>
          <cell r="AG110">
            <v>-0.0525</v>
          </cell>
          <cell r="AH110">
            <v>0.0025</v>
          </cell>
          <cell r="AI110">
            <v>-0.0875</v>
          </cell>
          <cell r="AJ110">
            <v>0.005</v>
          </cell>
          <cell r="AK110">
            <v>-0.1325</v>
          </cell>
          <cell r="AL110">
            <v>0.01</v>
          </cell>
        </row>
        <row r="111">
          <cell r="C111">
            <v>39814</v>
          </cell>
          <cell r="D111">
            <v>0.0599361743380396</v>
          </cell>
          <cell r="E111">
            <v>4.955</v>
          </cell>
          <cell r="F111">
            <v>0.205</v>
          </cell>
          <cell r="G111">
            <v>1</v>
          </cell>
          <cell r="H111">
            <v>1.1</v>
          </cell>
          <cell r="I111">
            <v>-0.135</v>
          </cell>
          <cell r="J111">
            <v>-0.0525</v>
          </cell>
          <cell r="K111">
            <v>-0.017</v>
          </cell>
          <cell r="L111">
            <v>0.1</v>
          </cell>
          <cell r="M111">
            <v>-0.0575</v>
          </cell>
          <cell r="N111">
            <v>-0.161</v>
          </cell>
          <cell r="O111">
            <v>0.2575</v>
          </cell>
          <cell r="P111">
            <v>0.2575</v>
          </cell>
          <cell r="Q111">
            <v>-0.155</v>
          </cell>
          <cell r="R111">
            <v>-0.0525</v>
          </cell>
          <cell r="S111">
            <v>0.03</v>
          </cell>
          <cell r="T111">
            <v>0.0575</v>
          </cell>
          <cell r="U111">
            <v>-0.105</v>
          </cell>
          <cell r="V111">
            <v>-0.135</v>
          </cell>
          <cell r="W111">
            <v>-0.1445</v>
          </cell>
          <cell r="X111">
            <v>-0.01</v>
          </cell>
          <cell r="Y111">
            <v>-0.075</v>
          </cell>
          <cell r="Z111">
            <v>-0.14</v>
          </cell>
          <cell r="AA111">
            <v>-0.134</v>
          </cell>
          <cell r="AB111">
            <v>-0.1445</v>
          </cell>
          <cell r="AC111">
            <v>-0.0555</v>
          </cell>
          <cell r="AD111">
            <v>-0.078</v>
          </cell>
          <cell r="AE111">
            <v>0.0235</v>
          </cell>
          <cell r="AF111">
            <v>0.064</v>
          </cell>
          <cell r="AG111">
            <v>-0.0525</v>
          </cell>
          <cell r="AH111">
            <v>0.0025</v>
          </cell>
          <cell r="AI111">
            <v>-0.0875</v>
          </cell>
          <cell r="AJ111">
            <v>0.0025</v>
          </cell>
          <cell r="AK111">
            <v>-0.135</v>
          </cell>
          <cell r="AL111">
            <v>0.01</v>
          </cell>
        </row>
        <row r="112">
          <cell r="C112">
            <v>39845</v>
          </cell>
          <cell r="D112">
            <v>0.0599898413568365</v>
          </cell>
          <cell r="E112">
            <v>4.835</v>
          </cell>
          <cell r="F112">
            <v>0.2</v>
          </cell>
          <cell r="G112">
            <v>1</v>
          </cell>
          <cell r="H112">
            <v>1.1</v>
          </cell>
          <cell r="I112">
            <v>-0.1275</v>
          </cell>
          <cell r="J112">
            <v>-0.0525</v>
          </cell>
          <cell r="K112">
            <v>-0.017</v>
          </cell>
          <cell r="L112">
            <v>0.1</v>
          </cell>
          <cell r="M112">
            <v>-0.04</v>
          </cell>
          <cell r="N112">
            <v>-0.181</v>
          </cell>
          <cell r="O112">
            <v>0.2475</v>
          </cell>
          <cell r="P112">
            <v>0.2475</v>
          </cell>
          <cell r="Q112">
            <v>-0.1475</v>
          </cell>
          <cell r="R112">
            <v>-0.0525</v>
          </cell>
          <cell r="S112">
            <v>0.03</v>
          </cell>
          <cell r="T112">
            <v>0.0625</v>
          </cell>
          <cell r="U112">
            <v>-0.0975</v>
          </cell>
          <cell r="V112">
            <v>-0.1275</v>
          </cell>
          <cell r="W112">
            <v>-0.1295</v>
          </cell>
          <cell r="X112">
            <v>-0.01</v>
          </cell>
          <cell r="Y112">
            <v>-0.075</v>
          </cell>
          <cell r="Z112">
            <v>-0.1225</v>
          </cell>
          <cell r="AA112">
            <v>-0.257</v>
          </cell>
          <cell r="AB112">
            <v>-0.1295</v>
          </cell>
          <cell r="AC112">
            <v>-0.0555</v>
          </cell>
          <cell r="AD112">
            <v>-0.078</v>
          </cell>
          <cell r="AE112">
            <v>0.0235</v>
          </cell>
          <cell r="AF112">
            <v>0.064</v>
          </cell>
          <cell r="AG112">
            <v>-0.0525</v>
          </cell>
          <cell r="AH112">
            <v>0.0025</v>
          </cell>
          <cell r="AI112">
            <v>-0.0875</v>
          </cell>
          <cell r="AJ112">
            <v>0.005</v>
          </cell>
          <cell r="AK112">
            <v>-0.1275</v>
          </cell>
          <cell r="AL112">
            <v>0.01</v>
          </cell>
        </row>
        <row r="113">
          <cell r="C113">
            <v>39873</v>
          </cell>
          <cell r="D113">
            <v>0.0600383147939918</v>
          </cell>
          <cell r="E113">
            <v>4.755</v>
          </cell>
          <cell r="F113">
            <v>0.19</v>
          </cell>
          <cell r="G113">
            <v>0.75</v>
          </cell>
          <cell r="H113">
            <v>0.85</v>
          </cell>
          <cell r="I113">
            <v>-0.125</v>
          </cell>
          <cell r="J113">
            <v>-0.0525</v>
          </cell>
          <cell r="K113">
            <v>-0.017</v>
          </cell>
          <cell r="L113">
            <v>0.1</v>
          </cell>
          <cell r="M113">
            <v>-0.0275</v>
          </cell>
          <cell r="N113">
            <v>-0.161</v>
          </cell>
          <cell r="O113">
            <v>0.2425</v>
          </cell>
          <cell r="P113">
            <v>0.2425</v>
          </cell>
          <cell r="Q113">
            <v>-0.145</v>
          </cell>
          <cell r="R113">
            <v>-0.0525</v>
          </cell>
          <cell r="S113">
            <v>0.03</v>
          </cell>
          <cell r="T113">
            <v>0.06</v>
          </cell>
          <cell r="U113">
            <v>-0.095</v>
          </cell>
          <cell r="V113">
            <v>-0.125</v>
          </cell>
          <cell r="W113">
            <v>-0.1195</v>
          </cell>
          <cell r="X113">
            <v>-0.01</v>
          </cell>
          <cell r="Y113">
            <v>-0.075</v>
          </cell>
          <cell r="Z113">
            <v>-0.1125</v>
          </cell>
          <cell r="AA113">
            <v>-0.254</v>
          </cell>
          <cell r="AB113">
            <v>-0.1195</v>
          </cell>
          <cell r="AC113">
            <v>-0.0555</v>
          </cell>
          <cell r="AD113">
            <v>-0.078</v>
          </cell>
          <cell r="AE113">
            <v>0.0235</v>
          </cell>
          <cell r="AF113">
            <v>0.064</v>
          </cell>
          <cell r="AG113">
            <v>-0.0525</v>
          </cell>
          <cell r="AH113">
            <v>0.0025</v>
          </cell>
          <cell r="AI113">
            <v>-0.0875</v>
          </cell>
          <cell r="AJ113">
            <v>0.0025</v>
          </cell>
          <cell r="AK113">
            <v>-0.125</v>
          </cell>
          <cell r="AL113">
            <v>0.01</v>
          </cell>
        </row>
        <row r="114">
          <cell r="C114">
            <v>39904</v>
          </cell>
          <cell r="D114">
            <v>0.06009198181461</v>
          </cell>
          <cell r="E114">
            <v>4.665</v>
          </cell>
          <cell r="F114">
            <v>0.19</v>
          </cell>
          <cell r="G114">
            <v>0.4</v>
          </cell>
          <cell r="H114">
            <v>0.55</v>
          </cell>
          <cell r="I114">
            <v>-0.13</v>
          </cell>
          <cell r="J114">
            <v>-0.05</v>
          </cell>
          <cell r="K114">
            <v>-0.0145</v>
          </cell>
          <cell r="L114">
            <v>0.1</v>
          </cell>
          <cell r="M114">
            <v>0.015</v>
          </cell>
          <cell r="N114">
            <v>-0.136</v>
          </cell>
          <cell r="O114">
            <v>0.1775</v>
          </cell>
          <cell r="P114">
            <v>0.1775</v>
          </cell>
          <cell r="Q114">
            <v>-0.15</v>
          </cell>
          <cell r="R114">
            <v>-0.05</v>
          </cell>
          <cell r="S114">
            <v>0.03</v>
          </cell>
          <cell r="T114">
            <v>-0.07</v>
          </cell>
          <cell r="U114">
            <v>-0.1</v>
          </cell>
          <cell r="V114">
            <v>-0.13</v>
          </cell>
          <cell r="W114">
            <v>-0.12</v>
          </cell>
          <cell r="X114">
            <v>-0.005</v>
          </cell>
          <cell r="Y114">
            <v>-0.0825</v>
          </cell>
          <cell r="Z114">
            <v>-0.1375</v>
          </cell>
          <cell r="AA114">
            <v>-0.134</v>
          </cell>
          <cell r="AB114">
            <v>-0.12</v>
          </cell>
          <cell r="AC114">
            <v>-0.0555</v>
          </cell>
          <cell r="AD114">
            <v>-0.078</v>
          </cell>
          <cell r="AE114">
            <v>0.0155</v>
          </cell>
          <cell r="AF114">
            <v>0.043</v>
          </cell>
          <cell r="AG114">
            <v>-0.05</v>
          </cell>
          <cell r="AH114">
            <v>0.0025</v>
          </cell>
          <cell r="AI114">
            <v>-0.07</v>
          </cell>
          <cell r="AJ114">
            <v>0.01</v>
          </cell>
          <cell r="AK114">
            <v>-0.13</v>
          </cell>
          <cell r="AL114">
            <v>0</v>
          </cell>
        </row>
        <row r="115">
          <cell r="C115">
            <v>39934</v>
          </cell>
          <cell r="D115">
            <v>0.0601439176419256</v>
          </cell>
          <cell r="E115">
            <v>4.645</v>
          </cell>
          <cell r="F115">
            <v>0.19</v>
          </cell>
          <cell r="G115">
            <v>0.45</v>
          </cell>
          <cell r="H115">
            <v>0.5</v>
          </cell>
          <cell r="I115">
            <v>-0.13</v>
          </cell>
          <cell r="J115">
            <v>-0.05</v>
          </cell>
          <cell r="K115">
            <v>-0.0145</v>
          </cell>
          <cell r="L115">
            <v>0.1</v>
          </cell>
          <cell r="M115">
            <v>0.015</v>
          </cell>
          <cell r="N115">
            <v>-0.166</v>
          </cell>
          <cell r="O115">
            <v>0.1675</v>
          </cell>
          <cell r="P115">
            <v>0.1675</v>
          </cell>
          <cell r="Q115">
            <v>-0.15</v>
          </cell>
          <cell r="R115">
            <v>-0.05</v>
          </cell>
          <cell r="S115">
            <v>0.03</v>
          </cell>
          <cell r="T115">
            <v>-0.07</v>
          </cell>
          <cell r="U115">
            <v>-0.1</v>
          </cell>
          <cell r="V115">
            <v>-0.13</v>
          </cell>
          <cell r="W115">
            <v>-0.1075</v>
          </cell>
          <cell r="X115">
            <v>-0.005</v>
          </cell>
          <cell r="Y115">
            <v>-0.0825</v>
          </cell>
          <cell r="Z115">
            <v>-0.095</v>
          </cell>
          <cell r="AA115">
            <v>-0.124</v>
          </cell>
          <cell r="AB115">
            <v>-0.105</v>
          </cell>
          <cell r="AC115">
            <v>-0.0555</v>
          </cell>
          <cell r="AD115">
            <v>-0.078</v>
          </cell>
          <cell r="AE115">
            <v>0.0155</v>
          </cell>
          <cell r="AF115">
            <v>0.043</v>
          </cell>
          <cell r="AG115">
            <v>-0.05</v>
          </cell>
          <cell r="AH115">
            <v>0.0025</v>
          </cell>
          <cell r="AI115">
            <v>-0.07</v>
          </cell>
          <cell r="AJ115">
            <v>0.0075</v>
          </cell>
          <cell r="AK115">
            <v>-0.13</v>
          </cell>
          <cell r="AL115">
            <v>0</v>
          </cell>
        </row>
        <row r="116">
          <cell r="C116">
            <v>39965</v>
          </cell>
          <cell r="D116">
            <v>0.0601975846644272</v>
          </cell>
          <cell r="E116">
            <v>4.673</v>
          </cell>
          <cell r="F116">
            <v>0.19</v>
          </cell>
          <cell r="G116">
            <v>0.45</v>
          </cell>
          <cell r="H116">
            <v>0.6</v>
          </cell>
          <cell r="I116">
            <v>-0.13</v>
          </cell>
          <cell r="J116">
            <v>-0.05</v>
          </cell>
          <cell r="K116">
            <v>-0.0145</v>
          </cell>
          <cell r="L116">
            <v>0.1</v>
          </cell>
          <cell r="M116">
            <v>0.02</v>
          </cell>
          <cell r="N116">
            <v>-0.162</v>
          </cell>
          <cell r="O116">
            <v>0.1575</v>
          </cell>
          <cell r="P116">
            <v>0.1575</v>
          </cell>
          <cell r="Q116">
            <v>-0.15</v>
          </cell>
          <cell r="R116">
            <v>-0.05</v>
          </cell>
          <cell r="S116">
            <v>0.03</v>
          </cell>
          <cell r="T116">
            <v>-0.07</v>
          </cell>
          <cell r="U116">
            <v>-0.1</v>
          </cell>
          <cell r="V116">
            <v>-0.13</v>
          </cell>
          <cell r="W116">
            <v>-0.1025</v>
          </cell>
          <cell r="X116">
            <v>-0.005</v>
          </cell>
          <cell r="Y116">
            <v>-0.0825</v>
          </cell>
          <cell r="Z116">
            <v>-0.09</v>
          </cell>
          <cell r="AA116">
            <v>-0.119</v>
          </cell>
          <cell r="AB116">
            <v>-0.1</v>
          </cell>
          <cell r="AC116">
            <v>-0.0555</v>
          </cell>
          <cell r="AD116">
            <v>-0.078</v>
          </cell>
          <cell r="AE116">
            <v>0.0155</v>
          </cell>
          <cell r="AF116">
            <v>0.043</v>
          </cell>
          <cell r="AG116">
            <v>-0.05</v>
          </cell>
          <cell r="AH116">
            <v>0.0025</v>
          </cell>
          <cell r="AI116">
            <v>-0.07</v>
          </cell>
          <cell r="AJ116">
            <v>0.005</v>
          </cell>
          <cell r="AK116">
            <v>-0.13</v>
          </cell>
          <cell r="AL116">
            <v>0</v>
          </cell>
        </row>
        <row r="117">
          <cell r="C117">
            <v>39995</v>
          </cell>
          <cell r="D117">
            <v>0.0602495204935654</v>
          </cell>
          <cell r="E117">
            <v>4.7</v>
          </cell>
          <cell r="F117">
            <v>0.19</v>
          </cell>
          <cell r="G117">
            <v>0.5</v>
          </cell>
          <cell r="H117">
            <v>0.6</v>
          </cell>
          <cell r="I117">
            <v>-0.13</v>
          </cell>
          <cell r="J117">
            <v>-0.05</v>
          </cell>
          <cell r="K117">
            <v>-0.0145</v>
          </cell>
          <cell r="L117">
            <v>0.1</v>
          </cell>
          <cell r="M117">
            <v>0.0225</v>
          </cell>
          <cell r="N117">
            <v>-0.115</v>
          </cell>
          <cell r="O117">
            <v>0.1575</v>
          </cell>
          <cell r="P117">
            <v>0.1575</v>
          </cell>
          <cell r="Q117">
            <v>-0.15</v>
          </cell>
          <cell r="R117">
            <v>-0.05</v>
          </cell>
          <cell r="S117">
            <v>0.03</v>
          </cell>
          <cell r="T117">
            <v>-0.07</v>
          </cell>
          <cell r="U117">
            <v>-0.1</v>
          </cell>
          <cell r="V117">
            <v>-0.13</v>
          </cell>
          <cell r="W117">
            <v>-0.0925</v>
          </cell>
          <cell r="X117">
            <v>-0.005</v>
          </cell>
          <cell r="Y117">
            <v>-0.0825</v>
          </cell>
          <cell r="Z117">
            <v>-0.08</v>
          </cell>
          <cell r="AA117">
            <v>-0.109</v>
          </cell>
          <cell r="AB117">
            <v>-0.09</v>
          </cell>
          <cell r="AC117">
            <v>-0.0555</v>
          </cell>
          <cell r="AD117">
            <v>-0.078</v>
          </cell>
          <cell r="AE117">
            <v>0.0155</v>
          </cell>
          <cell r="AF117">
            <v>0.043</v>
          </cell>
          <cell r="AG117">
            <v>-0.05</v>
          </cell>
          <cell r="AH117">
            <v>0.0025</v>
          </cell>
          <cell r="AI117">
            <v>-0.07</v>
          </cell>
          <cell r="AJ117">
            <v>0.0025</v>
          </cell>
          <cell r="AK117">
            <v>-0.13</v>
          </cell>
          <cell r="AL117">
            <v>0</v>
          </cell>
        </row>
        <row r="118">
          <cell r="C118">
            <v>40026</v>
          </cell>
          <cell r="D118">
            <v>0.0603031875179494</v>
          </cell>
          <cell r="E118">
            <v>4.723</v>
          </cell>
          <cell r="F118">
            <v>0.19</v>
          </cell>
          <cell r="G118">
            <v>0.55</v>
          </cell>
          <cell r="H118">
            <v>0.7</v>
          </cell>
          <cell r="I118">
            <v>-0.13</v>
          </cell>
          <cell r="J118">
            <v>-0.05</v>
          </cell>
          <cell r="K118">
            <v>-0.0145</v>
          </cell>
          <cell r="L118">
            <v>0.1</v>
          </cell>
          <cell r="M118">
            <v>0.025</v>
          </cell>
          <cell r="N118">
            <v>-0.106</v>
          </cell>
          <cell r="O118">
            <v>0.1575</v>
          </cell>
          <cell r="P118">
            <v>0.1575</v>
          </cell>
          <cell r="Q118">
            <v>-0.15</v>
          </cell>
          <cell r="R118">
            <v>-0.05</v>
          </cell>
          <cell r="S118">
            <v>0.03</v>
          </cell>
          <cell r="T118">
            <v>-0.07</v>
          </cell>
          <cell r="U118">
            <v>-0.1</v>
          </cell>
          <cell r="V118">
            <v>-0.13</v>
          </cell>
          <cell r="W118">
            <v>-0.0875</v>
          </cell>
          <cell r="X118">
            <v>-0.005</v>
          </cell>
          <cell r="Y118">
            <v>-0.0825</v>
          </cell>
          <cell r="Z118">
            <v>-0.0775</v>
          </cell>
          <cell r="AA118">
            <v>-0.104</v>
          </cell>
          <cell r="AB118">
            <v>-0.085</v>
          </cell>
          <cell r="AC118">
            <v>-0.0555</v>
          </cell>
          <cell r="AD118">
            <v>-0.078</v>
          </cell>
          <cell r="AE118">
            <v>0.0155</v>
          </cell>
          <cell r="AF118">
            <v>0.043</v>
          </cell>
          <cell r="AG118">
            <v>-0.05</v>
          </cell>
          <cell r="AH118">
            <v>0.0025</v>
          </cell>
          <cell r="AI118">
            <v>-0.07</v>
          </cell>
          <cell r="AJ118">
            <v>0.0025</v>
          </cell>
          <cell r="AK118">
            <v>-0.13</v>
          </cell>
          <cell r="AL118">
            <v>0</v>
          </cell>
        </row>
        <row r="119">
          <cell r="C119">
            <v>40057</v>
          </cell>
          <cell r="D119">
            <v>0.0603568545432904</v>
          </cell>
          <cell r="E119">
            <v>4.713</v>
          </cell>
          <cell r="F119">
            <v>0.19</v>
          </cell>
          <cell r="G119">
            <v>0.55</v>
          </cell>
          <cell r="H119">
            <v>0.65</v>
          </cell>
          <cell r="I119">
            <v>-0.13</v>
          </cell>
          <cell r="J119">
            <v>-0.05</v>
          </cell>
          <cell r="K119">
            <v>-0.0145</v>
          </cell>
          <cell r="L119">
            <v>0.1</v>
          </cell>
          <cell r="M119">
            <v>0.0175</v>
          </cell>
          <cell r="N119">
            <v>-0.134</v>
          </cell>
          <cell r="O119">
            <v>0.1775</v>
          </cell>
          <cell r="P119">
            <v>0.1775</v>
          </cell>
          <cell r="Q119">
            <v>-0.15</v>
          </cell>
          <cell r="R119">
            <v>-0.05</v>
          </cell>
          <cell r="S119">
            <v>0.03</v>
          </cell>
          <cell r="T119">
            <v>-0.07</v>
          </cell>
          <cell r="U119">
            <v>-0.1</v>
          </cell>
          <cell r="V119">
            <v>-0.13</v>
          </cell>
          <cell r="W119">
            <v>-0.0975</v>
          </cell>
          <cell r="X119">
            <v>-0.005</v>
          </cell>
          <cell r="Y119">
            <v>-0.0825</v>
          </cell>
          <cell r="Z119">
            <v>-0.085</v>
          </cell>
          <cell r="AA119">
            <v>-0.114</v>
          </cell>
          <cell r="AB119">
            <v>-0.095</v>
          </cell>
          <cell r="AC119">
            <v>-0.0555</v>
          </cell>
          <cell r="AD119">
            <v>-0.078</v>
          </cell>
          <cell r="AE119">
            <v>0.0155</v>
          </cell>
          <cell r="AF119">
            <v>0.043</v>
          </cell>
          <cell r="AG119">
            <v>-0.05</v>
          </cell>
          <cell r="AH119">
            <v>0.0025</v>
          </cell>
          <cell r="AI119">
            <v>-0.07</v>
          </cell>
          <cell r="AJ119">
            <v>-0.0025</v>
          </cell>
          <cell r="AK119">
            <v>-0.13</v>
          </cell>
          <cell r="AL119">
            <v>0</v>
          </cell>
        </row>
        <row r="120">
          <cell r="C120">
            <v>40087</v>
          </cell>
          <cell r="D120">
            <v>0.0604087903751762</v>
          </cell>
          <cell r="E120">
            <v>4.723</v>
          </cell>
          <cell r="F120">
            <v>0.19</v>
          </cell>
          <cell r="G120">
            <v>0.6</v>
          </cell>
          <cell r="H120">
            <v>0.7</v>
          </cell>
          <cell r="I120">
            <v>-0.13</v>
          </cell>
          <cell r="J120">
            <v>-0.05</v>
          </cell>
          <cell r="K120">
            <v>-0.0145</v>
          </cell>
          <cell r="L120">
            <v>0.1</v>
          </cell>
          <cell r="M120">
            <v>0.0075</v>
          </cell>
          <cell r="N120">
            <v>-0.1565</v>
          </cell>
          <cell r="O120">
            <v>0.1875</v>
          </cell>
          <cell r="P120">
            <v>0.1875</v>
          </cell>
          <cell r="Q120">
            <v>-0.15</v>
          </cell>
          <cell r="R120">
            <v>-0.05</v>
          </cell>
          <cell r="S120">
            <v>0.03</v>
          </cell>
          <cell r="T120">
            <v>-0.07</v>
          </cell>
          <cell r="U120">
            <v>-0.1</v>
          </cell>
          <cell r="V120">
            <v>-0.13</v>
          </cell>
          <cell r="W120">
            <v>-0.11</v>
          </cell>
          <cell r="X120">
            <v>-0.005</v>
          </cell>
          <cell r="Y120">
            <v>-0.0825</v>
          </cell>
          <cell r="Z120">
            <v>-0.105</v>
          </cell>
          <cell r="AA120">
            <v>-0.1265</v>
          </cell>
          <cell r="AB120">
            <v>-0.1075</v>
          </cell>
          <cell r="AC120">
            <v>-0.0555</v>
          </cell>
          <cell r="AD120">
            <v>-0.078</v>
          </cell>
          <cell r="AE120">
            <v>0.0155</v>
          </cell>
          <cell r="AF120">
            <v>0.043</v>
          </cell>
          <cell r="AG120">
            <v>-0.05</v>
          </cell>
          <cell r="AH120">
            <v>0.0025</v>
          </cell>
          <cell r="AI120">
            <v>-0.07</v>
          </cell>
          <cell r="AJ120">
            <v>0.0025</v>
          </cell>
          <cell r="AK120">
            <v>-0.13</v>
          </cell>
          <cell r="AL120">
            <v>0</v>
          </cell>
        </row>
        <row r="121">
          <cell r="C121">
            <v>40118</v>
          </cell>
          <cell r="D121">
            <v>0.0604624574023998</v>
          </cell>
          <cell r="E121">
            <v>4.86</v>
          </cell>
          <cell r="F121">
            <v>0.19</v>
          </cell>
          <cell r="G121">
            <v>0.8</v>
          </cell>
          <cell r="H121">
            <v>0.9</v>
          </cell>
          <cell r="I121">
            <v>-0.13</v>
          </cell>
          <cell r="J121">
            <v>-0.0495</v>
          </cell>
          <cell r="K121">
            <v>-0.0225</v>
          </cell>
          <cell r="L121">
            <v>0.1</v>
          </cell>
          <cell r="M121">
            <v>-0.0325</v>
          </cell>
          <cell r="N121">
            <v>-0.139</v>
          </cell>
          <cell r="O121">
            <v>0.23</v>
          </cell>
          <cell r="P121">
            <v>0.23</v>
          </cell>
          <cell r="Q121">
            <v>-0.15</v>
          </cell>
          <cell r="R121">
            <v>-0.0495</v>
          </cell>
          <cell r="S121">
            <v>0.03</v>
          </cell>
          <cell r="T121">
            <v>0.025</v>
          </cell>
          <cell r="U121">
            <v>-0.1</v>
          </cell>
          <cell r="V121">
            <v>-0.13</v>
          </cell>
          <cell r="W121">
            <v>-0.115</v>
          </cell>
          <cell r="X121">
            <v>-0.006</v>
          </cell>
          <cell r="Y121">
            <v>-0.075</v>
          </cell>
          <cell r="Z121">
            <v>-0.1075</v>
          </cell>
          <cell r="AA121">
            <v>-0.129</v>
          </cell>
          <cell r="AB121">
            <v>-0.115</v>
          </cell>
          <cell r="AC121">
            <v>-0.0555</v>
          </cell>
          <cell r="AD121">
            <v>-0.078</v>
          </cell>
          <cell r="AE121">
            <v>0.0235</v>
          </cell>
          <cell r="AF121">
            <v>0.066</v>
          </cell>
          <cell r="AG121">
            <v>-0.0495</v>
          </cell>
          <cell r="AH121">
            <v>0.0025</v>
          </cell>
          <cell r="AI121">
            <v>-0.0845</v>
          </cell>
          <cell r="AJ121">
            <v>-0.005</v>
          </cell>
          <cell r="AK121">
            <v>-0.13</v>
          </cell>
          <cell r="AL121">
            <v>0.01</v>
          </cell>
        </row>
        <row r="122">
          <cell r="C122">
            <v>40148</v>
          </cell>
          <cell r="D122">
            <v>0.0605143932361081</v>
          </cell>
          <cell r="E122">
            <v>4.995</v>
          </cell>
          <cell r="F122">
            <v>0.1925</v>
          </cell>
          <cell r="G122">
            <v>1</v>
          </cell>
          <cell r="H122">
            <v>1.1</v>
          </cell>
          <cell r="I122">
            <v>-0.1325</v>
          </cell>
          <cell r="J122">
            <v>-0.0495</v>
          </cell>
          <cell r="K122">
            <v>-0.0225</v>
          </cell>
          <cell r="L122">
            <v>0.1</v>
          </cell>
          <cell r="M122">
            <v>-0.055</v>
          </cell>
          <cell r="N122">
            <v>-0.14</v>
          </cell>
          <cell r="O122">
            <v>0.25</v>
          </cell>
          <cell r="P122">
            <v>0.25</v>
          </cell>
          <cell r="Q122">
            <v>-0.1525</v>
          </cell>
          <cell r="R122">
            <v>-0.0495</v>
          </cell>
          <cell r="S122">
            <v>0.03</v>
          </cell>
          <cell r="T122">
            <v>0.045</v>
          </cell>
          <cell r="U122">
            <v>-0.1025</v>
          </cell>
          <cell r="V122">
            <v>-0.1325</v>
          </cell>
          <cell r="W122">
            <v>-0.1375</v>
          </cell>
          <cell r="X122">
            <v>-0.006</v>
          </cell>
          <cell r="Y122">
            <v>-0.075</v>
          </cell>
          <cell r="Z122">
            <v>-0.13</v>
          </cell>
          <cell r="AA122">
            <v>-0.154</v>
          </cell>
          <cell r="AB122">
            <v>-0.1375</v>
          </cell>
          <cell r="AC122">
            <v>-0.0555</v>
          </cell>
          <cell r="AD122">
            <v>-0.078</v>
          </cell>
          <cell r="AE122">
            <v>0.0235</v>
          </cell>
          <cell r="AF122">
            <v>0.066</v>
          </cell>
          <cell r="AG122">
            <v>-0.0495</v>
          </cell>
          <cell r="AH122">
            <v>0.0025</v>
          </cell>
          <cell r="AI122">
            <v>-0.0845</v>
          </cell>
          <cell r="AJ122">
            <v>0.005</v>
          </cell>
          <cell r="AK122">
            <v>-0.1325</v>
          </cell>
          <cell r="AL122">
            <v>0.01</v>
          </cell>
        </row>
        <row r="123">
          <cell r="C123">
            <v>40179</v>
          </cell>
          <cell r="D123">
            <v>0.0605680602652141</v>
          </cell>
          <cell r="E123">
            <v>5.04</v>
          </cell>
          <cell r="F123">
            <v>0.1925</v>
          </cell>
          <cell r="G123">
            <v>1</v>
          </cell>
          <cell r="H123">
            <v>1.1</v>
          </cell>
          <cell r="I123">
            <v>-0.135</v>
          </cell>
          <cell r="J123">
            <v>-0.0495</v>
          </cell>
          <cell r="K123">
            <v>-0.015</v>
          </cell>
          <cell r="L123">
            <v>0.01</v>
          </cell>
          <cell r="M123">
            <v>-0.0575</v>
          </cell>
          <cell r="N123">
            <v>-0.159</v>
          </cell>
          <cell r="O123">
            <v>0.26</v>
          </cell>
          <cell r="P123">
            <v>0.26</v>
          </cell>
          <cell r="Q123">
            <v>-0.155</v>
          </cell>
          <cell r="R123">
            <v>-0.0495</v>
          </cell>
          <cell r="S123">
            <v>-0.07</v>
          </cell>
          <cell r="T123">
            <v>0.0575</v>
          </cell>
          <cell r="U123">
            <v>-0.105</v>
          </cell>
          <cell r="V123">
            <v>-0.135</v>
          </cell>
          <cell r="W123">
            <v>-0.1425</v>
          </cell>
          <cell r="X123">
            <v>-0.01</v>
          </cell>
          <cell r="Y123">
            <v>-0.075</v>
          </cell>
          <cell r="Z123">
            <v>-0.138</v>
          </cell>
          <cell r="AA123">
            <v>-0.132</v>
          </cell>
          <cell r="AB123">
            <v>-0.1425</v>
          </cell>
          <cell r="AC123">
            <v>-0.0535</v>
          </cell>
          <cell r="AD123">
            <v>-0.076</v>
          </cell>
          <cell r="AE123">
            <v>0.0235</v>
          </cell>
          <cell r="AF123">
            <v>0.066</v>
          </cell>
          <cell r="AG123">
            <v>-0.0495</v>
          </cell>
          <cell r="AH123">
            <v>0.0025</v>
          </cell>
          <cell r="AI123">
            <v>-0.0845</v>
          </cell>
          <cell r="AJ123">
            <v>0.0025</v>
          </cell>
          <cell r="AK123">
            <v>-0.135</v>
          </cell>
          <cell r="AL123">
            <v>0.01</v>
          </cell>
        </row>
        <row r="124">
          <cell r="C124">
            <v>40210</v>
          </cell>
          <cell r="D124">
            <v>0.0606217272952776</v>
          </cell>
          <cell r="E124">
            <v>4.92</v>
          </cell>
          <cell r="F124">
            <v>0.1875</v>
          </cell>
          <cell r="G124">
            <v>1</v>
          </cell>
          <cell r="H124">
            <v>1.1</v>
          </cell>
          <cell r="I124">
            <v>-0.1275</v>
          </cell>
          <cell r="J124">
            <v>-0.0495</v>
          </cell>
          <cell r="K124">
            <v>-0.015</v>
          </cell>
          <cell r="L124">
            <v>0.01</v>
          </cell>
          <cell r="M124">
            <v>-0.04</v>
          </cell>
          <cell r="N124">
            <v>-0.179</v>
          </cell>
          <cell r="O124">
            <v>0.25</v>
          </cell>
          <cell r="P124">
            <v>0.25</v>
          </cell>
          <cell r="Q124">
            <v>-0.1475</v>
          </cell>
          <cell r="R124">
            <v>-0.0495</v>
          </cell>
          <cell r="S124">
            <v>-0.07</v>
          </cell>
          <cell r="T124">
            <v>0.0625</v>
          </cell>
          <cell r="U124">
            <v>-0.0975</v>
          </cell>
          <cell r="V124">
            <v>-0.1275</v>
          </cell>
          <cell r="W124">
            <v>-0.1275</v>
          </cell>
          <cell r="X124">
            <v>-0.01</v>
          </cell>
          <cell r="Y124">
            <v>-0.075</v>
          </cell>
          <cell r="Z124">
            <v>-0.1205</v>
          </cell>
          <cell r="AA124">
            <v>-0.255</v>
          </cell>
          <cell r="AB124">
            <v>-0.1275</v>
          </cell>
          <cell r="AC124">
            <v>-0.0535</v>
          </cell>
          <cell r="AD124">
            <v>-0.076</v>
          </cell>
          <cell r="AE124">
            <v>0.0235</v>
          </cell>
          <cell r="AF124">
            <v>0.066</v>
          </cell>
          <cell r="AG124">
            <v>-0.0495</v>
          </cell>
          <cell r="AH124">
            <v>0.0025</v>
          </cell>
          <cell r="AI124">
            <v>-0.0845</v>
          </cell>
          <cell r="AJ124">
            <v>0.005</v>
          </cell>
          <cell r="AK124">
            <v>-0.1275</v>
          </cell>
          <cell r="AL124">
            <v>0.01</v>
          </cell>
        </row>
        <row r="125">
          <cell r="C125">
            <v>40238</v>
          </cell>
          <cell r="D125">
            <v>0.0606702007426083</v>
          </cell>
          <cell r="E125">
            <v>4.84</v>
          </cell>
          <cell r="F125">
            <v>0.185</v>
          </cell>
          <cell r="G125">
            <v>0.75</v>
          </cell>
          <cell r="H125">
            <v>0.85</v>
          </cell>
          <cell r="I125">
            <v>-0.125</v>
          </cell>
          <cell r="J125">
            <v>-0.0495</v>
          </cell>
          <cell r="K125">
            <v>-0.015</v>
          </cell>
          <cell r="L125">
            <v>0.01</v>
          </cell>
          <cell r="M125">
            <v>-0.0275</v>
          </cell>
          <cell r="N125">
            <v>-0.159</v>
          </cell>
          <cell r="O125">
            <v>0.245</v>
          </cell>
          <cell r="P125">
            <v>0.245</v>
          </cell>
          <cell r="Q125">
            <v>-0.145</v>
          </cell>
          <cell r="R125">
            <v>-0.0495</v>
          </cell>
          <cell r="S125">
            <v>-0.07</v>
          </cell>
          <cell r="T125">
            <v>0.06</v>
          </cell>
          <cell r="U125">
            <v>-0.095</v>
          </cell>
          <cell r="V125">
            <v>-0.125</v>
          </cell>
          <cell r="W125">
            <v>-0.1175</v>
          </cell>
          <cell r="X125">
            <v>-0.01</v>
          </cell>
          <cell r="Y125">
            <v>-0.075</v>
          </cell>
          <cell r="Z125">
            <v>-0.1105</v>
          </cell>
          <cell r="AA125">
            <v>-0.252</v>
          </cell>
          <cell r="AB125">
            <v>-0.1175</v>
          </cell>
          <cell r="AC125">
            <v>-0.0535</v>
          </cell>
          <cell r="AD125">
            <v>-0.076</v>
          </cell>
          <cell r="AE125">
            <v>0.0235</v>
          </cell>
          <cell r="AF125">
            <v>0.066</v>
          </cell>
          <cell r="AG125">
            <v>-0.0495</v>
          </cell>
          <cell r="AH125">
            <v>0.0025</v>
          </cell>
          <cell r="AI125">
            <v>-0.0845</v>
          </cell>
          <cell r="AJ125">
            <v>0.0025</v>
          </cell>
          <cell r="AK125">
            <v>-0.125</v>
          </cell>
          <cell r="AL125">
            <v>0.01</v>
          </cell>
        </row>
        <row r="126">
          <cell r="C126">
            <v>40269</v>
          </cell>
          <cell r="D126">
            <v>0.0607238677744917</v>
          </cell>
          <cell r="E126">
            <v>4.75</v>
          </cell>
          <cell r="F126">
            <v>0.185</v>
          </cell>
          <cell r="G126">
            <v>0.4</v>
          </cell>
          <cell r="H126">
            <v>0.55</v>
          </cell>
          <cell r="I126">
            <v>-0.13</v>
          </cell>
          <cell r="J126">
            <v>-0.047</v>
          </cell>
          <cell r="K126">
            <v>-0.0125</v>
          </cell>
          <cell r="L126">
            <v>0.01</v>
          </cell>
          <cell r="M126">
            <v>0.015</v>
          </cell>
          <cell r="N126">
            <v>-0.134</v>
          </cell>
          <cell r="O126">
            <v>0.18</v>
          </cell>
          <cell r="P126">
            <v>0.18</v>
          </cell>
          <cell r="Q126">
            <v>-0.15</v>
          </cell>
          <cell r="R126">
            <v>-0.047</v>
          </cell>
          <cell r="S126">
            <v>-0.07</v>
          </cell>
          <cell r="T126">
            <v>-0.07</v>
          </cell>
          <cell r="U126">
            <v>-0.1</v>
          </cell>
          <cell r="V126">
            <v>-0.13</v>
          </cell>
          <cell r="W126">
            <v>-0.118</v>
          </cell>
          <cell r="X126">
            <v>-0.005</v>
          </cell>
          <cell r="Y126">
            <v>-0.0825</v>
          </cell>
          <cell r="Z126">
            <v>-0.1355</v>
          </cell>
          <cell r="AA126">
            <v>-0.132</v>
          </cell>
          <cell r="AB126">
            <v>-0.118</v>
          </cell>
          <cell r="AC126">
            <v>-0.0535</v>
          </cell>
          <cell r="AD126">
            <v>-0.076</v>
          </cell>
          <cell r="AE126">
            <v>0.0155</v>
          </cell>
          <cell r="AF126">
            <v>0.043</v>
          </cell>
          <cell r="AG126">
            <v>-0.047</v>
          </cell>
          <cell r="AH126">
            <v>0.0025</v>
          </cell>
          <cell r="AI126">
            <v>-0.067</v>
          </cell>
          <cell r="AJ126">
            <v>0.01</v>
          </cell>
          <cell r="AK126">
            <v>-0.13</v>
          </cell>
          <cell r="AL126">
            <v>0</v>
          </cell>
        </row>
        <row r="127">
          <cell r="C127">
            <v>40299</v>
          </cell>
          <cell r="D127">
            <v>0.0607758036127093</v>
          </cell>
          <cell r="E127">
            <v>4.73</v>
          </cell>
          <cell r="F127">
            <v>0.185</v>
          </cell>
          <cell r="G127">
            <v>0.45</v>
          </cell>
          <cell r="H127">
            <v>0.5</v>
          </cell>
          <cell r="I127">
            <v>-0.13</v>
          </cell>
          <cell r="J127">
            <v>-0.047</v>
          </cell>
          <cell r="K127">
            <v>-0.0125</v>
          </cell>
          <cell r="L127">
            <v>0.01</v>
          </cell>
          <cell r="M127">
            <v>0.015</v>
          </cell>
          <cell r="N127">
            <v>-0.164</v>
          </cell>
          <cell r="O127">
            <v>0.17</v>
          </cell>
          <cell r="P127">
            <v>0.17</v>
          </cell>
          <cell r="Q127">
            <v>-0.15</v>
          </cell>
          <cell r="R127">
            <v>-0.047</v>
          </cell>
          <cell r="S127">
            <v>-0.07</v>
          </cell>
          <cell r="T127">
            <v>-0.07</v>
          </cell>
          <cell r="U127">
            <v>-0.1</v>
          </cell>
          <cell r="V127">
            <v>-0.13</v>
          </cell>
          <cell r="W127">
            <v>-0.1055</v>
          </cell>
          <cell r="X127">
            <v>-0.005</v>
          </cell>
          <cell r="Y127">
            <v>-0.0825</v>
          </cell>
          <cell r="Z127">
            <v>-0.093</v>
          </cell>
          <cell r="AA127">
            <v>-0.122</v>
          </cell>
          <cell r="AB127">
            <v>-0.103</v>
          </cell>
          <cell r="AC127">
            <v>-0.0535</v>
          </cell>
          <cell r="AD127">
            <v>-0.076</v>
          </cell>
          <cell r="AE127">
            <v>0.0155</v>
          </cell>
          <cell r="AF127">
            <v>0.043</v>
          </cell>
          <cell r="AG127">
            <v>-0.047</v>
          </cell>
          <cell r="AH127">
            <v>0.0025</v>
          </cell>
          <cell r="AI127">
            <v>-0.067</v>
          </cell>
          <cell r="AJ127">
            <v>0.0075</v>
          </cell>
          <cell r="AK127">
            <v>-0.13</v>
          </cell>
          <cell r="AL127">
            <v>0</v>
          </cell>
        </row>
        <row r="128">
          <cell r="C128">
            <v>40330</v>
          </cell>
          <cell r="D128">
            <v>0.0608294706464756</v>
          </cell>
          <cell r="E128">
            <v>4.758</v>
          </cell>
          <cell r="F128">
            <v>0.185</v>
          </cell>
          <cell r="G128">
            <v>0.45</v>
          </cell>
          <cell r="H128">
            <v>0.6</v>
          </cell>
          <cell r="I128">
            <v>-0.13</v>
          </cell>
          <cell r="J128">
            <v>-0.047</v>
          </cell>
          <cell r="K128">
            <v>-0.0125</v>
          </cell>
          <cell r="L128">
            <v>0.01</v>
          </cell>
          <cell r="M128">
            <v>0.02</v>
          </cell>
          <cell r="N128">
            <v>-0.16</v>
          </cell>
          <cell r="O128">
            <v>0.16</v>
          </cell>
          <cell r="P128">
            <v>0.16</v>
          </cell>
          <cell r="Q128">
            <v>-0.15</v>
          </cell>
          <cell r="R128">
            <v>-0.047</v>
          </cell>
          <cell r="S128">
            <v>-0.07</v>
          </cell>
          <cell r="T128">
            <v>-0.07</v>
          </cell>
          <cell r="U128">
            <v>-0.1</v>
          </cell>
          <cell r="V128">
            <v>-0.13</v>
          </cell>
          <cell r="W128">
            <v>-0.1005</v>
          </cell>
          <cell r="X128">
            <v>-0.005</v>
          </cell>
          <cell r="Y128">
            <v>-0.0825</v>
          </cell>
          <cell r="Z128">
            <v>-0.088</v>
          </cell>
          <cell r="AA128">
            <v>-0.117</v>
          </cell>
          <cell r="AB128">
            <v>-0.098</v>
          </cell>
          <cell r="AC128">
            <v>-0.0535</v>
          </cell>
          <cell r="AD128">
            <v>-0.076</v>
          </cell>
          <cell r="AE128">
            <v>0.0155</v>
          </cell>
          <cell r="AF128">
            <v>0.043</v>
          </cell>
          <cell r="AG128">
            <v>-0.047</v>
          </cell>
          <cell r="AH128">
            <v>0.0025</v>
          </cell>
          <cell r="AI128">
            <v>-0.067</v>
          </cell>
          <cell r="AJ128">
            <v>0.005</v>
          </cell>
          <cell r="AK128">
            <v>-0.13</v>
          </cell>
          <cell r="AL128">
            <v>0</v>
          </cell>
        </row>
        <row r="129">
          <cell r="C129">
            <v>40360</v>
          </cell>
          <cell r="D129">
            <v>0.0608814064865149</v>
          </cell>
          <cell r="E129">
            <v>4.785</v>
          </cell>
          <cell r="F129">
            <v>0.185</v>
          </cell>
          <cell r="G129">
            <v>0.5</v>
          </cell>
          <cell r="H129">
            <v>0.6</v>
          </cell>
          <cell r="I129">
            <v>-0.13</v>
          </cell>
          <cell r="J129">
            <v>-0.047</v>
          </cell>
          <cell r="K129">
            <v>-0.0125</v>
          </cell>
          <cell r="L129">
            <v>0.01</v>
          </cell>
          <cell r="M129">
            <v>0.0225</v>
          </cell>
          <cell r="N129">
            <v>-0.113</v>
          </cell>
          <cell r="O129">
            <v>0.16</v>
          </cell>
          <cell r="P129">
            <v>0.16</v>
          </cell>
          <cell r="Q129">
            <v>-0.15</v>
          </cell>
          <cell r="R129">
            <v>-0.047</v>
          </cell>
          <cell r="S129">
            <v>-0.07</v>
          </cell>
          <cell r="T129">
            <v>-0.07</v>
          </cell>
          <cell r="U129">
            <v>-0.1</v>
          </cell>
          <cell r="V129">
            <v>-0.13</v>
          </cell>
          <cell r="W129">
            <v>-0.0905</v>
          </cell>
          <cell r="X129">
            <v>-0.005</v>
          </cell>
          <cell r="Y129">
            <v>-0.0825</v>
          </cell>
          <cell r="Z129">
            <v>-0.078</v>
          </cell>
          <cell r="AA129">
            <v>-0.107</v>
          </cell>
          <cell r="AB129">
            <v>-0.088</v>
          </cell>
          <cell r="AC129">
            <v>-0.0535</v>
          </cell>
          <cell r="AD129">
            <v>-0.076</v>
          </cell>
          <cell r="AE129">
            <v>0.0155</v>
          </cell>
          <cell r="AF129">
            <v>0.043</v>
          </cell>
          <cell r="AG129">
            <v>-0.047</v>
          </cell>
          <cell r="AH129">
            <v>0.0025</v>
          </cell>
          <cell r="AI129">
            <v>-0.067</v>
          </cell>
          <cell r="AJ129">
            <v>0.0025</v>
          </cell>
          <cell r="AK129">
            <v>-0.13</v>
          </cell>
          <cell r="AL129">
            <v>0</v>
          </cell>
        </row>
        <row r="130">
          <cell r="C130">
            <v>40391</v>
          </cell>
          <cell r="D130">
            <v>0.0609350735221636</v>
          </cell>
          <cell r="E130">
            <v>4.808</v>
          </cell>
          <cell r="F130">
            <v>0.185</v>
          </cell>
          <cell r="G130">
            <v>0.55</v>
          </cell>
          <cell r="H130">
            <v>0.7</v>
          </cell>
          <cell r="I130">
            <v>-0.13</v>
          </cell>
          <cell r="J130">
            <v>-0.047</v>
          </cell>
          <cell r="K130">
            <v>-0.0125</v>
          </cell>
          <cell r="L130">
            <v>0.01</v>
          </cell>
          <cell r="M130">
            <v>0.025</v>
          </cell>
          <cell r="N130">
            <v>-0.104</v>
          </cell>
          <cell r="O130">
            <v>0.16</v>
          </cell>
          <cell r="P130">
            <v>0.16</v>
          </cell>
          <cell r="Q130">
            <v>-0.15</v>
          </cell>
          <cell r="R130">
            <v>-0.047</v>
          </cell>
          <cell r="S130">
            <v>-0.07</v>
          </cell>
          <cell r="T130">
            <v>-0.07</v>
          </cell>
          <cell r="U130">
            <v>-0.1</v>
          </cell>
          <cell r="V130">
            <v>-0.13</v>
          </cell>
          <cell r="W130">
            <v>-0.0855</v>
          </cell>
          <cell r="X130">
            <v>-0.005</v>
          </cell>
          <cell r="Y130">
            <v>-0.0825</v>
          </cell>
          <cell r="Z130">
            <v>-0.0755</v>
          </cell>
          <cell r="AA130">
            <v>-0.102</v>
          </cell>
          <cell r="AB130">
            <v>-0.083</v>
          </cell>
          <cell r="AC130">
            <v>-0.0535</v>
          </cell>
          <cell r="AD130">
            <v>-0.076</v>
          </cell>
          <cell r="AE130">
            <v>0.0155</v>
          </cell>
          <cell r="AF130">
            <v>0.043</v>
          </cell>
          <cell r="AG130">
            <v>-0.047</v>
          </cell>
          <cell r="AH130">
            <v>0.0025</v>
          </cell>
          <cell r="AI130">
            <v>-0.067</v>
          </cell>
          <cell r="AJ130">
            <v>0.0025</v>
          </cell>
          <cell r="AK130">
            <v>-0.13</v>
          </cell>
          <cell r="AL130">
            <v>0</v>
          </cell>
        </row>
        <row r="131">
          <cell r="C131">
            <v>40422</v>
          </cell>
          <cell r="D131">
            <v>0.0609887405587686</v>
          </cell>
          <cell r="E131">
            <v>4.798</v>
          </cell>
          <cell r="F131">
            <v>0.185</v>
          </cell>
          <cell r="G131">
            <v>0.55</v>
          </cell>
          <cell r="H131">
            <v>0.65</v>
          </cell>
          <cell r="I131">
            <v>-0.13</v>
          </cell>
          <cell r="J131">
            <v>-0.047</v>
          </cell>
          <cell r="K131">
            <v>-0.0125</v>
          </cell>
          <cell r="L131">
            <v>0.01</v>
          </cell>
          <cell r="M131">
            <v>0.0175</v>
          </cell>
          <cell r="N131">
            <v>-0.132</v>
          </cell>
          <cell r="O131">
            <v>0.18</v>
          </cell>
          <cell r="P131">
            <v>0.18</v>
          </cell>
          <cell r="Q131">
            <v>-0.15</v>
          </cell>
          <cell r="R131">
            <v>-0.047</v>
          </cell>
          <cell r="S131">
            <v>-0.07</v>
          </cell>
          <cell r="T131">
            <v>-0.07</v>
          </cell>
          <cell r="U131">
            <v>-0.1</v>
          </cell>
          <cell r="V131">
            <v>-0.13</v>
          </cell>
          <cell r="W131">
            <v>-0.0955</v>
          </cell>
          <cell r="X131">
            <v>-0.005</v>
          </cell>
          <cell r="Y131">
            <v>-0.0825</v>
          </cell>
          <cell r="Z131">
            <v>-0.083</v>
          </cell>
          <cell r="AA131">
            <v>-0.112</v>
          </cell>
          <cell r="AB131">
            <v>-0.093</v>
          </cell>
          <cell r="AC131">
            <v>-0.0535</v>
          </cell>
          <cell r="AD131">
            <v>-0.076</v>
          </cell>
          <cell r="AE131">
            <v>0.0155</v>
          </cell>
          <cell r="AF131">
            <v>0.043</v>
          </cell>
          <cell r="AG131">
            <v>-0.047</v>
          </cell>
          <cell r="AH131">
            <v>0.0025</v>
          </cell>
          <cell r="AI131">
            <v>-0.067</v>
          </cell>
          <cell r="AJ131">
            <v>-0.0025</v>
          </cell>
          <cell r="AK131">
            <v>-0.13</v>
          </cell>
          <cell r="AL131">
            <v>0</v>
          </cell>
        </row>
        <row r="132">
          <cell r="C132">
            <v>40452</v>
          </cell>
          <cell r="D132">
            <v>0.061040676401555</v>
          </cell>
          <cell r="E132">
            <v>4.808</v>
          </cell>
          <cell r="F132">
            <v>0.185</v>
          </cell>
          <cell r="G132">
            <v>0.6</v>
          </cell>
          <cell r="H132">
            <v>0.7</v>
          </cell>
          <cell r="I132">
            <v>-0.13</v>
          </cell>
          <cell r="J132">
            <v>-0.047</v>
          </cell>
          <cell r="K132">
            <v>-0.0125</v>
          </cell>
          <cell r="L132">
            <v>0.01</v>
          </cell>
          <cell r="M132">
            <v>0.0075</v>
          </cell>
          <cell r="N132">
            <v>-0.1545</v>
          </cell>
          <cell r="O132">
            <v>0.19</v>
          </cell>
          <cell r="P132">
            <v>0.19</v>
          </cell>
          <cell r="Q132">
            <v>-0.15</v>
          </cell>
          <cell r="R132">
            <v>-0.047</v>
          </cell>
          <cell r="S132">
            <v>-0.07</v>
          </cell>
          <cell r="T132">
            <v>-0.07</v>
          </cell>
          <cell r="U132">
            <v>-0.1</v>
          </cell>
          <cell r="V132">
            <v>-0.13</v>
          </cell>
          <cell r="W132">
            <v>-0.108</v>
          </cell>
          <cell r="X132">
            <v>-0.005</v>
          </cell>
          <cell r="Y132">
            <v>-0.0825</v>
          </cell>
          <cell r="Z132">
            <v>-0.103</v>
          </cell>
          <cell r="AA132">
            <v>-0.1245</v>
          </cell>
          <cell r="AB132">
            <v>-0.1055</v>
          </cell>
          <cell r="AC132">
            <v>-0.0535</v>
          </cell>
          <cell r="AD132">
            <v>-0.076</v>
          </cell>
          <cell r="AE132">
            <v>0.0155</v>
          </cell>
          <cell r="AF132">
            <v>0.043</v>
          </cell>
          <cell r="AG132">
            <v>-0.047</v>
          </cell>
          <cell r="AH132">
            <v>0.0025</v>
          </cell>
          <cell r="AI132">
            <v>-0.067</v>
          </cell>
          <cell r="AJ132">
            <v>0.0025</v>
          </cell>
          <cell r="AK132">
            <v>-0.13</v>
          </cell>
          <cell r="AL132">
            <v>0</v>
          </cell>
        </row>
        <row r="133">
          <cell r="C133">
            <v>40483</v>
          </cell>
          <cell r="D133">
            <v>0.0610943434400419</v>
          </cell>
          <cell r="E133">
            <v>4.945</v>
          </cell>
          <cell r="F133">
            <v>0.185</v>
          </cell>
          <cell r="G133">
            <v>0.8</v>
          </cell>
          <cell r="H133">
            <v>0.9</v>
          </cell>
          <cell r="I133">
            <v>-0.13</v>
          </cell>
          <cell r="J133">
            <v>-0.0465</v>
          </cell>
          <cell r="K133">
            <v>-0.0205</v>
          </cell>
          <cell r="L133">
            <v>0.01</v>
          </cell>
          <cell r="M133">
            <v>-0.0325</v>
          </cell>
          <cell r="N133">
            <v>-0.137</v>
          </cell>
          <cell r="O133">
            <v>0.2325</v>
          </cell>
          <cell r="P133">
            <v>0.2325</v>
          </cell>
          <cell r="Q133">
            <v>-0.15</v>
          </cell>
          <cell r="R133">
            <v>-0.0465</v>
          </cell>
          <cell r="S133">
            <v>-0.07</v>
          </cell>
          <cell r="T133">
            <v>0.025</v>
          </cell>
          <cell r="U133">
            <v>-0.1</v>
          </cell>
          <cell r="V133">
            <v>-0.13</v>
          </cell>
          <cell r="W133">
            <v>-0.113</v>
          </cell>
          <cell r="X133">
            <v>-0.006</v>
          </cell>
          <cell r="Y133">
            <v>-0.075</v>
          </cell>
          <cell r="Z133">
            <v>-0.1055</v>
          </cell>
          <cell r="AA133">
            <v>-0.127</v>
          </cell>
          <cell r="AB133">
            <v>-0.113</v>
          </cell>
          <cell r="AC133">
            <v>-0.0535</v>
          </cell>
          <cell r="AD133">
            <v>-0.076</v>
          </cell>
          <cell r="AE133">
            <v>0.0235</v>
          </cell>
          <cell r="AF133">
            <v>0.068</v>
          </cell>
          <cell r="AG133">
            <v>-0.0465</v>
          </cell>
          <cell r="AH133">
            <v>0.0025</v>
          </cell>
          <cell r="AI133">
            <v>-0.0815</v>
          </cell>
          <cell r="AJ133">
            <v>-0.005</v>
          </cell>
          <cell r="AK133">
            <v>-0.13</v>
          </cell>
          <cell r="AL133">
            <v>0.01</v>
          </cell>
        </row>
        <row r="134">
          <cell r="C134">
            <v>40513</v>
          </cell>
          <cell r="D134">
            <v>0.0611462792846496</v>
          </cell>
          <cell r="E134">
            <v>5.08</v>
          </cell>
          <cell r="F134">
            <v>0.185</v>
          </cell>
          <cell r="G134">
            <v>1</v>
          </cell>
          <cell r="H134">
            <v>1.1</v>
          </cell>
          <cell r="I134">
            <v>-0.1325</v>
          </cell>
          <cell r="J134">
            <v>-0.0465</v>
          </cell>
          <cell r="K134">
            <v>-0.0205</v>
          </cell>
          <cell r="L134">
            <v>0.01</v>
          </cell>
          <cell r="M134">
            <v>-0.055</v>
          </cell>
          <cell r="N134">
            <v>-0.138</v>
          </cell>
          <cell r="O134">
            <v>0.2525</v>
          </cell>
          <cell r="P134">
            <v>0.2525</v>
          </cell>
          <cell r="Q134">
            <v>-0.1525</v>
          </cell>
          <cell r="R134">
            <v>-0.0465</v>
          </cell>
          <cell r="S134">
            <v>-0.07</v>
          </cell>
          <cell r="T134">
            <v>0.045</v>
          </cell>
          <cell r="U134">
            <v>-0.1025</v>
          </cell>
          <cell r="V134">
            <v>-0.1325</v>
          </cell>
          <cell r="W134">
            <v>-0.1355</v>
          </cell>
          <cell r="X134">
            <v>-0.006</v>
          </cell>
          <cell r="Y134">
            <v>-0.075</v>
          </cell>
          <cell r="Z134">
            <v>-0.128</v>
          </cell>
          <cell r="AA134">
            <v>-0.152</v>
          </cell>
          <cell r="AB134">
            <v>-0.1355</v>
          </cell>
          <cell r="AC134">
            <v>-0.0535</v>
          </cell>
          <cell r="AD134">
            <v>-0.076</v>
          </cell>
          <cell r="AE134">
            <v>0.0235</v>
          </cell>
          <cell r="AF134">
            <v>0.068</v>
          </cell>
          <cell r="AG134">
            <v>-0.0465</v>
          </cell>
          <cell r="AH134">
            <v>0.0025</v>
          </cell>
          <cell r="AI134">
            <v>-0.0815</v>
          </cell>
          <cell r="AJ134">
            <v>0.005</v>
          </cell>
          <cell r="AK134">
            <v>-0.1325</v>
          </cell>
          <cell r="AL134">
            <v>0.01</v>
          </cell>
        </row>
        <row r="135">
          <cell r="C135">
            <v>40544</v>
          </cell>
          <cell r="D135">
            <v>0.0611999463250186</v>
          </cell>
          <cell r="E135">
            <v>5.13</v>
          </cell>
          <cell r="F135">
            <v>0.185</v>
          </cell>
          <cell r="G135">
            <v>1</v>
          </cell>
          <cell r="H135">
            <v>1.1</v>
          </cell>
          <cell r="I135">
            <v>-0.135</v>
          </cell>
          <cell r="J135">
            <v>-0.0465</v>
          </cell>
          <cell r="K135">
            <v>-0.013</v>
          </cell>
          <cell r="L135">
            <v>0.01</v>
          </cell>
          <cell r="M135">
            <v>-0.0575</v>
          </cell>
          <cell r="N135">
            <v>-0.157</v>
          </cell>
          <cell r="O135">
            <v>0.2625</v>
          </cell>
          <cell r="P135">
            <v>0.2625</v>
          </cell>
          <cell r="Q135">
            <v>-0.155</v>
          </cell>
          <cell r="R135">
            <v>-0.0465</v>
          </cell>
          <cell r="S135">
            <v>-0.07</v>
          </cell>
          <cell r="T135">
            <v>0.0575</v>
          </cell>
          <cell r="U135">
            <v>-0.105</v>
          </cell>
          <cell r="V135">
            <v>-0.135</v>
          </cell>
          <cell r="W135">
            <v>-0.1405</v>
          </cell>
          <cell r="X135">
            <v>-0.01</v>
          </cell>
          <cell r="Y135">
            <v>-0.075</v>
          </cell>
          <cell r="Z135">
            <v>-0.136</v>
          </cell>
          <cell r="AA135">
            <v>-0.13</v>
          </cell>
          <cell r="AB135">
            <v>-0.1405</v>
          </cell>
          <cell r="AC135">
            <v>-0.0515</v>
          </cell>
          <cell r="AD135">
            <v>-0.074</v>
          </cell>
          <cell r="AE135">
            <v>0.0235</v>
          </cell>
          <cell r="AF135">
            <v>0.068</v>
          </cell>
          <cell r="AG135">
            <v>-0.0465</v>
          </cell>
          <cell r="AH135">
            <v>0.0025</v>
          </cell>
          <cell r="AI135">
            <v>-0.0815</v>
          </cell>
          <cell r="AJ135">
            <v>0.0025</v>
          </cell>
          <cell r="AK135">
            <v>-0.135</v>
          </cell>
          <cell r="AL135">
            <v>0.01</v>
          </cell>
        </row>
        <row r="136">
          <cell r="C136">
            <v>40575</v>
          </cell>
          <cell r="D136">
            <v>0.0612536133663442</v>
          </cell>
          <cell r="E136">
            <v>5.01</v>
          </cell>
          <cell r="F136">
            <v>0.185</v>
          </cell>
          <cell r="G136">
            <v>1</v>
          </cell>
          <cell r="H136">
            <v>1.1</v>
          </cell>
          <cell r="I136">
            <v>-0.1275</v>
          </cell>
          <cell r="J136">
            <v>-0.0465</v>
          </cell>
          <cell r="K136">
            <v>-0.013</v>
          </cell>
          <cell r="L136">
            <v>0.01</v>
          </cell>
          <cell r="M136">
            <v>-0.04</v>
          </cell>
          <cell r="N136">
            <v>-0.177</v>
          </cell>
          <cell r="O136">
            <v>0.2525</v>
          </cell>
          <cell r="P136">
            <v>0.2525</v>
          </cell>
          <cell r="Q136">
            <v>-0.1475</v>
          </cell>
          <cell r="R136">
            <v>-0.0465</v>
          </cell>
          <cell r="S136">
            <v>-0.07</v>
          </cell>
          <cell r="T136">
            <v>0.0625</v>
          </cell>
          <cell r="U136">
            <v>-0.0975</v>
          </cell>
          <cell r="V136">
            <v>-0.1275</v>
          </cell>
          <cell r="W136">
            <v>-0.1255</v>
          </cell>
          <cell r="X136">
            <v>-0.01</v>
          </cell>
          <cell r="Y136">
            <v>-0.075</v>
          </cell>
          <cell r="Z136">
            <v>-0.1185</v>
          </cell>
          <cell r="AA136">
            <v>-0.253</v>
          </cell>
          <cell r="AB136">
            <v>-0.1255</v>
          </cell>
          <cell r="AC136">
            <v>-0.0515</v>
          </cell>
          <cell r="AD136">
            <v>-0.074</v>
          </cell>
          <cell r="AE136">
            <v>0.0235</v>
          </cell>
          <cell r="AF136">
            <v>0.068</v>
          </cell>
          <cell r="AG136">
            <v>-0.0465</v>
          </cell>
          <cell r="AH136">
            <v>0.0025</v>
          </cell>
          <cell r="AI136">
            <v>-0.0815</v>
          </cell>
          <cell r="AJ136">
            <v>0.005</v>
          </cell>
          <cell r="AK136">
            <v>-0.1275</v>
          </cell>
          <cell r="AL136">
            <v>0.01</v>
          </cell>
        </row>
        <row r="137">
          <cell r="C137">
            <v>40603</v>
          </cell>
          <cell r="D137">
            <v>0.0612965889467341</v>
          </cell>
          <cell r="E137">
            <v>4.93</v>
          </cell>
          <cell r="F137">
            <v>0.18</v>
          </cell>
          <cell r="G137">
            <v>0.75</v>
          </cell>
          <cell r="H137">
            <v>0.85</v>
          </cell>
          <cell r="I137">
            <v>-0.125</v>
          </cell>
          <cell r="J137">
            <v>-0.0465</v>
          </cell>
          <cell r="K137">
            <v>-0.013</v>
          </cell>
          <cell r="L137">
            <v>0.01</v>
          </cell>
          <cell r="M137">
            <v>-0.0275</v>
          </cell>
          <cell r="N137">
            <v>-0.157</v>
          </cell>
          <cell r="O137">
            <v>0.2475</v>
          </cell>
          <cell r="P137">
            <v>0.2475</v>
          </cell>
          <cell r="Q137">
            <v>-0.145</v>
          </cell>
          <cell r="R137">
            <v>-0.0465</v>
          </cell>
          <cell r="S137">
            <v>-0.07</v>
          </cell>
          <cell r="T137">
            <v>0.06</v>
          </cell>
          <cell r="U137">
            <v>-0.095</v>
          </cell>
          <cell r="V137">
            <v>-0.125</v>
          </cell>
          <cell r="W137">
            <v>-0.1155</v>
          </cell>
          <cell r="X137">
            <v>-0.01</v>
          </cell>
          <cell r="Y137">
            <v>-0.075</v>
          </cell>
          <cell r="Z137">
            <v>-0.1085</v>
          </cell>
          <cell r="AA137">
            <v>-0.25</v>
          </cell>
          <cell r="AB137">
            <v>-0.1155</v>
          </cell>
          <cell r="AC137">
            <v>-0.0515</v>
          </cell>
          <cell r="AD137">
            <v>-0.074</v>
          </cell>
          <cell r="AE137">
            <v>0.0235</v>
          </cell>
          <cell r="AF137">
            <v>0.068</v>
          </cell>
          <cell r="AG137">
            <v>-0.0465</v>
          </cell>
          <cell r="AH137">
            <v>0.0025</v>
          </cell>
          <cell r="AI137">
            <v>-0.0815</v>
          </cell>
          <cell r="AJ137">
            <v>0.0025</v>
          </cell>
          <cell r="AK137">
            <v>-0.125</v>
          </cell>
          <cell r="AL137">
            <v>0.01</v>
          </cell>
        </row>
        <row r="138">
          <cell r="C138">
            <v>40634</v>
          </cell>
          <cell r="D138">
            <v>0.0613259082479662</v>
          </cell>
          <cell r="E138">
            <v>4.84</v>
          </cell>
          <cell r="F138">
            <v>0.18</v>
          </cell>
          <cell r="G138">
            <v>0.4</v>
          </cell>
          <cell r="H138">
            <v>0.55</v>
          </cell>
          <cell r="I138">
            <v>-0.13</v>
          </cell>
          <cell r="J138">
            <v>-0.044</v>
          </cell>
          <cell r="K138">
            <v>-0.0105</v>
          </cell>
          <cell r="L138">
            <v>0.01</v>
          </cell>
          <cell r="M138">
            <v>0.015</v>
          </cell>
          <cell r="N138">
            <v>-0.132</v>
          </cell>
          <cell r="O138">
            <v>0.1825</v>
          </cell>
          <cell r="P138">
            <v>0.1825</v>
          </cell>
          <cell r="Q138">
            <v>-0.15</v>
          </cell>
          <cell r="R138">
            <v>-0.044</v>
          </cell>
          <cell r="S138">
            <v>-0.07</v>
          </cell>
          <cell r="T138">
            <v>-0.07</v>
          </cell>
          <cell r="U138">
            <v>-0.1</v>
          </cell>
          <cell r="V138">
            <v>-0.13</v>
          </cell>
          <cell r="W138">
            <v>-0.116</v>
          </cell>
          <cell r="X138">
            <v>-0.005</v>
          </cell>
          <cell r="Y138">
            <v>-0.0825</v>
          </cell>
          <cell r="Z138">
            <v>-0.1335</v>
          </cell>
          <cell r="AA138">
            <v>-0.13</v>
          </cell>
          <cell r="AB138">
            <v>-0.116</v>
          </cell>
          <cell r="AC138">
            <v>-0.0515</v>
          </cell>
          <cell r="AD138">
            <v>-0.074</v>
          </cell>
          <cell r="AE138">
            <v>0.0155</v>
          </cell>
          <cell r="AF138">
            <v>0.043</v>
          </cell>
          <cell r="AG138">
            <v>-0.044</v>
          </cell>
          <cell r="AH138">
            <v>0.0025</v>
          </cell>
          <cell r="AI138">
            <v>-0.064</v>
          </cell>
          <cell r="AJ138">
            <v>0.01</v>
          </cell>
          <cell r="AK138">
            <v>-0.13</v>
          </cell>
          <cell r="AL138">
            <v>0</v>
          </cell>
        </row>
        <row r="139">
          <cell r="C139">
            <v>40664</v>
          </cell>
          <cell r="D139">
            <v>0.0613542817655599</v>
          </cell>
          <cell r="E139">
            <v>4.82</v>
          </cell>
          <cell r="F139">
            <v>0.18</v>
          </cell>
          <cell r="G139">
            <v>0.45</v>
          </cell>
          <cell r="H139">
            <v>0.5</v>
          </cell>
          <cell r="I139">
            <v>-0.13</v>
          </cell>
          <cell r="J139">
            <v>-0.044</v>
          </cell>
          <cell r="K139">
            <v>-0.0105</v>
          </cell>
          <cell r="L139">
            <v>0.01</v>
          </cell>
          <cell r="M139">
            <v>0.015</v>
          </cell>
          <cell r="N139">
            <v>-0.162</v>
          </cell>
          <cell r="O139">
            <v>0.1725</v>
          </cell>
          <cell r="P139">
            <v>0.1725</v>
          </cell>
          <cell r="Q139">
            <v>-0.15</v>
          </cell>
          <cell r="R139">
            <v>-0.044</v>
          </cell>
          <cell r="S139">
            <v>-0.07</v>
          </cell>
          <cell r="T139">
            <v>-0.07</v>
          </cell>
          <cell r="U139">
            <v>-0.1</v>
          </cell>
          <cell r="V139">
            <v>-0.13</v>
          </cell>
          <cell r="W139">
            <v>-0.1035</v>
          </cell>
          <cell r="X139">
            <v>-0.005</v>
          </cell>
          <cell r="Y139">
            <v>-0.0825</v>
          </cell>
          <cell r="Z139">
            <v>-0.091</v>
          </cell>
          <cell r="AA139">
            <v>-0.12</v>
          </cell>
          <cell r="AB139">
            <v>-0.101</v>
          </cell>
          <cell r="AC139">
            <v>-0.0515</v>
          </cell>
          <cell r="AD139">
            <v>-0.074</v>
          </cell>
          <cell r="AE139">
            <v>0.0155</v>
          </cell>
          <cell r="AF139">
            <v>0.043</v>
          </cell>
          <cell r="AG139">
            <v>-0.044</v>
          </cell>
          <cell r="AH139">
            <v>0.0025</v>
          </cell>
          <cell r="AI139">
            <v>-0.064</v>
          </cell>
          <cell r="AJ139">
            <v>0.0075</v>
          </cell>
          <cell r="AK139">
            <v>-0.13</v>
          </cell>
          <cell r="AL139">
            <v>0</v>
          </cell>
        </row>
        <row r="140">
          <cell r="C140">
            <v>40695</v>
          </cell>
          <cell r="D140">
            <v>0.0613836010673539</v>
          </cell>
          <cell r="E140">
            <v>4.848</v>
          </cell>
          <cell r="F140">
            <v>0.18</v>
          </cell>
          <cell r="G140">
            <v>0.45</v>
          </cell>
          <cell r="H140">
            <v>0.6</v>
          </cell>
          <cell r="I140">
            <v>-0.13</v>
          </cell>
          <cell r="J140">
            <v>-0.044</v>
          </cell>
          <cell r="K140">
            <v>-0.0105</v>
          </cell>
          <cell r="L140">
            <v>0.01</v>
          </cell>
          <cell r="M140">
            <v>0.02</v>
          </cell>
          <cell r="N140">
            <v>-0.158</v>
          </cell>
          <cell r="O140">
            <v>0.1625</v>
          </cell>
          <cell r="P140">
            <v>0.1625</v>
          </cell>
          <cell r="Q140">
            <v>-0.15</v>
          </cell>
          <cell r="R140">
            <v>-0.044</v>
          </cell>
          <cell r="S140">
            <v>-0.07</v>
          </cell>
          <cell r="T140">
            <v>-0.07</v>
          </cell>
          <cell r="U140">
            <v>-0.1</v>
          </cell>
          <cell r="V140">
            <v>-0.13</v>
          </cell>
          <cell r="W140">
            <v>-0.0985</v>
          </cell>
          <cell r="X140">
            <v>-0.005</v>
          </cell>
          <cell r="Y140">
            <v>-0.0825</v>
          </cell>
          <cell r="Z140">
            <v>-0.086</v>
          </cell>
          <cell r="AA140">
            <v>-0.115</v>
          </cell>
          <cell r="AB140">
            <v>-0.096</v>
          </cell>
          <cell r="AC140">
            <v>-0.0515</v>
          </cell>
          <cell r="AD140">
            <v>-0.074</v>
          </cell>
          <cell r="AE140">
            <v>0.0155</v>
          </cell>
          <cell r="AF140">
            <v>0.043</v>
          </cell>
          <cell r="AG140">
            <v>-0.044</v>
          </cell>
          <cell r="AH140">
            <v>0.0025</v>
          </cell>
          <cell r="AI140">
            <v>-0.064</v>
          </cell>
          <cell r="AJ140">
            <v>0.005</v>
          </cell>
          <cell r="AK140">
            <v>-0.13</v>
          </cell>
          <cell r="AL140">
            <v>0</v>
          </cell>
        </row>
        <row r="141">
          <cell r="C141">
            <v>40725</v>
          </cell>
          <cell r="D141">
            <v>0.0614119745854911</v>
          </cell>
          <cell r="E141">
            <v>4.875</v>
          </cell>
          <cell r="F141">
            <v>0.18</v>
          </cell>
          <cell r="G141">
            <v>0.5</v>
          </cell>
          <cell r="H141">
            <v>0.6</v>
          </cell>
          <cell r="I141">
            <v>-0.13</v>
          </cell>
          <cell r="J141">
            <v>-0.044</v>
          </cell>
          <cell r="K141">
            <v>-0.0105</v>
          </cell>
          <cell r="L141">
            <v>0.01</v>
          </cell>
          <cell r="M141">
            <v>0.0225</v>
          </cell>
          <cell r="N141">
            <v>-0.111</v>
          </cell>
          <cell r="O141">
            <v>0.1625</v>
          </cell>
          <cell r="P141">
            <v>0.1625</v>
          </cell>
          <cell r="Q141">
            <v>-0.15</v>
          </cell>
          <cell r="R141">
            <v>-0.044</v>
          </cell>
          <cell r="S141">
            <v>-0.07</v>
          </cell>
          <cell r="T141">
            <v>-0.07</v>
          </cell>
          <cell r="U141">
            <v>-0.1</v>
          </cell>
          <cell r="V141">
            <v>-0.13</v>
          </cell>
          <cell r="W141">
            <v>-0.0885</v>
          </cell>
          <cell r="X141">
            <v>-0.005</v>
          </cell>
          <cell r="Y141">
            <v>-0.0825</v>
          </cell>
          <cell r="Z141">
            <v>-0.076</v>
          </cell>
          <cell r="AA141">
            <v>-0.105</v>
          </cell>
          <cell r="AB141">
            <v>-0.086</v>
          </cell>
          <cell r="AC141">
            <v>-0.0515</v>
          </cell>
          <cell r="AD141">
            <v>-0.074</v>
          </cell>
          <cell r="AE141">
            <v>0.0155</v>
          </cell>
          <cell r="AF141">
            <v>0.043</v>
          </cell>
          <cell r="AG141">
            <v>-0.044</v>
          </cell>
          <cell r="AH141">
            <v>0.0025</v>
          </cell>
          <cell r="AI141">
            <v>-0.064</v>
          </cell>
          <cell r="AJ141">
            <v>0.0025</v>
          </cell>
          <cell r="AK141">
            <v>-0.13</v>
          </cell>
          <cell r="AL141">
            <v>0</v>
          </cell>
        </row>
        <row r="142">
          <cell r="C142">
            <v>40756</v>
          </cell>
          <cell r="D142">
            <v>0.0614412938878468</v>
          </cell>
          <cell r="E142">
            <v>4.898</v>
          </cell>
          <cell r="F142">
            <v>0.18</v>
          </cell>
          <cell r="G142">
            <v>0.55</v>
          </cell>
          <cell r="H142">
            <v>0.7</v>
          </cell>
          <cell r="I142">
            <v>-0.13</v>
          </cell>
          <cell r="J142">
            <v>-0.044</v>
          </cell>
          <cell r="K142">
            <v>-0.0105</v>
          </cell>
          <cell r="L142">
            <v>0.01</v>
          </cell>
          <cell r="M142">
            <v>0.025</v>
          </cell>
          <cell r="N142">
            <v>-0.102</v>
          </cell>
          <cell r="O142">
            <v>0.1625</v>
          </cell>
          <cell r="P142">
            <v>0.1625</v>
          </cell>
          <cell r="Q142">
            <v>-0.15</v>
          </cell>
          <cell r="R142">
            <v>-0.044</v>
          </cell>
          <cell r="S142">
            <v>-0.07</v>
          </cell>
          <cell r="T142">
            <v>-0.07</v>
          </cell>
          <cell r="U142">
            <v>-0.1</v>
          </cell>
          <cell r="V142">
            <v>-0.13</v>
          </cell>
          <cell r="W142">
            <v>-0.0835</v>
          </cell>
          <cell r="X142">
            <v>-0.005</v>
          </cell>
          <cell r="Y142">
            <v>-0.0825</v>
          </cell>
          <cell r="Z142">
            <v>-0.0735</v>
          </cell>
          <cell r="AA142">
            <v>-0.1</v>
          </cell>
          <cell r="AB142">
            <v>-0.081</v>
          </cell>
          <cell r="AC142">
            <v>-0.0515</v>
          </cell>
          <cell r="AD142">
            <v>-0.074</v>
          </cell>
          <cell r="AE142">
            <v>0.0155</v>
          </cell>
          <cell r="AF142">
            <v>0.043</v>
          </cell>
          <cell r="AG142">
            <v>-0.044</v>
          </cell>
          <cell r="AH142">
            <v>0.0025</v>
          </cell>
          <cell r="AI142">
            <v>-0.064</v>
          </cell>
          <cell r="AJ142">
            <v>0.0025</v>
          </cell>
          <cell r="AK142">
            <v>-0.13</v>
          </cell>
          <cell r="AL142">
            <v>0</v>
          </cell>
        </row>
        <row r="143">
          <cell r="C143">
            <v>40787</v>
          </cell>
          <cell r="D143">
            <v>0.0614706131904881</v>
          </cell>
          <cell r="E143">
            <v>4.888</v>
          </cell>
          <cell r="F143">
            <v>0.18</v>
          </cell>
          <cell r="G143">
            <v>0.55</v>
          </cell>
          <cell r="H143">
            <v>0.65</v>
          </cell>
          <cell r="I143">
            <v>-0.13</v>
          </cell>
          <cell r="J143">
            <v>-0.044</v>
          </cell>
          <cell r="K143">
            <v>-0.0105</v>
          </cell>
          <cell r="L143">
            <v>0.01</v>
          </cell>
          <cell r="M143">
            <v>0.0175</v>
          </cell>
          <cell r="N143">
            <v>-0.13</v>
          </cell>
          <cell r="O143">
            <v>0.1825</v>
          </cell>
          <cell r="P143">
            <v>0.1825</v>
          </cell>
          <cell r="Q143">
            <v>-0.15</v>
          </cell>
          <cell r="R143">
            <v>-0.044</v>
          </cell>
          <cell r="S143">
            <v>-0.07</v>
          </cell>
          <cell r="T143">
            <v>-0.07</v>
          </cell>
          <cell r="U143">
            <v>-0.1</v>
          </cell>
          <cell r="V143">
            <v>-0.13</v>
          </cell>
          <cell r="W143">
            <v>-0.0935</v>
          </cell>
          <cell r="X143">
            <v>-0.005</v>
          </cell>
          <cell r="Y143">
            <v>-0.0825</v>
          </cell>
          <cell r="Z143">
            <v>-0.081</v>
          </cell>
          <cell r="AA143">
            <v>-0.11</v>
          </cell>
          <cell r="AB143">
            <v>-0.091</v>
          </cell>
          <cell r="AC143">
            <v>-0.0515</v>
          </cell>
          <cell r="AD143">
            <v>-0.074</v>
          </cell>
          <cell r="AE143">
            <v>0.0155</v>
          </cell>
          <cell r="AF143">
            <v>0.043</v>
          </cell>
          <cell r="AG143">
            <v>-0.044</v>
          </cell>
          <cell r="AH143">
            <v>0.0025</v>
          </cell>
          <cell r="AI143">
            <v>-0.064</v>
          </cell>
          <cell r="AJ143">
            <v>-0.0025</v>
          </cell>
          <cell r="AK143">
            <v>-0.13</v>
          </cell>
          <cell r="AL143">
            <v>0</v>
          </cell>
        </row>
        <row r="144">
          <cell r="C144">
            <v>40817</v>
          </cell>
          <cell r="D144">
            <v>0.0614989867094446</v>
          </cell>
          <cell r="E144">
            <v>4.898</v>
          </cell>
          <cell r="F144">
            <v>0.18</v>
          </cell>
          <cell r="G144">
            <v>0.6</v>
          </cell>
          <cell r="H144">
            <v>0.7</v>
          </cell>
          <cell r="I144">
            <v>-0.13</v>
          </cell>
          <cell r="J144">
            <v>-0.044</v>
          </cell>
          <cell r="K144">
            <v>-0.0105</v>
          </cell>
          <cell r="L144">
            <v>0.01</v>
          </cell>
          <cell r="M144">
            <v>0.0075</v>
          </cell>
          <cell r="N144">
            <v>-0.1525</v>
          </cell>
          <cell r="O144">
            <v>0.1925</v>
          </cell>
          <cell r="P144">
            <v>0.1925</v>
          </cell>
          <cell r="Q144">
            <v>-0.15</v>
          </cell>
          <cell r="R144">
            <v>-0.044</v>
          </cell>
          <cell r="S144">
            <v>-0.07</v>
          </cell>
          <cell r="T144">
            <v>-0.07</v>
          </cell>
          <cell r="U144">
            <v>-0.1</v>
          </cell>
          <cell r="V144">
            <v>-0.13</v>
          </cell>
          <cell r="W144">
            <v>-0.106</v>
          </cell>
          <cell r="X144">
            <v>-0.005</v>
          </cell>
          <cell r="Y144">
            <v>-0.0825</v>
          </cell>
          <cell r="Z144">
            <v>-0.101</v>
          </cell>
          <cell r="AA144">
            <v>-0.1225</v>
          </cell>
          <cell r="AB144">
            <v>-0.1035</v>
          </cell>
          <cell r="AC144">
            <v>-0.0515</v>
          </cell>
          <cell r="AD144">
            <v>-0.074</v>
          </cell>
          <cell r="AE144">
            <v>0.0155</v>
          </cell>
          <cell r="AF144">
            <v>0.043</v>
          </cell>
          <cell r="AG144">
            <v>-0.044</v>
          </cell>
          <cell r="AH144">
            <v>0.0025</v>
          </cell>
          <cell r="AI144">
            <v>-0.064</v>
          </cell>
          <cell r="AJ144">
            <v>0.0025</v>
          </cell>
          <cell r="AK144">
            <v>-0.13</v>
          </cell>
          <cell r="AL144">
            <v>0</v>
          </cell>
        </row>
        <row r="145">
          <cell r="C145">
            <v>40848</v>
          </cell>
          <cell r="D145">
            <v>0.0615283060126477</v>
          </cell>
          <cell r="E145">
            <v>5.035</v>
          </cell>
          <cell r="F145">
            <v>0.18</v>
          </cell>
          <cell r="G145">
            <v>0.8</v>
          </cell>
          <cell r="H145">
            <v>0.9</v>
          </cell>
          <cell r="I145">
            <v>-0.13</v>
          </cell>
          <cell r="J145">
            <v>-0.0435</v>
          </cell>
          <cell r="K145">
            <v>-0.0185</v>
          </cell>
          <cell r="L145">
            <v>0.01</v>
          </cell>
          <cell r="M145">
            <v>-0.0325</v>
          </cell>
          <cell r="N145">
            <v>-0.135</v>
          </cell>
          <cell r="O145">
            <v>0.235</v>
          </cell>
          <cell r="P145">
            <v>0.235</v>
          </cell>
          <cell r="Q145">
            <v>-0.15</v>
          </cell>
          <cell r="R145">
            <v>-0.0435</v>
          </cell>
          <cell r="S145">
            <v>-0.07</v>
          </cell>
          <cell r="T145">
            <v>0.025</v>
          </cell>
          <cell r="U145">
            <v>-0.1</v>
          </cell>
          <cell r="V145">
            <v>-0.13</v>
          </cell>
          <cell r="W145">
            <v>-0.111</v>
          </cell>
          <cell r="X145">
            <v>-0.006</v>
          </cell>
          <cell r="Y145">
            <v>-0.075</v>
          </cell>
          <cell r="Z145">
            <v>-0.1035</v>
          </cell>
          <cell r="AA145">
            <v>-0.125</v>
          </cell>
          <cell r="AB145">
            <v>-0.111</v>
          </cell>
          <cell r="AC145">
            <v>-0.0515</v>
          </cell>
          <cell r="AD145">
            <v>-0.074</v>
          </cell>
          <cell r="AE145">
            <v>0.0235</v>
          </cell>
          <cell r="AF145">
            <v>0.07</v>
          </cell>
          <cell r="AG145">
            <v>-0.0435</v>
          </cell>
          <cell r="AH145">
            <v>0.0025</v>
          </cell>
          <cell r="AI145">
            <v>-0.0785</v>
          </cell>
          <cell r="AJ145">
            <v>-0.005</v>
          </cell>
          <cell r="AK145">
            <v>-0.13</v>
          </cell>
          <cell r="AL145">
            <v>0.01</v>
          </cell>
        </row>
        <row r="146">
          <cell r="C146">
            <v>40878</v>
          </cell>
          <cell r="D146">
            <v>0.0615566795321474</v>
          </cell>
          <cell r="E146">
            <v>5.17</v>
          </cell>
          <cell r="F146">
            <v>0.18</v>
          </cell>
          <cell r="G146">
            <v>1</v>
          </cell>
          <cell r="H146">
            <v>1.1</v>
          </cell>
          <cell r="I146">
            <v>-0.1325</v>
          </cell>
          <cell r="J146">
            <v>-0.0435</v>
          </cell>
          <cell r="K146">
            <v>-0.0185</v>
          </cell>
          <cell r="L146">
            <v>0.01</v>
          </cell>
          <cell r="M146">
            <v>-0.055</v>
          </cell>
          <cell r="N146">
            <v>-0.136</v>
          </cell>
          <cell r="O146">
            <v>0.255</v>
          </cell>
          <cell r="P146">
            <v>0.255</v>
          </cell>
          <cell r="Q146">
            <v>-0.1525</v>
          </cell>
          <cell r="R146">
            <v>-0.0435</v>
          </cell>
          <cell r="S146">
            <v>-0.07</v>
          </cell>
          <cell r="T146">
            <v>0.045</v>
          </cell>
          <cell r="U146">
            <v>-0.1025</v>
          </cell>
          <cell r="V146">
            <v>-0.1325</v>
          </cell>
          <cell r="W146">
            <v>-0.1335</v>
          </cell>
          <cell r="X146">
            <v>-0.006</v>
          </cell>
          <cell r="Y146">
            <v>-0.075</v>
          </cell>
          <cell r="Z146">
            <v>-0.126</v>
          </cell>
          <cell r="AA146">
            <v>-0.15</v>
          </cell>
          <cell r="AB146">
            <v>-0.1335</v>
          </cell>
          <cell r="AC146">
            <v>-0.0515</v>
          </cell>
          <cell r="AD146">
            <v>-0.074</v>
          </cell>
          <cell r="AE146">
            <v>0.0235</v>
          </cell>
          <cell r="AF146">
            <v>0.07</v>
          </cell>
          <cell r="AG146">
            <v>-0.0435</v>
          </cell>
          <cell r="AH146">
            <v>0.0025</v>
          </cell>
          <cell r="AI146">
            <v>-0.0785</v>
          </cell>
          <cell r="AJ146">
            <v>0.005</v>
          </cell>
          <cell r="AK146">
            <v>-0.1325</v>
          </cell>
          <cell r="AL146">
            <v>0.01</v>
          </cell>
        </row>
        <row r="147">
          <cell r="C147">
            <v>40909</v>
          </cell>
          <cell r="D147">
            <v>0.0615859988359118</v>
          </cell>
          <cell r="E147">
            <v>5.225</v>
          </cell>
          <cell r="F147">
            <v>0.18</v>
          </cell>
          <cell r="G147">
            <v>1</v>
          </cell>
          <cell r="H147">
            <v>1.1</v>
          </cell>
          <cell r="I147">
            <v>-0.135</v>
          </cell>
          <cell r="J147">
            <v>-0.0435</v>
          </cell>
          <cell r="K147">
            <v>-0.011</v>
          </cell>
          <cell r="L147">
            <v>0.01</v>
          </cell>
          <cell r="M147">
            <v>-0.0575</v>
          </cell>
          <cell r="N147">
            <v>-0.155</v>
          </cell>
          <cell r="O147">
            <v>0.265</v>
          </cell>
          <cell r="P147">
            <v>0.265</v>
          </cell>
          <cell r="Q147">
            <v>-0.155</v>
          </cell>
          <cell r="R147">
            <v>-0.0435</v>
          </cell>
          <cell r="S147">
            <v>-0.07</v>
          </cell>
          <cell r="T147">
            <v>0.0575</v>
          </cell>
          <cell r="U147">
            <v>-0.105</v>
          </cell>
          <cell r="V147">
            <v>-0.135</v>
          </cell>
          <cell r="W147">
            <v>-0.1385</v>
          </cell>
          <cell r="X147">
            <v>-0.01</v>
          </cell>
          <cell r="Y147">
            <v>-0.075</v>
          </cell>
          <cell r="Z147">
            <v>-0.134</v>
          </cell>
          <cell r="AA147">
            <v>-0.128</v>
          </cell>
          <cell r="AB147">
            <v>-0.1385</v>
          </cell>
          <cell r="AC147">
            <v>-0.0495</v>
          </cell>
          <cell r="AD147">
            <v>-0.072</v>
          </cell>
          <cell r="AE147">
            <v>0.0235</v>
          </cell>
          <cell r="AF147">
            <v>0.07</v>
          </cell>
          <cell r="AG147">
            <v>-0.0435</v>
          </cell>
          <cell r="AH147">
            <v>0.0025</v>
          </cell>
          <cell r="AI147">
            <v>-0.0785</v>
          </cell>
          <cell r="AJ147">
            <v>0.0025</v>
          </cell>
          <cell r="AK147">
            <v>-0.135</v>
          </cell>
          <cell r="AL147">
            <v>0.01</v>
          </cell>
        </row>
        <row r="148">
          <cell r="C148">
            <v>40940</v>
          </cell>
          <cell r="D148">
            <v>0.0616153181399617</v>
          </cell>
          <cell r="E148">
            <v>5.105</v>
          </cell>
          <cell r="F148">
            <v>0.175</v>
          </cell>
          <cell r="G148">
            <v>1</v>
          </cell>
          <cell r="H148">
            <v>1.1</v>
          </cell>
          <cell r="I148">
            <v>-0.1275</v>
          </cell>
          <cell r="J148">
            <v>-0.0435</v>
          </cell>
          <cell r="K148">
            <v>-0.011</v>
          </cell>
          <cell r="L148">
            <v>0.01</v>
          </cell>
          <cell r="M148">
            <v>-0.04</v>
          </cell>
          <cell r="N148">
            <v>-0.175</v>
          </cell>
          <cell r="O148">
            <v>0.255</v>
          </cell>
          <cell r="P148">
            <v>0.255</v>
          </cell>
          <cell r="Q148">
            <v>-0.1475</v>
          </cell>
          <cell r="R148">
            <v>-0.0435</v>
          </cell>
          <cell r="S148">
            <v>-0.07</v>
          </cell>
          <cell r="T148">
            <v>0.0625</v>
          </cell>
          <cell r="U148">
            <v>-0.0975</v>
          </cell>
          <cell r="V148">
            <v>-0.1275</v>
          </cell>
          <cell r="W148">
            <v>-0.1235</v>
          </cell>
          <cell r="X148">
            <v>-0.01</v>
          </cell>
          <cell r="Y148">
            <v>-0.075</v>
          </cell>
          <cell r="Z148">
            <v>-0.1165</v>
          </cell>
          <cell r="AA148">
            <v>-0.251</v>
          </cell>
          <cell r="AB148">
            <v>-0.1235</v>
          </cell>
          <cell r="AC148">
            <v>-0.0495</v>
          </cell>
          <cell r="AD148">
            <v>-0.072</v>
          </cell>
          <cell r="AE148">
            <v>0.0235</v>
          </cell>
          <cell r="AF148">
            <v>0.07</v>
          </cell>
          <cell r="AG148">
            <v>-0.0435</v>
          </cell>
          <cell r="AH148">
            <v>0.0025</v>
          </cell>
          <cell r="AI148">
            <v>-0.0785</v>
          </cell>
          <cell r="AJ148">
            <v>0.005</v>
          </cell>
          <cell r="AK148">
            <v>-0.1275</v>
          </cell>
          <cell r="AL148">
            <v>0.01</v>
          </cell>
        </row>
        <row r="149">
          <cell r="C149">
            <v>40969</v>
          </cell>
          <cell r="D149">
            <v>0.061642745876267</v>
          </cell>
          <cell r="E149">
            <v>5.025</v>
          </cell>
          <cell r="F149">
            <v>0.17</v>
          </cell>
          <cell r="G149">
            <v>0.75</v>
          </cell>
          <cell r="H149">
            <v>0.85</v>
          </cell>
          <cell r="I149">
            <v>-0.125</v>
          </cell>
          <cell r="J149">
            <v>-0.0435</v>
          </cell>
          <cell r="K149">
            <v>-0.011</v>
          </cell>
          <cell r="L149">
            <v>0.01</v>
          </cell>
          <cell r="M149">
            <v>-0.0275</v>
          </cell>
          <cell r="N149">
            <v>-0.155</v>
          </cell>
          <cell r="O149">
            <v>0.25</v>
          </cell>
          <cell r="P149">
            <v>0.25</v>
          </cell>
          <cell r="Q149">
            <v>-0.145</v>
          </cell>
          <cell r="R149">
            <v>-0.0435</v>
          </cell>
          <cell r="S149">
            <v>-0.07</v>
          </cell>
          <cell r="T149">
            <v>0.06</v>
          </cell>
          <cell r="U149">
            <v>-0.095</v>
          </cell>
          <cell r="V149">
            <v>-0.125</v>
          </cell>
          <cell r="W149">
            <v>-0.1135</v>
          </cell>
          <cell r="X149">
            <v>-0.01</v>
          </cell>
          <cell r="Y149">
            <v>-0.075</v>
          </cell>
          <cell r="Z149">
            <v>-0.1065</v>
          </cell>
          <cell r="AA149">
            <v>-0.248</v>
          </cell>
          <cell r="AB149">
            <v>-0.1135</v>
          </cell>
          <cell r="AC149">
            <v>-0.0495</v>
          </cell>
          <cell r="AD149">
            <v>-0.072</v>
          </cell>
          <cell r="AE149">
            <v>0.0235</v>
          </cell>
          <cell r="AF149">
            <v>0.07</v>
          </cell>
          <cell r="AG149">
            <v>-0.0435</v>
          </cell>
          <cell r="AH149">
            <v>0.0025</v>
          </cell>
          <cell r="AI149">
            <v>-0.0785</v>
          </cell>
          <cell r="AJ149">
            <v>0.0025</v>
          </cell>
          <cell r="AK149">
            <v>-0.125</v>
          </cell>
          <cell r="AL149">
            <v>0.01</v>
          </cell>
        </row>
        <row r="150">
          <cell r="C150">
            <v>41000</v>
          </cell>
          <cell r="D150">
            <v>0.0616720651808689</v>
          </cell>
          <cell r="E150">
            <v>4.935</v>
          </cell>
          <cell r="F150">
            <v>0.17</v>
          </cell>
          <cell r="G150">
            <v>0.4</v>
          </cell>
          <cell r="H150">
            <v>0.55</v>
          </cell>
          <cell r="I150">
            <v>-0.13</v>
          </cell>
          <cell r="J150">
            <v>-0.041</v>
          </cell>
          <cell r="K150">
            <v>-0.008499999</v>
          </cell>
          <cell r="L150">
            <v>0.01</v>
          </cell>
          <cell r="M150">
            <v>0.015</v>
          </cell>
          <cell r="N150">
            <v>-0.13</v>
          </cell>
          <cell r="O150">
            <v>0.185</v>
          </cell>
          <cell r="P150">
            <v>0.185</v>
          </cell>
          <cell r="Q150">
            <v>-0.15</v>
          </cell>
          <cell r="R150">
            <v>-0.041</v>
          </cell>
          <cell r="S150">
            <v>-0.07</v>
          </cell>
          <cell r="T150">
            <v>-0.07</v>
          </cell>
          <cell r="U150">
            <v>-0.1</v>
          </cell>
          <cell r="V150">
            <v>-0.13</v>
          </cell>
          <cell r="W150">
            <v>-0.114</v>
          </cell>
          <cell r="X150">
            <v>-0.005</v>
          </cell>
          <cell r="Y150">
            <v>-0.0825</v>
          </cell>
          <cell r="Z150">
            <v>-0.1315</v>
          </cell>
          <cell r="AA150">
            <v>-0.128</v>
          </cell>
          <cell r="AB150">
            <v>-0.114</v>
          </cell>
          <cell r="AC150">
            <v>-0.0495</v>
          </cell>
          <cell r="AD150">
            <v>-0.072</v>
          </cell>
          <cell r="AE150">
            <v>0.0155</v>
          </cell>
          <cell r="AF150">
            <v>0.043</v>
          </cell>
          <cell r="AG150">
            <v>-0.041</v>
          </cell>
          <cell r="AH150">
            <v>0.0025</v>
          </cell>
          <cell r="AI150">
            <v>-0.061</v>
          </cell>
          <cell r="AJ150">
            <v>0.01</v>
          </cell>
          <cell r="AK150">
            <v>-0.13</v>
          </cell>
          <cell r="AL150">
            <v>0</v>
          </cell>
        </row>
        <row r="151">
          <cell r="C151">
            <v>41030</v>
          </cell>
          <cell r="D151">
            <v>0.0617004387017235</v>
          </cell>
          <cell r="E151">
            <v>4.915</v>
          </cell>
          <cell r="F151">
            <v>0.17</v>
          </cell>
          <cell r="G151">
            <v>0.45</v>
          </cell>
          <cell r="H151">
            <v>0.5</v>
          </cell>
          <cell r="I151">
            <v>-0.13</v>
          </cell>
          <cell r="J151">
            <v>-0.041</v>
          </cell>
          <cell r="K151">
            <v>-0.008499999</v>
          </cell>
          <cell r="L151">
            <v>0.01</v>
          </cell>
          <cell r="M151">
            <v>0.015</v>
          </cell>
          <cell r="N151">
            <v>-0.16</v>
          </cell>
          <cell r="O151">
            <v>0.175</v>
          </cell>
          <cell r="P151">
            <v>0.175</v>
          </cell>
          <cell r="Q151">
            <v>-0.15</v>
          </cell>
          <cell r="R151">
            <v>-0.041</v>
          </cell>
          <cell r="S151">
            <v>-0.07</v>
          </cell>
          <cell r="T151">
            <v>-0.07</v>
          </cell>
          <cell r="U151">
            <v>-0.1</v>
          </cell>
          <cell r="V151">
            <v>-0.13</v>
          </cell>
          <cell r="W151">
            <v>-0.1015</v>
          </cell>
          <cell r="X151">
            <v>-0.005</v>
          </cell>
          <cell r="Y151">
            <v>-0.0825</v>
          </cell>
          <cell r="Z151">
            <v>-0.089</v>
          </cell>
          <cell r="AA151">
            <v>-0.118</v>
          </cell>
          <cell r="AB151">
            <v>-0.099</v>
          </cell>
          <cell r="AC151">
            <v>-0.0495</v>
          </cell>
          <cell r="AD151">
            <v>-0.072</v>
          </cell>
          <cell r="AE151">
            <v>0.0155</v>
          </cell>
          <cell r="AF151">
            <v>0.043</v>
          </cell>
          <cell r="AG151">
            <v>-0.041</v>
          </cell>
          <cell r="AH151">
            <v>0.0025</v>
          </cell>
          <cell r="AI151">
            <v>-0.061</v>
          </cell>
          <cell r="AJ151">
            <v>0.0075</v>
          </cell>
          <cell r="AK151">
            <v>-0.13</v>
          </cell>
          <cell r="AL151">
            <v>0</v>
          </cell>
        </row>
        <row r="152">
          <cell r="C152">
            <v>41061</v>
          </cell>
          <cell r="D152">
            <v>0.0617297580068872</v>
          </cell>
          <cell r="E152">
            <v>4.943</v>
          </cell>
          <cell r="F152">
            <v>0.17</v>
          </cell>
          <cell r="G152">
            <v>0.45</v>
          </cell>
          <cell r="H152">
            <v>0.6</v>
          </cell>
          <cell r="I152">
            <v>-0.13</v>
          </cell>
          <cell r="J152">
            <v>-0.041</v>
          </cell>
          <cell r="K152">
            <v>-0.008499999</v>
          </cell>
          <cell r="L152">
            <v>0.01</v>
          </cell>
          <cell r="M152">
            <v>0.02</v>
          </cell>
          <cell r="N152">
            <v>-0.156</v>
          </cell>
          <cell r="O152">
            <v>0.165</v>
          </cell>
          <cell r="P152">
            <v>0.165</v>
          </cell>
          <cell r="Q152">
            <v>-0.15</v>
          </cell>
          <cell r="R152">
            <v>-0.041</v>
          </cell>
          <cell r="S152">
            <v>-0.07</v>
          </cell>
          <cell r="T152">
            <v>-0.07</v>
          </cell>
          <cell r="U152">
            <v>-0.1</v>
          </cell>
          <cell r="V152">
            <v>-0.13</v>
          </cell>
          <cell r="W152">
            <v>-0.0965</v>
          </cell>
          <cell r="X152">
            <v>-0.005</v>
          </cell>
          <cell r="Y152">
            <v>-0.0825</v>
          </cell>
          <cell r="Z152">
            <v>-0.084</v>
          </cell>
          <cell r="AA152">
            <v>-0.113</v>
          </cell>
          <cell r="AB152">
            <v>-0.094</v>
          </cell>
          <cell r="AC152">
            <v>-0.0495</v>
          </cell>
          <cell r="AD152">
            <v>-0.072</v>
          </cell>
          <cell r="AE152">
            <v>0.0155</v>
          </cell>
          <cell r="AF152">
            <v>0.043</v>
          </cell>
          <cell r="AG152">
            <v>-0.041</v>
          </cell>
          <cell r="AH152">
            <v>0.0025</v>
          </cell>
          <cell r="AI152">
            <v>-0.061</v>
          </cell>
          <cell r="AJ152">
            <v>0.005</v>
          </cell>
          <cell r="AK152">
            <v>-0.13</v>
          </cell>
          <cell r="AL152">
            <v>0</v>
          </cell>
        </row>
        <row r="153">
          <cell r="C153">
            <v>41091</v>
          </cell>
          <cell r="D153">
            <v>0.0617581315282854</v>
          </cell>
          <cell r="E153">
            <v>4.97</v>
          </cell>
          <cell r="F153">
            <v>0.17</v>
          </cell>
          <cell r="G153">
            <v>0.5</v>
          </cell>
          <cell r="H153">
            <v>0.6</v>
          </cell>
          <cell r="I153">
            <v>-0.13</v>
          </cell>
          <cell r="J153">
            <v>-0.041</v>
          </cell>
          <cell r="K153">
            <v>-0.008499999</v>
          </cell>
          <cell r="L153">
            <v>0.01</v>
          </cell>
          <cell r="M153">
            <v>0.0225</v>
          </cell>
          <cell r="N153">
            <v>-0.109</v>
          </cell>
          <cell r="O153">
            <v>0.165</v>
          </cell>
          <cell r="P153">
            <v>0.165</v>
          </cell>
          <cell r="Q153">
            <v>-0.15</v>
          </cell>
          <cell r="R153">
            <v>-0.041</v>
          </cell>
          <cell r="S153">
            <v>-0.07</v>
          </cell>
          <cell r="T153">
            <v>-0.07</v>
          </cell>
          <cell r="U153">
            <v>-0.1</v>
          </cell>
          <cell r="V153">
            <v>-0.13</v>
          </cell>
          <cell r="W153">
            <v>-0.0865</v>
          </cell>
          <cell r="X153">
            <v>-0.005</v>
          </cell>
          <cell r="Y153">
            <v>-0.0825</v>
          </cell>
          <cell r="Z153">
            <v>-0.074</v>
          </cell>
          <cell r="AA153">
            <v>-0.103</v>
          </cell>
          <cell r="AB153">
            <v>-0.084</v>
          </cell>
          <cell r="AC153">
            <v>-0.0495</v>
          </cell>
          <cell r="AD153">
            <v>-0.072</v>
          </cell>
          <cell r="AE153">
            <v>0.0155</v>
          </cell>
          <cell r="AF153">
            <v>0.043</v>
          </cell>
          <cell r="AG153">
            <v>-0.041</v>
          </cell>
          <cell r="AH153">
            <v>0.0025</v>
          </cell>
          <cell r="AI153">
            <v>-0.061</v>
          </cell>
          <cell r="AJ153">
            <v>0.0025</v>
          </cell>
          <cell r="AK153">
            <v>-0.13</v>
          </cell>
          <cell r="AL153">
            <v>0</v>
          </cell>
        </row>
        <row r="154">
          <cell r="C154">
            <v>41122</v>
          </cell>
          <cell r="D154">
            <v>0.0617874508340104</v>
          </cell>
          <cell r="E154">
            <v>4.993</v>
          </cell>
          <cell r="F154">
            <v>0.17</v>
          </cell>
          <cell r="G154">
            <v>0.55</v>
          </cell>
          <cell r="H154">
            <v>0.7</v>
          </cell>
          <cell r="I154">
            <v>-0.13</v>
          </cell>
          <cell r="J154">
            <v>-0.041</v>
          </cell>
          <cell r="K154">
            <v>-0.008499999</v>
          </cell>
          <cell r="L154">
            <v>0.01</v>
          </cell>
          <cell r="M154">
            <v>0.025</v>
          </cell>
          <cell r="N154">
            <v>-0.1</v>
          </cell>
          <cell r="O154">
            <v>0.165</v>
          </cell>
          <cell r="P154">
            <v>0.165</v>
          </cell>
          <cell r="Q154">
            <v>-0.15</v>
          </cell>
          <cell r="R154">
            <v>-0.041</v>
          </cell>
          <cell r="S154">
            <v>-0.07</v>
          </cell>
          <cell r="T154">
            <v>-0.07</v>
          </cell>
          <cell r="U154">
            <v>-0.1</v>
          </cell>
          <cell r="V154">
            <v>-0.13</v>
          </cell>
          <cell r="W154">
            <v>-0.0815</v>
          </cell>
          <cell r="X154">
            <v>-0.005</v>
          </cell>
          <cell r="Y154">
            <v>-0.0825</v>
          </cell>
          <cell r="Z154">
            <v>-0.0715</v>
          </cell>
          <cell r="AA154">
            <v>-0.098</v>
          </cell>
          <cell r="AB154">
            <v>-0.079</v>
          </cell>
          <cell r="AC154">
            <v>-0.0495</v>
          </cell>
          <cell r="AD154">
            <v>-0.072</v>
          </cell>
          <cell r="AE154">
            <v>0.0155</v>
          </cell>
          <cell r="AF154">
            <v>0.043</v>
          </cell>
          <cell r="AG154">
            <v>-0.041</v>
          </cell>
          <cell r="AH154">
            <v>0.0025</v>
          </cell>
          <cell r="AI154">
            <v>-0.061</v>
          </cell>
          <cell r="AJ154">
            <v>0.0025</v>
          </cell>
          <cell r="AK154">
            <v>-0.13</v>
          </cell>
          <cell r="AL154">
            <v>0</v>
          </cell>
        </row>
        <row r="155">
          <cell r="C155">
            <v>41153</v>
          </cell>
          <cell r="D155">
            <v>0.061816770140021</v>
          </cell>
          <cell r="E155">
            <v>4.983</v>
          </cell>
          <cell r="F155">
            <v>0.17</v>
          </cell>
          <cell r="G155">
            <v>0.55</v>
          </cell>
          <cell r="H155">
            <v>0.65</v>
          </cell>
          <cell r="I155">
            <v>-0.13</v>
          </cell>
          <cell r="J155">
            <v>-0.041</v>
          </cell>
          <cell r="K155">
            <v>-0.008499999</v>
          </cell>
          <cell r="L155">
            <v>0.01</v>
          </cell>
          <cell r="M155">
            <v>0.0175</v>
          </cell>
          <cell r="N155">
            <v>-0.128</v>
          </cell>
          <cell r="O155">
            <v>0.185</v>
          </cell>
          <cell r="P155">
            <v>0.185</v>
          </cell>
          <cell r="Q155">
            <v>-0.15</v>
          </cell>
          <cell r="R155">
            <v>-0.041</v>
          </cell>
          <cell r="S155">
            <v>-0.07</v>
          </cell>
          <cell r="T155">
            <v>-0.07</v>
          </cell>
          <cell r="U155">
            <v>-0.1</v>
          </cell>
          <cell r="V155">
            <v>-0.13</v>
          </cell>
          <cell r="W155">
            <v>-0.0915</v>
          </cell>
          <cell r="X155">
            <v>-0.005</v>
          </cell>
          <cell r="Y155">
            <v>-0.0825</v>
          </cell>
          <cell r="Z155">
            <v>-0.079</v>
          </cell>
          <cell r="AA155">
            <v>-0.108</v>
          </cell>
          <cell r="AB155">
            <v>-0.089</v>
          </cell>
          <cell r="AC155">
            <v>-0.0495</v>
          </cell>
          <cell r="AD155">
            <v>-0.072</v>
          </cell>
          <cell r="AE155">
            <v>0.0155</v>
          </cell>
          <cell r="AF155">
            <v>0.043</v>
          </cell>
          <cell r="AG155">
            <v>-0.041</v>
          </cell>
          <cell r="AH155">
            <v>0.0025</v>
          </cell>
          <cell r="AI155">
            <v>-0.061</v>
          </cell>
          <cell r="AJ155">
            <v>-0.0025</v>
          </cell>
          <cell r="AK155">
            <v>-0.13</v>
          </cell>
          <cell r="AL155">
            <v>0</v>
          </cell>
        </row>
        <row r="156">
          <cell r="C156">
            <v>41183</v>
          </cell>
          <cell r="D156">
            <v>0.0618451436622385</v>
          </cell>
          <cell r="E156">
            <v>4.993</v>
          </cell>
          <cell r="F156">
            <v>0.17</v>
          </cell>
          <cell r="G156">
            <v>0.6</v>
          </cell>
          <cell r="H156">
            <v>0.7</v>
          </cell>
          <cell r="I156">
            <v>-0.13</v>
          </cell>
          <cell r="J156">
            <v>-0.041</v>
          </cell>
          <cell r="K156">
            <v>-0.008499999</v>
          </cell>
          <cell r="L156">
            <v>0.01</v>
          </cell>
          <cell r="M156">
            <v>0.0075</v>
          </cell>
          <cell r="N156">
            <v>-0.1505</v>
          </cell>
          <cell r="O156">
            <v>0.195</v>
          </cell>
          <cell r="P156">
            <v>0.195</v>
          </cell>
          <cell r="Q156">
            <v>-0.15</v>
          </cell>
          <cell r="R156">
            <v>-0.041</v>
          </cell>
          <cell r="S156">
            <v>-0.07</v>
          </cell>
          <cell r="T156">
            <v>-0.07</v>
          </cell>
          <cell r="U156">
            <v>-0.1</v>
          </cell>
          <cell r="V156">
            <v>-0.13</v>
          </cell>
          <cell r="W156">
            <v>-0.104</v>
          </cell>
          <cell r="X156">
            <v>-0.005</v>
          </cell>
          <cell r="Y156">
            <v>-0.0825</v>
          </cell>
          <cell r="Z156">
            <v>-0.099</v>
          </cell>
          <cell r="AA156">
            <v>-0.1205</v>
          </cell>
          <cell r="AB156">
            <v>-0.1015</v>
          </cell>
          <cell r="AC156">
            <v>-0.0495</v>
          </cell>
          <cell r="AD156">
            <v>-0.072</v>
          </cell>
          <cell r="AE156">
            <v>0.0155</v>
          </cell>
          <cell r="AF156">
            <v>0.043</v>
          </cell>
          <cell r="AG156">
            <v>-0.041</v>
          </cell>
          <cell r="AH156">
            <v>0.0025</v>
          </cell>
          <cell r="AI156">
            <v>-0.061</v>
          </cell>
          <cell r="AJ156">
            <v>0.0025</v>
          </cell>
          <cell r="AK156">
            <v>-0.13</v>
          </cell>
          <cell r="AL156">
            <v>0</v>
          </cell>
        </row>
        <row r="157">
          <cell r="C157">
            <v>41214</v>
          </cell>
          <cell r="D157">
            <v>0.0618744629688108</v>
          </cell>
          <cell r="E157">
            <v>5.13</v>
          </cell>
          <cell r="F157">
            <v>0.17</v>
          </cell>
          <cell r="G157">
            <v>0.8</v>
          </cell>
          <cell r="H157">
            <v>0.9</v>
          </cell>
          <cell r="I157">
            <v>-0.13</v>
          </cell>
          <cell r="J157">
            <v>-0.0405</v>
          </cell>
          <cell r="K157">
            <v>-0.0165</v>
          </cell>
          <cell r="L157">
            <v>0.01</v>
          </cell>
          <cell r="M157">
            <v>-0.0325</v>
          </cell>
          <cell r="N157">
            <v>-0.133</v>
          </cell>
          <cell r="O157">
            <v>0.2375</v>
          </cell>
          <cell r="P157">
            <v>0.2375</v>
          </cell>
          <cell r="Q157">
            <v>-0.15</v>
          </cell>
          <cell r="R157">
            <v>-0.0405</v>
          </cell>
          <cell r="S157">
            <v>-0.07</v>
          </cell>
          <cell r="T157">
            <v>0.025</v>
          </cell>
          <cell r="U157">
            <v>-0.1</v>
          </cell>
          <cell r="V157">
            <v>-0.13</v>
          </cell>
          <cell r="W157">
            <v>-0.109</v>
          </cell>
          <cell r="X157">
            <v>-0.006</v>
          </cell>
          <cell r="Y157">
            <v>-0.075</v>
          </cell>
          <cell r="Z157">
            <v>-0.1015</v>
          </cell>
          <cell r="AA157">
            <v>-0.123</v>
          </cell>
          <cell r="AB157">
            <v>-0.109</v>
          </cell>
          <cell r="AC157">
            <v>-0.0495</v>
          </cell>
          <cell r="AD157">
            <v>-0.072</v>
          </cell>
          <cell r="AE157">
            <v>0.0235</v>
          </cell>
          <cell r="AF157">
            <v>0.072</v>
          </cell>
          <cell r="AG157">
            <v>-0.0405</v>
          </cell>
          <cell r="AH157">
            <v>0.0025</v>
          </cell>
          <cell r="AI157">
            <v>-0.0755</v>
          </cell>
          <cell r="AJ157">
            <v>-0.005</v>
          </cell>
          <cell r="AK157">
            <v>-0.13</v>
          </cell>
          <cell r="AL157">
            <v>0.01</v>
          </cell>
        </row>
        <row r="158">
          <cell r="C158">
            <v>41244</v>
          </cell>
          <cell r="D158">
            <v>0.0619028364915715</v>
          </cell>
          <cell r="E158">
            <v>5.265</v>
          </cell>
          <cell r="F158">
            <v>0.17</v>
          </cell>
          <cell r="G158">
            <v>1</v>
          </cell>
          <cell r="H158">
            <v>1.1</v>
          </cell>
          <cell r="I158">
            <v>-0.1325</v>
          </cell>
          <cell r="J158">
            <v>-0.0405</v>
          </cell>
          <cell r="K158">
            <v>-0.0165</v>
          </cell>
          <cell r="L158">
            <v>0.01</v>
          </cell>
          <cell r="M158">
            <v>-0.055</v>
          </cell>
          <cell r="N158">
            <v>-0.134</v>
          </cell>
          <cell r="O158">
            <v>0.2575</v>
          </cell>
          <cell r="P158">
            <v>0.2575</v>
          </cell>
          <cell r="Q158">
            <v>-0.1525</v>
          </cell>
          <cell r="R158">
            <v>-0.0405</v>
          </cell>
          <cell r="S158">
            <v>-0.07</v>
          </cell>
          <cell r="T158">
            <v>0.045</v>
          </cell>
          <cell r="U158">
            <v>-0.1025</v>
          </cell>
          <cell r="V158">
            <v>-0.1325</v>
          </cell>
          <cell r="W158">
            <v>-0.1315</v>
          </cell>
          <cell r="X158">
            <v>-0.006</v>
          </cell>
          <cell r="Y158">
            <v>-0.075</v>
          </cell>
          <cell r="Z158">
            <v>-0.124</v>
          </cell>
          <cell r="AA158">
            <v>-0.148</v>
          </cell>
          <cell r="AB158">
            <v>-0.1315</v>
          </cell>
          <cell r="AC158">
            <v>-0.0495</v>
          </cell>
          <cell r="AD158">
            <v>-0.072</v>
          </cell>
          <cell r="AE158">
            <v>0.0235</v>
          </cell>
          <cell r="AF158">
            <v>0.072</v>
          </cell>
          <cell r="AG158">
            <v>-0.0405</v>
          </cell>
          <cell r="AH158">
            <v>0.0025</v>
          </cell>
          <cell r="AI158">
            <v>-0.0755</v>
          </cell>
          <cell r="AJ158">
            <v>0.005</v>
          </cell>
          <cell r="AK158">
            <v>-0.1325</v>
          </cell>
          <cell r="AL158">
            <v>0.01</v>
          </cell>
        </row>
        <row r="159">
          <cell r="C159">
            <v>41275</v>
          </cell>
          <cell r="D159">
            <v>0.0619321557987051</v>
          </cell>
          <cell r="E159">
            <v>5.325</v>
          </cell>
          <cell r="F159">
            <v>0.17</v>
          </cell>
          <cell r="G159">
            <v>1</v>
          </cell>
          <cell r="H159">
            <v>1.1</v>
          </cell>
          <cell r="I159">
            <v>-0.135</v>
          </cell>
          <cell r="J159">
            <v>-0.0405</v>
          </cell>
          <cell r="K159">
            <v>-0.008999999</v>
          </cell>
          <cell r="L159">
            <v>0.01</v>
          </cell>
          <cell r="M159">
            <v>-0.0575</v>
          </cell>
          <cell r="N159">
            <v>-0.153</v>
          </cell>
          <cell r="O159">
            <v>0.2675</v>
          </cell>
          <cell r="P159">
            <v>0.2675</v>
          </cell>
          <cell r="Q159">
            <v>-0.155</v>
          </cell>
          <cell r="R159">
            <v>-0.0405</v>
          </cell>
          <cell r="S159">
            <v>-0.07</v>
          </cell>
          <cell r="T159">
            <v>0.0575</v>
          </cell>
          <cell r="U159">
            <v>-0.105</v>
          </cell>
          <cell r="V159">
            <v>-0.135</v>
          </cell>
          <cell r="W159">
            <v>-0.1365</v>
          </cell>
          <cell r="X159">
            <v>-0.01</v>
          </cell>
          <cell r="Y159">
            <v>-0.075</v>
          </cell>
          <cell r="Z159">
            <v>-0.132</v>
          </cell>
          <cell r="AA159">
            <v>-0.126</v>
          </cell>
          <cell r="AB159">
            <v>-0.1365</v>
          </cell>
          <cell r="AC159">
            <v>-0.0475</v>
          </cell>
          <cell r="AD159">
            <v>-0.07</v>
          </cell>
          <cell r="AE159">
            <v>0.0235</v>
          </cell>
          <cell r="AF159">
            <v>0.072</v>
          </cell>
          <cell r="AG159">
            <v>-0.0405</v>
          </cell>
          <cell r="AH159">
            <v>0.0025</v>
          </cell>
          <cell r="AI159">
            <v>-0.0755</v>
          </cell>
          <cell r="AJ159">
            <v>0.0025</v>
          </cell>
          <cell r="AK159">
            <v>-0.135</v>
          </cell>
          <cell r="AL159">
            <v>0.01</v>
          </cell>
        </row>
        <row r="160">
          <cell r="C160">
            <v>41306</v>
          </cell>
          <cell r="D160">
            <v>0.0619614751061244</v>
          </cell>
          <cell r="E160">
            <v>5.205</v>
          </cell>
          <cell r="F160">
            <v>0.17</v>
          </cell>
          <cell r="G160">
            <v>1</v>
          </cell>
          <cell r="H160">
            <v>1.1</v>
          </cell>
          <cell r="I160">
            <v>-0.1275</v>
          </cell>
          <cell r="J160">
            <v>-0.0405</v>
          </cell>
          <cell r="K160">
            <v>-0.008999999</v>
          </cell>
          <cell r="L160">
            <v>0.01</v>
          </cell>
          <cell r="M160">
            <v>-0.04</v>
          </cell>
          <cell r="N160">
            <v>-0.173</v>
          </cell>
          <cell r="O160">
            <v>0.2575</v>
          </cell>
          <cell r="P160">
            <v>0.2575</v>
          </cell>
          <cell r="Q160">
            <v>-0.1475</v>
          </cell>
          <cell r="R160">
            <v>-0.0405</v>
          </cell>
          <cell r="S160">
            <v>-0.07</v>
          </cell>
          <cell r="T160">
            <v>0.0625</v>
          </cell>
          <cell r="U160">
            <v>-0.0975</v>
          </cell>
          <cell r="V160">
            <v>-0.1275</v>
          </cell>
          <cell r="W160">
            <v>-0.1215</v>
          </cell>
          <cell r="X160">
            <v>-0.01</v>
          </cell>
          <cell r="Y160">
            <v>-0.075</v>
          </cell>
          <cell r="Z160">
            <v>-0.1145</v>
          </cell>
          <cell r="AA160">
            <v>-0.249</v>
          </cell>
          <cell r="AB160">
            <v>-0.1215</v>
          </cell>
          <cell r="AC160">
            <v>-0.0475</v>
          </cell>
          <cell r="AD160">
            <v>-0.07</v>
          </cell>
          <cell r="AE160">
            <v>0.0235</v>
          </cell>
          <cell r="AF160">
            <v>0.072</v>
          </cell>
          <cell r="AG160">
            <v>-0.0405</v>
          </cell>
          <cell r="AH160">
            <v>0.0025</v>
          </cell>
          <cell r="AI160">
            <v>-0.0755</v>
          </cell>
          <cell r="AJ160">
            <v>0.005</v>
          </cell>
          <cell r="AK160">
            <v>-0.1275</v>
          </cell>
          <cell r="AL160">
            <v>0.01</v>
          </cell>
        </row>
        <row r="161">
          <cell r="C161">
            <v>41334</v>
          </cell>
          <cell r="D161">
            <v>0.0619879570614579</v>
          </cell>
          <cell r="E161">
            <v>5.125</v>
          </cell>
          <cell r="F161">
            <v>0.17</v>
          </cell>
          <cell r="G161">
            <v>0.75</v>
          </cell>
          <cell r="H161">
            <v>0.85</v>
          </cell>
          <cell r="I161">
            <v>-0.125</v>
          </cell>
          <cell r="J161">
            <v>-0.0405</v>
          </cell>
          <cell r="K161">
            <v>-0.008999999</v>
          </cell>
          <cell r="L161">
            <v>0.01</v>
          </cell>
          <cell r="M161">
            <v>-0.0275</v>
          </cell>
          <cell r="N161">
            <v>-0.153</v>
          </cell>
          <cell r="O161">
            <v>0.2525</v>
          </cell>
          <cell r="P161">
            <v>0.2525</v>
          </cell>
          <cell r="Q161">
            <v>-0.145</v>
          </cell>
          <cell r="R161">
            <v>-0.0405</v>
          </cell>
          <cell r="S161">
            <v>-0.07</v>
          </cell>
          <cell r="T161">
            <v>0.06</v>
          </cell>
          <cell r="U161">
            <v>-0.095</v>
          </cell>
          <cell r="V161">
            <v>-0.125</v>
          </cell>
          <cell r="W161">
            <v>-0.1115</v>
          </cell>
          <cell r="X161">
            <v>-0.01</v>
          </cell>
          <cell r="Y161">
            <v>-0.075</v>
          </cell>
          <cell r="Z161">
            <v>-0.1045</v>
          </cell>
          <cell r="AA161">
            <v>-0.246</v>
          </cell>
          <cell r="AB161">
            <v>-0.1115</v>
          </cell>
          <cell r="AC161">
            <v>-0.0475</v>
          </cell>
          <cell r="AD161">
            <v>-0.07</v>
          </cell>
          <cell r="AE161">
            <v>0.0235</v>
          </cell>
          <cell r="AF161">
            <v>0.072</v>
          </cell>
          <cell r="AG161">
            <v>-0.0405</v>
          </cell>
          <cell r="AH161">
            <v>0.0025</v>
          </cell>
          <cell r="AI161">
            <v>-0.0755</v>
          </cell>
          <cell r="AJ161">
            <v>0.0025</v>
          </cell>
          <cell r="AK161">
            <v>-0.125</v>
          </cell>
          <cell r="AL161">
            <v>0.01</v>
          </cell>
        </row>
        <row r="162">
          <cell r="C162">
            <v>41365</v>
          </cell>
          <cell r="D162">
            <v>0.0620172763694198</v>
          </cell>
          <cell r="E162">
            <v>5.035</v>
          </cell>
          <cell r="F162">
            <v>0.17</v>
          </cell>
          <cell r="G162">
            <v>0.4</v>
          </cell>
          <cell r="H162">
            <v>0.55</v>
          </cell>
          <cell r="I162">
            <v>-0.13</v>
          </cell>
          <cell r="J162">
            <v>-0.038</v>
          </cell>
          <cell r="K162">
            <v>-0.006499999</v>
          </cell>
          <cell r="L162">
            <v>0.01</v>
          </cell>
          <cell r="M162">
            <v>0.015</v>
          </cell>
          <cell r="N162">
            <v>-0.128</v>
          </cell>
          <cell r="O162">
            <v>0.1875</v>
          </cell>
          <cell r="P162">
            <v>0.1875</v>
          </cell>
          <cell r="Q162">
            <v>-0.15</v>
          </cell>
          <cell r="R162">
            <v>-0.038</v>
          </cell>
          <cell r="S162">
            <v>-0.07</v>
          </cell>
          <cell r="T162">
            <v>-0.07</v>
          </cell>
          <cell r="U162">
            <v>-0.1</v>
          </cell>
          <cell r="V162">
            <v>-0.13</v>
          </cell>
          <cell r="W162">
            <v>-0.112</v>
          </cell>
          <cell r="X162">
            <v>-0.005</v>
          </cell>
          <cell r="Y162">
            <v>-0.0825</v>
          </cell>
          <cell r="Z162">
            <v>-0.1295</v>
          </cell>
          <cell r="AA162">
            <v>-0.126</v>
          </cell>
          <cell r="AB162">
            <v>-0.112</v>
          </cell>
          <cell r="AC162">
            <v>-0.0475</v>
          </cell>
          <cell r="AD162">
            <v>-0.07</v>
          </cell>
          <cell r="AE162">
            <v>0.0155</v>
          </cell>
          <cell r="AF162">
            <v>0.043</v>
          </cell>
          <cell r="AG162">
            <v>-0.038</v>
          </cell>
          <cell r="AH162">
            <v>0.0025</v>
          </cell>
          <cell r="AI162">
            <v>-0.058</v>
          </cell>
          <cell r="AJ162">
            <v>0.01</v>
          </cell>
          <cell r="AK162">
            <v>-0.13</v>
          </cell>
          <cell r="AL162">
            <v>0</v>
          </cell>
        </row>
        <row r="163">
          <cell r="C163">
            <v>41395</v>
          </cell>
          <cell r="D163">
            <v>0.062045649893526</v>
          </cell>
          <cell r="E163">
            <v>5.015</v>
          </cell>
          <cell r="F163">
            <v>0.17</v>
          </cell>
          <cell r="G163">
            <v>0.45</v>
          </cell>
          <cell r="H163">
            <v>0.5</v>
          </cell>
          <cell r="I163">
            <v>-0.13</v>
          </cell>
          <cell r="J163">
            <v>-0.038</v>
          </cell>
          <cell r="K163">
            <v>-0.006499999</v>
          </cell>
          <cell r="L163">
            <v>0.01</v>
          </cell>
          <cell r="M163">
            <v>0.015</v>
          </cell>
          <cell r="N163">
            <v>-0.158</v>
          </cell>
          <cell r="O163">
            <v>0.1775</v>
          </cell>
          <cell r="P163">
            <v>0.1775</v>
          </cell>
          <cell r="Q163">
            <v>-0.15</v>
          </cell>
          <cell r="R163">
            <v>-0.038</v>
          </cell>
          <cell r="S163">
            <v>-0.07</v>
          </cell>
          <cell r="T163">
            <v>-0.07</v>
          </cell>
          <cell r="U163">
            <v>-0.1</v>
          </cell>
          <cell r="V163">
            <v>-0.13</v>
          </cell>
          <cell r="W163">
            <v>-0.0995</v>
          </cell>
          <cell r="X163">
            <v>-0.005</v>
          </cell>
          <cell r="Y163">
            <v>-0.0825</v>
          </cell>
          <cell r="Z163">
            <v>-0.087</v>
          </cell>
          <cell r="AA163">
            <v>-0.116</v>
          </cell>
          <cell r="AB163">
            <v>-0.097</v>
          </cell>
          <cell r="AC163">
            <v>-0.0475</v>
          </cell>
          <cell r="AD163">
            <v>-0.07</v>
          </cell>
          <cell r="AE163">
            <v>0.0155</v>
          </cell>
          <cell r="AF163">
            <v>0.043</v>
          </cell>
          <cell r="AG163">
            <v>-0.038</v>
          </cell>
          <cell r="AH163">
            <v>0.0025</v>
          </cell>
          <cell r="AI163">
            <v>-0.058</v>
          </cell>
          <cell r="AJ163">
            <v>0.0075</v>
          </cell>
          <cell r="AK163">
            <v>-0.13</v>
          </cell>
          <cell r="AL163">
            <v>0</v>
          </cell>
        </row>
        <row r="164">
          <cell r="C164">
            <v>41426</v>
          </cell>
          <cell r="D164">
            <v>0.0620749692020497</v>
          </cell>
          <cell r="E164">
            <v>5.043</v>
          </cell>
          <cell r="F164">
            <v>0.17</v>
          </cell>
          <cell r="G164">
            <v>0.45</v>
          </cell>
          <cell r="H164">
            <v>0.6</v>
          </cell>
          <cell r="I164">
            <v>-0.13</v>
          </cell>
          <cell r="J164">
            <v>-0.038</v>
          </cell>
          <cell r="K164">
            <v>-0.006499999</v>
          </cell>
          <cell r="L164">
            <v>0.01</v>
          </cell>
          <cell r="M164">
            <v>0.02</v>
          </cell>
          <cell r="N164">
            <v>-0.154</v>
          </cell>
          <cell r="O164">
            <v>0.1675</v>
          </cell>
          <cell r="P164">
            <v>0.1675</v>
          </cell>
          <cell r="Q164">
            <v>-0.15</v>
          </cell>
          <cell r="R164">
            <v>-0.038</v>
          </cell>
          <cell r="S164">
            <v>-0.07</v>
          </cell>
          <cell r="T164">
            <v>-0.07</v>
          </cell>
          <cell r="U164">
            <v>-0.1</v>
          </cell>
          <cell r="V164">
            <v>-0.13</v>
          </cell>
          <cell r="W164">
            <v>-0.0945</v>
          </cell>
          <cell r="X164">
            <v>-0.005</v>
          </cell>
          <cell r="Y164">
            <v>-0.0825</v>
          </cell>
          <cell r="Z164">
            <v>-0.082</v>
          </cell>
          <cell r="AA164">
            <v>-0.111</v>
          </cell>
          <cell r="AB164">
            <v>-0.092</v>
          </cell>
          <cell r="AC164">
            <v>-0.0475</v>
          </cell>
          <cell r="AD164">
            <v>-0.07</v>
          </cell>
          <cell r="AE164">
            <v>0.0155</v>
          </cell>
          <cell r="AF164">
            <v>0.043</v>
          </cell>
          <cell r="AG164">
            <v>-0.038</v>
          </cell>
          <cell r="AH164">
            <v>0.0025</v>
          </cell>
          <cell r="AI164">
            <v>-0.058</v>
          </cell>
          <cell r="AJ164">
            <v>0.005</v>
          </cell>
          <cell r="AK164">
            <v>-0.13</v>
          </cell>
          <cell r="AL164">
            <v>0</v>
          </cell>
        </row>
        <row r="165">
          <cell r="C165">
            <v>41456</v>
          </cell>
          <cell r="D165">
            <v>0.062103342726699</v>
          </cell>
          <cell r="E165">
            <v>5.07</v>
          </cell>
          <cell r="F165">
            <v>0.17</v>
          </cell>
          <cell r="G165">
            <v>0.5</v>
          </cell>
          <cell r="H165">
            <v>0.6</v>
          </cell>
          <cell r="I165">
            <v>-0.13</v>
          </cell>
          <cell r="J165">
            <v>-0.038</v>
          </cell>
          <cell r="K165">
            <v>-0.006499999</v>
          </cell>
          <cell r="L165">
            <v>0.01</v>
          </cell>
          <cell r="M165">
            <v>0.0225</v>
          </cell>
          <cell r="N165">
            <v>-0.107</v>
          </cell>
          <cell r="O165">
            <v>0.1675</v>
          </cell>
          <cell r="P165">
            <v>0.1675</v>
          </cell>
          <cell r="Q165">
            <v>-0.15</v>
          </cell>
          <cell r="R165">
            <v>-0.038</v>
          </cell>
          <cell r="S165">
            <v>-0.07</v>
          </cell>
          <cell r="T165">
            <v>-0.07</v>
          </cell>
          <cell r="U165">
            <v>-0.1</v>
          </cell>
          <cell r="V165">
            <v>-0.13</v>
          </cell>
          <cell r="W165">
            <v>-0.0845</v>
          </cell>
          <cell r="X165">
            <v>-0.005</v>
          </cell>
          <cell r="Y165">
            <v>-0.0825</v>
          </cell>
          <cell r="Z165">
            <v>-0.072</v>
          </cell>
          <cell r="AA165">
            <v>-0.101</v>
          </cell>
          <cell r="AB165">
            <v>-0.082</v>
          </cell>
          <cell r="AC165">
            <v>-0.0475</v>
          </cell>
          <cell r="AD165">
            <v>-0.07</v>
          </cell>
          <cell r="AE165">
            <v>0.0155</v>
          </cell>
          <cell r="AF165">
            <v>0.043</v>
          </cell>
          <cell r="AG165">
            <v>-0.038</v>
          </cell>
          <cell r="AH165">
            <v>0.0025</v>
          </cell>
          <cell r="AI165">
            <v>-0.058</v>
          </cell>
          <cell r="AJ165">
            <v>0.0025</v>
          </cell>
          <cell r="AK165">
            <v>-0.13</v>
          </cell>
          <cell r="AL165">
            <v>0</v>
          </cell>
        </row>
        <row r="166">
          <cell r="C166">
            <v>41487</v>
          </cell>
          <cell r="D166">
            <v>0.062132662035784</v>
          </cell>
          <cell r="E166">
            <v>5.093</v>
          </cell>
          <cell r="F166">
            <v>0.17</v>
          </cell>
          <cell r="G166">
            <v>0.55</v>
          </cell>
          <cell r="H166">
            <v>0.7</v>
          </cell>
          <cell r="I166">
            <v>-0.13</v>
          </cell>
          <cell r="J166">
            <v>-0.038</v>
          </cell>
          <cell r="K166">
            <v>-0.006499999</v>
          </cell>
          <cell r="L166">
            <v>0.01</v>
          </cell>
          <cell r="M166">
            <v>0.025</v>
          </cell>
          <cell r="N166">
            <v>-0.098</v>
          </cell>
          <cell r="O166">
            <v>0.1675</v>
          </cell>
          <cell r="P166">
            <v>0.1675</v>
          </cell>
          <cell r="Q166">
            <v>-0.15</v>
          </cell>
          <cell r="R166">
            <v>-0.038</v>
          </cell>
          <cell r="S166">
            <v>-0.07</v>
          </cell>
          <cell r="T166">
            <v>-0.07</v>
          </cell>
          <cell r="U166">
            <v>-0.1</v>
          </cell>
          <cell r="V166">
            <v>-0.13</v>
          </cell>
          <cell r="W166">
            <v>-0.0795</v>
          </cell>
          <cell r="X166">
            <v>-0.005</v>
          </cell>
          <cell r="Y166">
            <v>-0.0825</v>
          </cell>
          <cell r="Z166">
            <v>-0.0695</v>
          </cell>
          <cell r="AA166">
            <v>-0.096</v>
          </cell>
          <cell r="AB166">
            <v>-0.077</v>
          </cell>
          <cell r="AC166">
            <v>-0.0475</v>
          </cell>
          <cell r="AD166">
            <v>-0.07</v>
          </cell>
          <cell r="AE166">
            <v>0.0155</v>
          </cell>
          <cell r="AF166">
            <v>0.043</v>
          </cell>
          <cell r="AG166">
            <v>-0.038</v>
          </cell>
          <cell r="AH166">
            <v>0.0025</v>
          </cell>
          <cell r="AI166">
            <v>-0.058</v>
          </cell>
          <cell r="AJ166">
            <v>0.0025</v>
          </cell>
          <cell r="AK166">
            <v>-0.13</v>
          </cell>
          <cell r="AL166">
            <v>0</v>
          </cell>
        </row>
        <row r="167">
          <cell r="C167">
            <v>41518</v>
          </cell>
          <cell r="D167">
            <v>0.0621619813451546</v>
          </cell>
          <cell r="E167">
            <v>5.083</v>
          </cell>
          <cell r="F167">
            <v>0.17</v>
          </cell>
          <cell r="G167">
            <v>0.55</v>
          </cell>
          <cell r="H167">
            <v>0.65</v>
          </cell>
          <cell r="I167">
            <v>-0.13</v>
          </cell>
          <cell r="J167">
            <v>-0.038</v>
          </cell>
          <cell r="K167">
            <v>-0.006499999</v>
          </cell>
          <cell r="L167">
            <v>0.01</v>
          </cell>
          <cell r="M167">
            <v>0.0175</v>
          </cell>
          <cell r="N167">
            <v>-0.126</v>
          </cell>
          <cell r="O167">
            <v>0.1875</v>
          </cell>
          <cell r="P167">
            <v>0.1875</v>
          </cell>
          <cell r="Q167">
            <v>-0.15</v>
          </cell>
          <cell r="R167">
            <v>-0.038</v>
          </cell>
          <cell r="S167">
            <v>-0.07</v>
          </cell>
          <cell r="T167">
            <v>-0.07</v>
          </cell>
          <cell r="U167">
            <v>-0.1</v>
          </cell>
          <cell r="V167">
            <v>-0.13</v>
          </cell>
          <cell r="W167">
            <v>-0.0895</v>
          </cell>
          <cell r="X167">
            <v>-0.005</v>
          </cell>
          <cell r="Y167">
            <v>-0.0825</v>
          </cell>
          <cell r="Z167">
            <v>-0.077</v>
          </cell>
          <cell r="AA167">
            <v>-0.106</v>
          </cell>
          <cell r="AB167">
            <v>-0.087</v>
          </cell>
          <cell r="AC167">
            <v>-0.0475</v>
          </cell>
          <cell r="AD167">
            <v>-0.07</v>
          </cell>
          <cell r="AE167">
            <v>0.0155</v>
          </cell>
          <cell r="AF167">
            <v>0.043</v>
          </cell>
          <cell r="AG167">
            <v>-0.038</v>
          </cell>
          <cell r="AH167">
            <v>0.0025</v>
          </cell>
          <cell r="AI167">
            <v>-0.058</v>
          </cell>
          <cell r="AJ167">
            <v>-0.0025</v>
          </cell>
          <cell r="AK167">
            <v>-0.13</v>
          </cell>
          <cell r="AL167">
            <v>0</v>
          </cell>
        </row>
        <row r="168">
          <cell r="C168">
            <v>41548</v>
          </cell>
          <cell r="D168">
            <v>0.0621903548706233</v>
          </cell>
          <cell r="E168">
            <v>5.093</v>
          </cell>
          <cell r="F168">
            <v>0.17</v>
          </cell>
          <cell r="G168">
            <v>0.6</v>
          </cell>
          <cell r="H168">
            <v>0.7</v>
          </cell>
          <cell r="I168">
            <v>-0.13</v>
          </cell>
          <cell r="J168">
            <v>-0.038</v>
          </cell>
          <cell r="K168">
            <v>-0.006499999</v>
          </cell>
          <cell r="L168">
            <v>0.01</v>
          </cell>
          <cell r="M168">
            <v>0.0075</v>
          </cell>
          <cell r="N168">
            <v>-0.1485</v>
          </cell>
          <cell r="O168">
            <v>0.1975</v>
          </cell>
          <cell r="P168">
            <v>0.1975</v>
          </cell>
          <cell r="Q168">
            <v>-0.15</v>
          </cell>
          <cell r="R168">
            <v>-0.038</v>
          </cell>
          <cell r="S168">
            <v>-0.07</v>
          </cell>
          <cell r="T168">
            <v>-0.07</v>
          </cell>
          <cell r="U168">
            <v>-0.1</v>
          </cell>
          <cell r="V168">
            <v>-0.13</v>
          </cell>
          <cell r="W168">
            <v>-0.102</v>
          </cell>
          <cell r="X168">
            <v>-0.005</v>
          </cell>
          <cell r="Y168">
            <v>-0.0825</v>
          </cell>
          <cell r="Z168">
            <v>-0.097</v>
          </cell>
          <cell r="AA168">
            <v>-0.1185</v>
          </cell>
          <cell r="AB168">
            <v>-0.0995</v>
          </cell>
          <cell r="AC168">
            <v>-0.0475</v>
          </cell>
          <cell r="AD168">
            <v>-0.07</v>
          </cell>
          <cell r="AE168">
            <v>0.0155</v>
          </cell>
          <cell r="AF168">
            <v>0.043</v>
          </cell>
          <cell r="AG168">
            <v>-0.038</v>
          </cell>
          <cell r="AH168">
            <v>0.0025</v>
          </cell>
          <cell r="AI168">
            <v>-0.058</v>
          </cell>
          <cell r="AJ168">
            <v>0.0025</v>
          </cell>
          <cell r="AK168">
            <v>-0.13</v>
          </cell>
          <cell r="AL168">
            <v>0</v>
          </cell>
        </row>
        <row r="169">
          <cell r="C169">
            <v>41579</v>
          </cell>
          <cell r="D169">
            <v>0.0622196741805547</v>
          </cell>
          <cell r="E169">
            <v>5.23</v>
          </cell>
          <cell r="F169">
            <v>0.17</v>
          </cell>
          <cell r="G169">
            <v>0.8</v>
          </cell>
          <cell r="H169">
            <v>0.9</v>
          </cell>
          <cell r="I169">
            <v>-0.13</v>
          </cell>
          <cell r="J169">
            <v>-0.0375</v>
          </cell>
          <cell r="K169">
            <v>-0.0145</v>
          </cell>
          <cell r="L169">
            <v>0.01</v>
          </cell>
          <cell r="M169">
            <v>-0.0325</v>
          </cell>
          <cell r="N169">
            <v>-0.131</v>
          </cell>
          <cell r="O169">
            <v>0.24</v>
          </cell>
          <cell r="P169">
            <v>0.24</v>
          </cell>
          <cell r="Q169">
            <v>-0.15</v>
          </cell>
          <cell r="R169">
            <v>-0.0375</v>
          </cell>
          <cell r="S169">
            <v>-0.07</v>
          </cell>
          <cell r="T169">
            <v>0.025</v>
          </cell>
          <cell r="U169">
            <v>-0.1</v>
          </cell>
          <cell r="V169">
            <v>-0.13</v>
          </cell>
          <cell r="W169">
            <v>-0.107</v>
          </cell>
          <cell r="X169">
            <v>-0.006</v>
          </cell>
          <cell r="Y169">
            <v>-0.075</v>
          </cell>
          <cell r="Z169">
            <v>-0.0995</v>
          </cell>
          <cell r="AA169">
            <v>-0.121</v>
          </cell>
          <cell r="AB169">
            <v>-0.107</v>
          </cell>
          <cell r="AC169">
            <v>-0.0475</v>
          </cell>
          <cell r="AD169">
            <v>-0.07</v>
          </cell>
          <cell r="AE169">
            <v>0.0235</v>
          </cell>
          <cell r="AF169">
            <v>0.074</v>
          </cell>
          <cell r="AG169">
            <v>-0.0375</v>
          </cell>
          <cell r="AH169">
            <v>0.0025</v>
          </cell>
          <cell r="AI169">
            <v>-0.0725</v>
          </cell>
          <cell r="AJ169">
            <v>-0.005</v>
          </cell>
          <cell r="AK169">
            <v>-0.13</v>
          </cell>
          <cell r="AL169">
            <v>0.01</v>
          </cell>
        </row>
        <row r="170">
          <cell r="C170">
            <v>41609</v>
          </cell>
          <cell r="D170">
            <v>0.0622480477065674</v>
          </cell>
          <cell r="E170">
            <v>5.365</v>
          </cell>
          <cell r="F170">
            <v>0.17</v>
          </cell>
          <cell r="G170">
            <v>1</v>
          </cell>
          <cell r="H170">
            <v>1.1</v>
          </cell>
          <cell r="I170">
            <v>-0.1325</v>
          </cell>
          <cell r="J170">
            <v>-0.0375</v>
          </cell>
          <cell r="K170">
            <v>-0.0145</v>
          </cell>
          <cell r="L170">
            <v>0.01</v>
          </cell>
          <cell r="M170">
            <v>-0.055</v>
          </cell>
          <cell r="N170">
            <v>-0.132</v>
          </cell>
          <cell r="O170">
            <v>0.26</v>
          </cell>
          <cell r="P170">
            <v>0.26</v>
          </cell>
          <cell r="Q170">
            <v>-0.1525</v>
          </cell>
          <cell r="R170">
            <v>-0.0375</v>
          </cell>
          <cell r="S170">
            <v>-0.07</v>
          </cell>
          <cell r="T170">
            <v>0.045</v>
          </cell>
          <cell r="U170">
            <v>-0.1025</v>
          </cell>
          <cell r="V170">
            <v>-0.1325</v>
          </cell>
          <cell r="W170">
            <v>-0.1295</v>
          </cell>
          <cell r="X170">
            <v>-0.006</v>
          </cell>
          <cell r="Y170">
            <v>-0.075</v>
          </cell>
          <cell r="Z170">
            <v>-0.122</v>
          </cell>
          <cell r="AA170">
            <v>-0.146</v>
          </cell>
          <cell r="AB170">
            <v>-0.1295</v>
          </cell>
          <cell r="AC170">
            <v>-0.0475</v>
          </cell>
          <cell r="AD170">
            <v>-0.07</v>
          </cell>
          <cell r="AE170">
            <v>0.0235</v>
          </cell>
          <cell r="AF170">
            <v>0.074</v>
          </cell>
          <cell r="AG170">
            <v>-0.0375</v>
          </cell>
          <cell r="AH170">
            <v>0.0025</v>
          </cell>
          <cell r="AI170">
            <v>-0.0725</v>
          </cell>
          <cell r="AJ170">
            <v>0.005</v>
          </cell>
          <cell r="AK170">
            <v>-0.1325</v>
          </cell>
          <cell r="AL170">
            <v>0.01</v>
          </cell>
        </row>
        <row r="171">
          <cell r="C171">
            <v>41640</v>
          </cell>
          <cell r="D171">
            <v>0.0622773670170602</v>
          </cell>
          <cell r="E171">
            <v>5.425</v>
          </cell>
          <cell r="F171">
            <v>0.17</v>
          </cell>
          <cell r="G171">
            <v>1</v>
          </cell>
          <cell r="H171">
            <v>1.1</v>
          </cell>
          <cell r="I171">
            <v>-0.135</v>
          </cell>
          <cell r="J171">
            <v>-0.0375</v>
          </cell>
          <cell r="K171">
            <v>-0.006999999</v>
          </cell>
          <cell r="L171">
            <v>0.01</v>
          </cell>
          <cell r="M171">
            <v>-0.0575</v>
          </cell>
          <cell r="N171">
            <v>-0.151</v>
          </cell>
          <cell r="O171">
            <v>0.27</v>
          </cell>
          <cell r="P171">
            <v>0.27</v>
          </cell>
          <cell r="Q171">
            <v>-0.155</v>
          </cell>
          <cell r="R171">
            <v>-0.0375</v>
          </cell>
          <cell r="S171">
            <v>-0.07</v>
          </cell>
          <cell r="T171">
            <v>0.0575</v>
          </cell>
          <cell r="U171">
            <v>-0.105</v>
          </cell>
          <cell r="V171">
            <v>-0.135</v>
          </cell>
          <cell r="W171">
            <v>-0.1345</v>
          </cell>
          <cell r="X171">
            <v>-0.008</v>
          </cell>
          <cell r="Y171">
            <v>-0.075</v>
          </cell>
          <cell r="Z171">
            <v>-0.13</v>
          </cell>
          <cell r="AA171">
            <v>-0.124</v>
          </cell>
          <cell r="AB171">
            <v>-0.1345</v>
          </cell>
          <cell r="AC171">
            <v>-0.0455</v>
          </cell>
          <cell r="AD171">
            <v>-0.068</v>
          </cell>
          <cell r="AE171">
            <v>0.0235</v>
          </cell>
          <cell r="AF171">
            <v>0.074</v>
          </cell>
          <cell r="AG171">
            <v>-0.0375</v>
          </cell>
          <cell r="AH171">
            <v>0.0025</v>
          </cell>
          <cell r="AI171">
            <v>-0.0725</v>
          </cell>
          <cell r="AJ171">
            <v>0.0025</v>
          </cell>
          <cell r="AK171">
            <v>-0.135</v>
          </cell>
          <cell r="AL171">
            <v>0.01</v>
          </cell>
        </row>
        <row r="172">
          <cell r="C172">
            <v>41671</v>
          </cell>
          <cell r="D172">
            <v>0.062306686327839</v>
          </cell>
          <cell r="E172">
            <v>5.305</v>
          </cell>
          <cell r="F172">
            <v>0.17</v>
          </cell>
          <cell r="G172">
            <v>1</v>
          </cell>
          <cell r="H172">
            <v>1.1</v>
          </cell>
          <cell r="I172">
            <v>-0.1275</v>
          </cell>
          <cell r="J172">
            <v>-0.0375</v>
          </cell>
          <cell r="K172">
            <v>-0.006999999</v>
          </cell>
          <cell r="L172">
            <v>0.01</v>
          </cell>
          <cell r="M172">
            <v>-0.04</v>
          </cell>
          <cell r="N172">
            <v>-0.171</v>
          </cell>
          <cell r="O172">
            <v>0.26</v>
          </cell>
          <cell r="P172">
            <v>0.26</v>
          </cell>
          <cell r="Q172">
            <v>-0.1475</v>
          </cell>
          <cell r="R172">
            <v>-0.0375</v>
          </cell>
          <cell r="S172">
            <v>-0.07</v>
          </cell>
          <cell r="T172">
            <v>0.0625</v>
          </cell>
          <cell r="U172">
            <v>-0.0975</v>
          </cell>
          <cell r="V172">
            <v>-0.1275</v>
          </cell>
          <cell r="W172">
            <v>-0.1195</v>
          </cell>
          <cell r="X172">
            <v>-0.008</v>
          </cell>
          <cell r="Y172">
            <v>-0.075</v>
          </cell>
          <cell r="Z172">
            <v>-0.1125</v>
          </cell>
          <cell r="AA172">
            <v>-0.247</v>
          </cell>
          <cell r="AB172">
            <v>-0.1195</v>
          </cell>
          <cell r="AC172">
            <v>-0.0455</v>
          </cell>
          <cell r="AD172">
            <v>-0.068</v>
          </cell>
          <cell r="AE172">
            <v>0.0235</v>
          </cell>
          <cell r="AF172">
            <v>0.074</v>
          </cell>
          <cell r="AG172">
            <v>-0.0375</v>
          </cell>
          <cell r="AH172">
            <v>0.0025</v>
          </cell>
          <cell r="AI172">
            <v>-0.0725</v>
          </cell>
          <cell r="AJ172">
            <v>0.005</v>
          </cell>
          <cell r="AK172">
            <v>-0.1275</v>
          </cell>
          <cell r="AL172">
            <v>0.01</v>
          </cell>
        </row>
        <row r="173">
          <cell r="C173">
            <v>41699</v>
          </cell>
          <cell r="D173">
            <v>0.0623331682862069</v>
          </cell>
          <cell r="E173">
            <v>5.225</v>
          </cell>
          <cell r="F173">
            <v>0.17</v>
          </cell>
          <cell r="G173">
            <v>0.75</v>
          </cell>
          <cell r="H173">
            <v>0.85</v>
          </cell>
          <cell r="I173">
            <v>-0.125</v>
          </cell>
          <cell r="J173">
            <v>-0.0375</v>
          </cell>
          <cell r="K173">
            <v>-0.006999999</v>
          </cell>
          <cell r="L173">
            <v>0.01</v>
          </cell>
          <cell r="M173">
            <v>-0.0275</v>
          </cell>
          <cell r="N173">
            <v>-0.151</v>
          </cell>
          <cell r="O173">
            <v>0.255</v>
          </cell>
          <cell r="P173">
            <v>0.255</v>
          </cell>
          <cell r="Q173">
            <v>-0.145</v>
          </cell>
          <cell r="R173">
            <v>-0.0375</v>
          </cell>
          <cell r="S173">
            <v>-0.07</v>
          </cell>
          <cell r="T173">
            <v>0.06</v>
          </cell>
          <cell r="U173">
            <v>-0.095</v>
          </cell>
          <cell r="V173">
            <v>-0.125</v>
          </cell>
          <cell r="W173">
            <v>-0.1095</v>
          </cell>
          <cell r="X173">
            <v>-0.008</v>
          </cell>
          <cell r="Y173">
            <v>-0.075</v>
          </cell>
          <cell r="Z173">
            <v>-0.1025</v>
          </cell>
          <cell r="AA173">
            <v>-0.244</v>
          </cell>
          <cell r="AB173">
            <v>-0.1095</v>
          </cell>
          <cell r="AC173">
            <v>-0.0455</v>
          </cell>
          <cell r="AD173">
            <v>-0.068</v>
          </cell>
          <cell r="AE173">
            <v>0.0235</v>
          </cell>
          <cell r="AF173">
            <v>0.074</v>
          </cell>
          <cell r="AG173">
            <v>-0.0375</v>
          </cell>
          <cell r="AH173">
            <v>0.0025</v>
          </cell>
          <cell r="AI173">
            <v>-0.0725</v>
          </cell>
          <cell r="AJ173">
            <v>0.0025</v>
          </cell>
          <cell r="AK173">
            <v>-0.125</v>
          </cell>
          <cell r="AL173">
            <v>0.01</v>
          </cell>
        </row>
        <row r="174">
          <cell r="C174">
            <v>41730</v>
          </cell>
          <cell r="D174">
            <v>0.0623624875975284</v>
          </cell>
          <cell r="E174">
            <v>5.135</v>
          </cell>
          <cell r="F174">
            <v>0.17</v>
          </cell>
          <cell r="G174">
            <v>0.4</v>
          </cell>
          <cell r="H174">
            <v>0.55</v>
          </cell>
          <cell r="I174">
            <v>-0.13</v>
          </cell>
          <cell r="J174">
            <v>-0.035</v>
          </cell>
          <cell r="K174">
            <v>-0.004499999</v>
          </cell>
          <cell r="L174">
            <v>0.01</v>
          </cell>
          <cell r="M174">
            <v>0.015</v>
          </cell>
          <cell r="N174">
            <v>-0.126</v>
          </cell>
          <cell r="O174">
            <v>0.19</v>
          </cell>
          <cell r="P174">
            <v>0.19</v>
          </cell>
          <cell r="Q174">
            <v>-0.15</v>
          </cell>
          <cell r="R174">
            <v>-0.03</v>
          </cell>
          <cell r="S174">
            <v>-0.07</v>
          </cell>
          <cell r="T174">
            <v>-0.07</v>
          </cell>
          <cell r="U174">
            <v>-0.1</v>
          </cell>
          <cell r="V174">
            <v>-0.13</v>
          </cell>
          <cell r="W174">
            <v>-0.11</v>
          </cell>
          <cell r="X174">
            <v>-0.003</v>
          </cell>
          <cell r="Y174">
            <v>-0.0825</v>
          </cell>
          <cell r="Z174">
            <v>-0.1275</v>
          </cell>
          <cell r="AA174">
            <v>-0.124</v>
          </cell>
          <cell r="AB174">
            <v>-0.11</v>
          </cell>
          <cell r="AC174">
            <v>-0.0455</v>
          </cell>
          <cell r="AD174">
            <v>-0.068</v>
          </cell>
          <cell r="AE174">
            <v>0.0155</v>
          </cell>
          <cell r="AF174">
            <v>0.043</v>
          </cell>
          <cell r="AG174">
            <v>-0.035</v>
          </cell>
          <cell r="AH174">
            <v>0.0025</v>
          </cell>
          <cell r="AI174">
            <v>-0.0555</v>
          </cell>
          <cell r="AJ174">
            <v>0.01</v>
          </cell>
          <cell r="AK174">
            <v>-0.13</v>
          </cell>
          <cell r="AL174">
            <v>0</v>
          </cell>
        </row>
        <row r="175">
          <cell r="C175">
            <v>41760</v>
          </cell>
          <cell r="D175">
            <v>0.0623908611248853</v>
          </cell>
          <cell r="E175">
            <v>5.115</v>
          </cell>
          <cell r="F175">
            <v>0.17</v>
          </cell>
          <cell r="G175">
            <v>0.45</v>
          </cell>
          <cell r="H175">
            <v>0.5</v>
          </cell>
          <cell r="I175">
            <v>-0.13</v>
          </cell>
          <cell r="J175">
            <v>-0.035</v>
          </cell>
          <cell r="K175">
            <v>-0.004499999</v>
          </cell>
          <cell r="L175">
            <v>0.01</v>
          </cell>
          <cell r="M175">
            <v>0.015</v>
          </cell>
          <cell r="N175">
            <v>-0.156</v>
          </cell>
          <cell r="O175">
            <v>0.18</v>
          </cell>
          <cell r="P175">
            <v>0.18</v>
          </cell>
          <cell r="Q175">
            <v>-0.15</v>
          </cell>
          <cell r="R175">
            <v>-0.03</v>
          </cell>
          <cell r="S175">
            <v>-0.07</v>
          </cell>
          <cell r="T175">
            <v>-0.07</v>
          </cell>
          <cell r="U175">
            <v>-0.1</v>
          </cell>
          <cell r="V175">
            <v>-0.13</v>
          </cell>
          <cell r="W175">
            <v>-0.0975</v>
          </cell>
          <cell r="X175">
            <v>-0.003</v>
          </cell>
          <cell r="Y175">
            <v>-0.0825</v>
          </cell>
          <cell r="Z175">
            <v>-0.085</v>
          </cell>
          <cell r="AA175">
            <v>-0.114</v>
          </cell>
          <cell r="AB175">
            <v>-0.095</v>
          </cell>
          <cell r="AC175">
            <v>-0.0455</v>
          </cell>
          <cell r="AD175">
            <v>-0.068</v>
          </cell>
          <cell r="AE175">
            <v>0.0155</v>
          </cell>
          <cell r="AF175">
            <v>0.043</v>
          </cell>
          <cell r="AG175">
            <v>-0.035</v>
          </cell>
          <cell r="AH175">
            <v>0.0025</v>
          </cell>
          <cell r="AI175">
            <v>-0.0555</v>
          </cell>
          <cell r="AJ175">
            <v>0.0075</v>
          </cell>
          <cell r="AK175">
            <v>-0.13</v>
          </cell>
          <cell r="AL175">
            <v>0</v>
          </cell>
        </row>
        <row r="176">
          <cell r="C176">
            <v>41791</v>
          </cell>
          <cell r="D176">
            <v>0.0624201804367681</v>
          </cell>
          <cell r="E176">
            <v>5.143</v>
          </cell>
          <cell r="F176">
            <v>0.17</v>
          </cell>
          <cell r="G176">
            <v>0.45</v>
          </cell>
          <cell r="H176">
            <v>0.6</v>
          </cell>
          <cell r="I176">
            <v>-0.13</v>
          </cell>
          <cell r="J176">
            <v>-0.035</v>
          </cell>
          <cell r="K176">
            <v>-0.004499999</v>
          </cell>
          <cell r="L176">
            <v>0.01</v>
          </cell>
          <cell r="M176">
            <v>0.02</v>
          </cell>
          <cell r="N176">
            <v>-0.152</v>
          </cell>
          <cell r="O176">
            <v>0.17</v>
          </cell>
          <cell r="P176">
            <v>0.17</v>
          </cell>
          <cell r="Q176">
            <v>-0.15</v>
          </cell>
          <cell r="R176">
            <v>-0.03</v>
          </cell>
          <cell r="S176">
            <v>-0.07</v>
          </cell>
          <cell r="T176">
            <v>-0.07</v>
          </cell>
          <cell r="U176">
            <v>-0.1</v>
          </cell>
          <cell r="V176">
            <v>-0.13</v>
          </cell>
          <cell r="W176">
            <v>-0.0925</v>
          </cell>
          <cell r="X176">
            <v>-0.003</v>
          </cell>
          <cell r="Y176">
            <v>-0.0825</v>
          </cell>
          <cell r="Z176">
            <v>-0.08</v>
          </cell>
          <cell r="AA176">
            <v>-0.109</v>
          </cell>
          <cell r="AB176">
            <v>-0.09</v>
          </cell>
          <cell r="AC176">
            <v>-0.0455</v>
          </cell>
          <cell r="AD176">
            <v>-0.068</v>
          </cell>
          <cell r="AE176">
            <v>0.0155</v>
          </cell>
          <cell r="AF176">
            <v>0.043</v>
          </cell>
          <cell r="AG176">
            <v>-0.035</v>
          </cell>
          <cell r="AH176">
            <v>0.0025</v>
          </cell>
          <cell r="AI176">
            <v>-0.0555</v>
          </cell>
          <cell r="AJ176">
            <v>0.005</v>
          </cell>
          <cell r="AK176">
            <v>-0.13</v>
          </cell>
          <cell r="AL176">
            <v>0</v>
          </cell>
        </row>
        <row r="177">
          <cell r="C177">
            <v>41821</v>
          </cell>
          <cell r="D177">
            <v>0.0624485539646682</v>
          </cell>
          <cell r="E177">
            <v>5.17</v>
          </cell>
          <cell r="F177">
            <v>0.17</v>
          </cell>
          <cell r="G177">
            <v>0.5</v>
          </cell>
          <cell r="H177">
            <v>0.6</v>
          </cell>
          <cell r="I177">
            <v>-0.13</v>
          </cell>
          <cell r="J177">
            <v>-0.035</v>
          </cell>
          <cell r="K177">
            <v>-0.004499999</v>
          </cell>
          <cell r="L177">
            <v>0.01</v>
          </cell>
          <cell r="M177">
            <v>0.0225</v>
          </cell>
          <cell r="N177">
            <v>-0.105</v>
          </cell>
          <cell r="O177">
            <v>0.17</v>
          </cell>
          <cell r="P177">
            <v>0.17</v>
          </cell>
          <cell r="Q177">
            <v>-0.15</v>
          </cell>
          <cell r="R177">
            <v>-0.03</v>
          </cell>
          <cell r="S177">
            <v>-0.07</v>
          </cell>
          <cell r="T177">
            <v>-0.07</v>
          </cell>
          <cell r="U177">
            <v>-0.1</v>
          </cell>
          <cell r="V177">
            <v>-0.13</v>
          </cell>
          <cell r="W177">
            <v>-0.0825</v>
          </cell>
          <cell r="X177">
            <v>-0.003</v>
          </cell>
          <cell r="Y177">
            <v>-0.0825</v>
          </cell>
          <cell r="Z177">
            <v>-0.07</v>
          </cell>
          <cell r="AA177">
            <v>-0.099</v>
          </cell>
          <cell r="AB177">
            <v>-0.08</v>
          </cell>
          <cell r="AC177">
            <v>-0.0455</v>
          </cell>
          <cell r="AD177">
            <v>-0.068</v>
          </cell>
          <cell r="AE177">
            <v>0.0155</v>
          </cell>
          <cell r="AF177">
            <v>0.043</v>
          </cell>
          <cell r="AG177">
            <v>-0.035</v>
          </cell>
          <cell r="AH177">
            <v>0.0025</v>
          </cell>
          <cell r="AI177">
            <v>-0.0555</v>
          </cell>
          <cell r="AJ177">
            <v>0.0025</v>
          </cell>
          <cell r="AK177">
            <v>-0.13</v>
          </cell>
          <cell r="AL177">
            <v>0</v>
          </cell>
        </row>
        <row r="178">
          <cell r="C178">
            <v>41852</v>
          </cell>
          <cell r="D178">
            <v>0.0624778732771127</v>
          </cell>
          <cell r="E178">
            <v>5.193</v>
          </cell>
          <cell r="F178">
            <v>0.17</v>
          </cell>
          <cell r="G178">
            <v>0.55</v>
          </cell>
          <cell r="H178">
            <v>0.7</v>
          </cell>
          <cell r="I178">
            <v>-0.13</v>
          </cell>
          <cell r="J178">
            <v>-0.035</v>
          </cell>
          <cell r="K178">
            <v>-0.004499999</v>
          </cell>
          <cell r="L178">
            <v>0.01</v>
          </cell>
          <cell r="M178">
            <v>0.025</v>
          </cell>
          <cell r="N178">
            <v>-0.096</v>
          </cell>
          <cell r="O178">
            <v>0.17</v>
          </cell>
          <cell r="P178">
            <v>0.17</v>
          </cell>
          <cell r="Q178">
            <v>-0.15</v>
          </cell>
          <cell r="R178">
            <v>-0.03</v>
          </cell>
          <cell r="S178">
            <v>-0.07</v>
          </cell>
          <cell r="T178">
            <v>-0.07</v>
          </cell>
          <cell r="U178">
            <v>-0.1</v>
          </cell>
          <cell r="V178">
            <v>-0.13</v>
          </cell>
          <cell r="W178">
            <v>-0.0775</v>
          </cell>
          <cell r="X178">
            <v>-0.003</v>
          </cell>
          <cell r="Y178">
            <v>-0.0825</v>
          </cell>
          <cell r="Z178">
            <v>-0.0675</v>
          </cell>
          <cell r="AA178">
            <v>-0.094</v>
          </cell>
          <cell r="AB178">
            <v>-0.075</v>
          </cell>
          <cell r="AC178">
            <v>-0.0455</v>
          </cell>
          <cell r="AD178">
            <v>-0.068</v>
          </cell>
          <cell r="AE178">
            <v>0.0155</v>
          </cell>
          <cell r="AF178">
            <v>0.043</v>
          </cell>
          <cell r="AG178">
            <v>-0.035</v>
          </cell>
          <cell r="AH178">
            <v>0.0025</v>
          </cell>
          <cell r="AI178">
            <v>-0.0555</v>
          </cell>
          <cell r="AJ178">
            <v>0.0025</v>
          </cell>
          <cell r="AK178">
            <v>-0.13</v>
          </cell>
          <cell r="AL178">
            <v>0</v>
          </cell>
        </row>
        <row r="179">
          <cell r="C179">
            <v>41883</v>
          </cell>
          <cell r="D179">
            <v>0.0625071925898424</v>
          </cell>
          <cell r="E179">
            <v>5.183</v>
          </cell>
          <cell r="F179">
            <v>0.17</v>
          </cell>
          <cell r="G179">
            <v>0.55</v>
          </cell>
          <cell r="H179">
            <v>0.65</v>
          </cell>
          <cell r="I179">
            <v>-0.13</v>
          </cell>
          <cell r="J179">
            <v>-0.035</v>
          </cell>
          <cell r="K179">
            <v>-0.004499999</v>
          </cell>
          <cell r="L179">
            <v>0.01</v>
          </cell>
          <cell r="M179">
            <v>0.0175</v>
          </cell>
          <cell r="N179">
            <v>-0.124</v>
          </cell>
          <cell r="O179">
            <v>0.19</v>
          </cell>
          <cell r="P179">
            <v>0.19</v>
          </cell>
          <cell r="Q179">
            <v>-0.15</v>
          </cell>
          <cell r="R179">
            <v>-0.03</v>
          </cell>
          <cell r="S179">
            <v>-0.07</v>
          </cell>
          <cell r="T179">
            <v>-0.07</v>
          </cell>
          <cell r="U179">
            <v>-0.1</v>
          </cell>
          <cell r="V179">
            <v>-0.13</v>
          </cell>
          <cell r="W179">
            <v>-0.0875</v>
          </cell>
          <cell r="X179">
            <v>-0.003</v>
          </cell>
          <cell r="Y179">
            <v>-0.0825</v>
          </cell>
          <cell r="Z179">
            <v>-0.075</v>
          </cell>
          <cell r="AA179">
            <v>-0.104</v>
          </cell>
          <cell r="AB179">
            <v>-0.085</v>
          </cell>
          <cell r="AC179">
            <v>-0.0455</v>
          </cell>
          <cell r="AD179">
            <v>-0.068</v>
          </cell>
          <cell r="AE179">
            <v>0.0155</v>
          </cell>
          <cell r="AF179">
            <v>0.043</v>
          </cell>
          <cell r="AG179">
            <v>-0.035</v>
          </cell>
          <cell r="AH179">
            <v>0.0025</v>
          </cell>
          <cell r="AI179">
            <v>-0.0555</v>
          </cell>
          <cell r="AJ179">
            <v>-0.0025</v>
          </cell>
          <cell r="AK179">
            <v>-0.13</v>
          </cell>
          <cell r="AL179">
            <v>0</v>
          </cell>
        </row>
        <row r="180">
          <cell r="C180">
            <v>41913</v>
          </cell>
          <cell r="D180">
            <v>0.0625355661185623</v>
          </cell>
          <cell r="E180">
            <v>5.193</v>
          </cell>
          <cell r="F180">
            <v>0.17</v>
          </cell>
          <cell r="G180">
            <v>0.6</v>
          </cell>
          <cell r="H180">
            <v>0.7</v>
          </cell>
          <cell r="I180">
            <v>-0.13</v>
          </cell>
          <cell r="J180">
            <v>-0.035</v>
          </cell>
          <cell r="K180">
            <v>-0.004499999</v>
          </cell>
          <cell r="L180">
            <v>0.01</v>
          </cell>
          <cell r="M180">
            <v>0.0075</v>
          </cell>
          <cell r="N180">
            <v>-0.1465</v>
          </cell>
          <cell r="O180">
            <v>0.2</v>
          </cell>
          <cell r="P180">
            <v>0.2</v>
          </cell>
          <cell r="Q180">
            <v>-0.15</v>
          </cell>
          <cell r="R180">
            <v>-0.03</v>
          </cell>
          <cell r="S180">
            <v>-0.07</v>
          </cell>
          <cell r="T180">
            <v>-0.07</v>
          </cell>
          <cell r="U180">
            <v>-0.1</v>
          </cell>
          <cell r="V180">
            <v>-0.13</v>
          </cell>
          <cell r="W180">
            <v>-0.1</v>
          </cell>
          <cell r="X180">
            <v>-0.003</v>
          </cell>
          <cell r="Y180">
            <v>-0.0825</v>
          </cell>
          <cell r="Z180">
            <v>-0.095</v>
          </cell>
          <cell r="AA180">
            <v>-0.1165</v>
          </cell>
          <cell r="AB180">
            <v>-0.0975</v>
          </cell>
          <cell r="AC180">
            <v>-0.0455</v>
          </cell>
          <cell r="AD180">
            <v>-0.068</v>
          </cell>
          <cell r="AE180">
            <v>0.0155</v>
          </cell>
          <cell r="AF180">
            <v>0.043</v>
          </cell>
          <cell r="AG180">
            <v>-0.035</v>
          </cell>
          <cell r="AH180">
            <v>0.0025</v>
          </cell>
          <cell r="AI180">
            <v>-0.0555</v>
          </cell>
          <cell r="AJ180">
            <v>0.0025</v>
          </cell>
          <cell r="AK180">
            <v>-0.13</v>
          </cell>
          <cell r="AL180">
            <v>0</v>
          </cell>
        </row>
        <row r="181">
          <cell r="C181">
            <v>41944</v>
          </cell>
          <cell r="D181">
            <v>0.0625648854318528</v>
          </cell>
          <cell r="E181">
            <v>5.33</v>
          </cell>
          <cell r="F181">
            <v>0.17</v>
          </cell>
          <cell r="G181">
            <v>0.8</v>
          </cell>
          <cell r="H181">
            <v>0.9</v>
          </cell>
          <cell r="I181">
            <v>-0.13</v>
          </cell>
          <cell r="J181">
            <v>-0.0345</v>
          </cell>
          <cell r="K181">
            <v>-0.0125</v>
          </cell>
          <cell r="L181">
            <v>0.01</v>
          </cell>
          <cell r="M181">
            <v>-0.0325</v>
          </cell>
          <cell r="N181">
            <v>-0.129</v>
          </cell>
          <cell r="O181">
            <v>0</v>
          </cell>
          <cell r="P181">
            <v>0</v>
          </cell>
          <cell r="Q181">
            <v>-0.15</v>
          </cell>
          <cell r="R181">
            <v>-0.03</v>
          </cell>
          <cell r="S181">
            <v>-0.07</v>
          </cell>
          <cell r="T181">
            <v>0.025</v>
          </cell>
          <cell r="U181">
            <v>-0.1</v>
          </cell>
          <cell r="V181">
            <v>-0.13</v>
          </cell>
          <cell r="W181">
            <v>-0.105</v>
          </cell>
          <cell r="X181">
            <v>-0.004</v>
          </cell>
          <cell r="Y181">
            <v>-0.075</v>
          </cell>
          <cell r="Z181">
            <v>-0.0975</v>
          </cell>
          <cell r="AA181">
            <v>-0.119</v>
          </cell>
          <cell r="AB181">
            <v>-0.105</v>
          </cell>
          <cell r="AC181">
            <v>-0.0455</v>
          </cell>
          <cell r="AD181">
            <v>-0.068</v>
          </cell>
          <cell r="AE181">
            <v>0.0235</v>
          </cell>
          <cell r="AF181">
            <v>0.076</v>
          </cell>
          <cell r="AG181">
            <v>-0.0345</v>
          </cell>
          <cell r="AH181">
            <v>0.0025</v>
          </cell>
          <cell r="AI181">
            <v>-0.07</v>
          </cell>
          <cell r="AJ181">
            <v>-0.005</v>
          </cell>
          <cell r="AK181">
            <v>-0.13</v>
          </cell>
          <cell r="AL181">
            <v>0.01</v>
          </cell>
        </row>
        <row r="182">
          <cell r="C182">
            <v>41974</v>
          </cell>
          <cell r="D182">
            <v>0.0625932589611158</v>
          </cell>
          <cell r="E182">
            <v>5.465</v>
          </cell>
          <cell r="F182">
            <v>0.17</v>
          </cell>
          <cell r="G182">
            <v>1</v>
          </cell>
          <cell r="H182">
            <v>1.1</v>
          </cell>
          <cell r="I182">
            <v>-0.1325</v>
          </cell>
          <cell r="J182">
            <v>-0.0345</v>
          </cell>
          <cell r="K182">
            <v>-0.0125</v>
          </cell>
          <cell r="L182">
            <v>0.01</v>
          </cell>
          <cell r="M182">
            <v>-0.055</v>
          </cell>
          <cell r="N182">
            <v>-0.13</v>
          </cell>
          <cell r="O182">
            <v>0</v>
          </cell>
          <cell r="P182">
            <v>0</v>
          </cell>
          <cell r="Q182">
            <v>-0.1525</v>
          </cell>
          <cell r="R182">
            <v>-0.03</v>
          </cell>
          <cell r="S182">
            <v>-0.07</v>
          </cell>
          <cell r="T182">
            <v>0.045</v>
          </cell>
          <cell r="U182">
            <v>-0.1025</v>
          </cell>
          <cell r="V182">
            <v>-0.1325</v>
          </cell>
          <cell r="W182">
            <v>-0.1275</v>
          </cell>
          <cell r="X182">
            <v>-0.004</v>
          </cell>
          <cell r="Y182">
            <v>-0.075</v>
          </cell>
          <cell r="Z182">
            <v>-0.12</v>
          </cell>
          <cell r="AA182">
            <v>-0.144</v>
          </cell>
          <cell r="AB182">
            <v>-0.1275</v>
          </cell>
          <cell r="AC182">
            <v>-0.0455</v>
          </cell>
          <cell r="AD182">
            <v>-0.068</v>
          </cell>
          <cell r="AE182">
            <v>0.0235</v>
          </cell>
          <cell r="AF182">
            <v>0.076</v>
          </cell>
          <cell r="AG182">
            <v>-0.0345</v>
          </cell>
          <cell r="AH182">
            <v>0.0025</v>
          </cell>
          <cell r="AI182">
            <v>-0.07</v>
          </cell>
          <cell r="AJ182">
            <v>0.005</v>
          </cell>
          <cell r="AK182">
            <v>-0.1325</v>
          </cell>
          <cell r="AL182">
            <v>0.01</v>
          </cell>
        </row>
        <row r="183">
          <cell r="C183">
            <v>42005</v>
          </cell>
          <cell r="D183">
            <v>0.0626225782749681</v>
          </cell>
          <cell r="E183">
            <v>5.525</v>
          </cell>
          <cell r="F183">
            <v>0.17</v>
          </cell>
          <cell r="G183">
            <v>1</v>
          </cell>
          <cell r="H183">
            <v>1.1</v>
          </cell>
          <cell r="I183">
            <v>-0.135</v>
          </cell>
          <cell r="J183">
            <v>-0.0325</v>
          </cell>
          <cell r="K183">
            <v>-0.004999999</v>
          </cell>
          <cell r="L183">
            <v>0.01</v>
          </cell>
          <cell r="M183">
            <v>-0.0575</v>
          </cell>
          <cell r="N183">
            <v>-0.149</v>
          </cell>
          <cell r="O183">
            <v>0</v>
          </cell>
          <cell r="P183">
            <v>0</v>
          </cell>
          <cell r="Q183">
            <v>-0.155</v>
          </cell>
          <cell r="R183">
            <v>-0.03</v>
          </cell>
          <cell r="S183">
            <v>-0.07</v>
          </cell>
          <cell r="T183">
            <v>0.0575</v>
          </cell>
          <cell r="U183">
            <v>-0.105</v>
          </cell>
          <cell r="V183">
            <v>-0.135</v>
          </cell>
          <cell r="W183">
            <v>-0.1325</v>
          </cell>
          <cell r="X183">
            <v>-0.006</v>
          </cell>
          <cell r="Y183">
            <v>-0.075</v>
          </cell>
          <cell r="Z183">
            <v>-0.128</v>
          </cell>
          <cell r="AA183">
            <v>-0.122</v>
          </cell>
          <cell r="AB183">
            <v>-0.1325</v>
          </cell>
          <cell r="AC183">
            <v>-0.0435</v>
          </cell>
          <cell r="AD183">
            <v>-0.066</v>
          </cell>
          <cell r="AE183">
            <v>0.0235</v>
          </cell>
          <cell r="AF183">
            <v>0.076</v>
          </cell>
          <cell r="AG183">
            <v>-0.0325</v>
          </cell>
          <cell r="AH183">
            <v>0.0025</v>
          </cell>
          <cell r="AI183">
            <v>-0.07</v>
          </cell>
          <cell r="AJ183">
            <v>0.0025</v>
          </cell>
          <cell r="AK183">
            <v>-0.135</v>
          </cell>
          <cell r="AL183">
            <v>0.01</v>
          </cell>
        </row>
        <row r="184">
          <cell r="C184">
            <v>42036</v>
          </cell>
          <cell r="D184">
            <v>0.0626518975891055</v>
          </cell>
          <cell r="E184">
            <v>5.405</v>
          </cell>
          <cell r="F184">
            <v>0.17</v>
          </cell>
          <cell r="G184">
            <v>1</v>
          </cell>
          <cell r="H184">
            <v>1.1</v>
          </cell>
          <cell r="I184">
            <v>-0.1275</v>
          </cell>
          <cell r="J184">
            <v>-0.0325</v>
          </cell>
          <cell r="K184">
            <v>-0.004999999</v>
          </cell>
          <cell r="L184">
            <v>0.01</v>
          </cell>
          <cell r="M184">
            <v>-0.04</v>
          </cell>
          <cell r="N184">
            <v>-0.169</v>
          </cell>
          <cell r="O184">
            <v>0</v>
          </cell>
          <cell r="P184">
            <v>0</v>
          </cell>
          <cell r="Q184">
            <v>-0.1475</v>
          </cell>
          <cell r="R184">
            <v>-0.03</v>
          </cell>
          <cell r="S184">
            <v>-0.07</v>
          </cell>
          <cell r="T184">
            <v>0.0625</v>
          </cell>
          <cell r="U184">
            <v>-0.0975</v>
          </cell>
          <cell r="V184">
            <v>-0.1275</v>
          </cell>
          <cell r="W184">
            <v>-0.1175</v>
          </cell>
          <cell r="X184">
            <v>-0.006</v>
          </cell>
          <cell r="Y184">
            <v>-0.075</v>
          </cell>
          <cell r="Z184">
            <v>-0.1105</v>
          </cell>
          <cell r="AA184">
            <v>-0.245</v>
          </cell>
          <cell r="AB184">
            <v>-0.1175</v>
          </cell>
          <cell r="AC184">
            <v>-0.0435</v>
          </cell>
          <cell r="AD184">
            <v>-0.066</v>
          </cell>
          <cell r="AE184">
            <v>0.0235</v>
          </cell>
          <cell r="AF184">
            <v>0.076</v>
          </cell>
          <cell r="AG184">
            <v>-0.0325</v>
          </cell>
          <cell r="AH184">
            <v>0.0025</v>
          </cell>
          <cell r="AI184">
            <v>-0.07</v>
          </cell>
          <cell r="AJ184">
            <v>0.005</v>
          </cell>
          <cell r="AK184">
            <v>-0.1275</v>
          </cell>
          <cell r="AL184">
            <v>0.01</v>
          </cell>
        </row>
        <row r="185">
          <cell r="C185">
            <v>42064</v>
          </cell>
          <cell r="D185">
            <v>0.062678379550507</v>
          </cell>
          <cell r="E185">
            <v>5.325</v>
          </cell>
          <cell r="F185">
            <v>0.17</v>
          </cell>
          <cell r="G185">
            <v>0.75</v>
          </cell>
          <cell r="H185">
            <v>0.85</v>
          </cell>
          <cell r="I185">
            <v>-0.125</v>
          </cell>
          <cell r="J185">
            <v>-0.0325</v>
          </cell>
          <cell r="K185">
            <v>-0.004999999</v>
          </cell>
          <cell r="L185">
            <v>0.01</v>
          </cell>
          <cell r="M185">
            <v>-0.0275</v>
          </cell>
          <cell r="N185">
            <v>-0.149</v>
          </cell>
          <cell r="O185">
            <v>0</v>
          </cell>
          <cell r="P185">
            <v>0</v>
          </cell>
          <cell r="Q185">
            <v>-0.145</v>
          </cell>
          <cell r="R185">
            <v>-0.03</v>
          </cell>
          <cell r="S185">
            <v>-0.07</v>
          </cell>
          <cell r="T185">
            <v>0.06</v>
          </cell>
          <cell r="U185">
            <v>-0.095</v>
          </cell>
          <cell r="V185">
            <v>-0.125</v>
          </cell>
          <cell r="W185">
            <v>-0.1075</v>
          </cell>
          <cell r="X185">
            <v>-0.006</v>
          </cell>
          <cell r="Y185">
            <v>-0.075</v>
          </cell>
          <cell r="Z185">
            <v>-0.1005</v>
          </cell>
          <cell r="AA185">
            <v>-0.242</v>
          </cell>
          <cell r="AB185">
            <v>-0.1075</v>
          </cell>
          <cell r="AC185">
            <v>-0.0435</v>
          </cell>
          <cell r="AD185">
            <v>-0.066</v>
          </cell>
          <cell r="AE185">
            <v>0.0235</v>
          </cell>
          <cell r="AF185">
            <v>0.076</v>
          </cell>
          <cell r="AG185">
            <v>-0.0325</v>
          </cell>
          <cell r="AH185">
            <v>0.0025</v>
          </cell>
          <cell r="AI185">
            <v>-0.07</v>
          </cell>
          <cell r="AJ185">
            <v>0.0025</v>
          </cell>
          <cell r="AK185">
            <v>-0.125</v>
          </cell>
          <cell r="AL185">
            <v>0.01</v>
          </cell>
        </row>
        <row r="186">
          <cell r="C186">
            <v>42095</v>
          </cell>
          <cell r="D186">
            <v>0.0627076988651876</v>
          </cell>
          <cell r="E186">
            <v>5.235</v>
          </cell>
          <cell r="F186">
            <v>0.17</v>
          </cell>
          <cell r="G186">
            <v>0.4</v>
          </cell>
          <cell r="H186">
            <v>0.55</v>
          </cell>
          <cell r="I186">
            <v>-0.13</v>
          </cell>
          <cell r="J186">
            <v>-0.03</v>
          </cell>
          <cell r="K186">
            <v>-0.002499999</v>
          </cell>
          <cell r="L186">
            <v>0.01</v>
          </cell>
          <cell r="M186">
            <v>0.015</v>
          </cell>
          <cell r="N186">
            <v>-0.124</v>
          </cell>
          <cell r="O186">
            <v>0</v>
          </cell>
          <cell r="P186">
            <v>0</v>
          </cell>
          <cell r="Q186">
            <v>-0.15</v>
          </cell>
          <cell r="R186">
            <v>-0.03</v>
          </cell>
          <cell r="S186">
            <v>-0.07</v>
          </cell>
          <cell r="T186">
            <v>-0.07</v>
          </cell>
          <cell r="U186">
            <v>-0.1</v>
          </cell>
          <cell r="V186">
            <v>-0.13</v>
          </cell>
          <cell r="W186">
            <v>-0.108</v>
          </cell>
          <cell r="X186">
            <v>-0.001</v>
          </cell>
          <cell r="Y186">
            <v>-0.0825</v>
          </cell>
          <cell r="Z186">
            <v>-0.1255</v>
          </cell>
          <cell r="AA186">
            <v>-0.122</v>
          </cell>
          <cell r="AB186">
            <v>-0.108</v>
          </cell>
          <cell r="AC186">
            <v>-0.0435</v>
          </cell>
          <cell r="AD186">
            <v>-0.066</v>
          </cell>
          <cell r="AE186">
            <v>0.0155</v>
          </cell>
          <cell r="AF186">
            <v>0.043</v>
          </cell>
          <cell r="AG186">
            <v>-0.03</v>
          </cell>
          <cell r="AH186">
            <v>0.0025</v>
          </cell>
          <cell r="AI186">
            <v>-0.053</v>
          </cell>
          <cell r="AJ186">
            <v>0.01</v>
          </cell>
          <cell r="AK186">
            <v>-0.13</v>
          </cell>
          <cell r="AL186">
            <v>0</v>
          </cell>
        </row>
        <row r="187">
          <cell r="C187">
            <v>42125</v>
          </cell>
          <cell r="D187">
            <v>0.0627360723957948</v>
          </cell>
          <cell r="E187">
            <v>5.215</v>
          </cell>
          <cell r="F187">
            <v>0.17</v>
          </cell>
          <cell r="G187">
            <v>0.45</v>
          </cell>
          <cell r="H187">
            <v>0.5</v>
          </cell>
          <cell r="I187">
            <v>-0.13</v>
          </cell>
          <cell r="J187">
            <v>-0.03</v>
          </cell>
          <cell r="K187">
            <v>-0.002499999</v>
          </cell>
          <cell r="L187">
            <v>0.01</v>
          </cell>
          <cell r="M187">
            <v>0.015</v>
          </cell>
          <cell r="N187">
            <v>-0.154</v>
          </cell>
          <cell r="O187">
            <v>0</v>
          </cell>
          <cell r="P187">
            <v>0</v>
          </cell>
          <cell r="Q187">
            <v>-0.15</v>
          </cell>
          <cell r="R187">
            <v>-0.03</v>
          </cell>
          <cell r="S187">
            <v>-0.07</v>
          </cell>
          <cell r="T187">
            <v>-0.07</v>
          </cell>
          <cell r="U187">
            <v>-0.1</v>
          </cell>
          <cell r="V187">
            <v>-0.13</v>
          </cell>
          <cell r="W187">
            <v>-0.0955</v>
          </cell>
          <cell r="X187">
            <v>-0.001</v>
          </cell>
          <cell r="Y187">
            <v>-0.0825</v>
          </cell>
          <cell r="Z187">
            <v>-0.083</v>
          </cell>
          <cell r="AA187">
            <v>-0.112</v>
          </cell>
          <cell r="AB187">
            <v>-0.093</v>
          </cell>
          <cell r="AC187">
            <v>-0.0435</v>
          </cell>
          <cell r="AD187">
            <v>-0.066</v>
          </cell>
          <cell r="AE187">
            <v>0.0155</v>
          </cell>
          <cell r="AF187">
            <v>0.043</v>
          </cell>
          <cell r="AG187">
            <v>-0.03</v>
          </cell>
          <cell r="AH187">
            <v>0.0025</v>
          </cell>
          <cell r="AI187">
            <v>-0.053</v>
          </cell>
          <cell r="AJ187">
            <v>0.0075</v>
          </cell>
          <cell r="AK187">
            <v>-0.13</v>
          </cell>
          <cell r="AL187">
            <v>0</v>
          </cell>
        </row>
        <row r="188">
          <cell r="C188">
            <v>42156</v>
          </cell>
          <cell r="D188">
            <v>0.0627653917110362</v>
          </cell>
          <cell r="E188">
            <v>5.243</v>
          </cell>
          <cell r="F188">
            <v>0.17</v>
          </cell>
          <cell r="G188">
            <v>0.45</v>
          </cell>
          <cell r="H188">
            <v>0.6</v>
          </cell>
          <cell r="I188">
            <v>-0.13</v>
          </cell>
          <cell r="J188">
            <v>-0.03</v>
          </cell>
          <cell r="K188">
            <v>-0.002499999</v>
          </cell>
          <cell r="L188">
            <v>0.01</v>
          </cell>
          <cell r="M188">
            <v>0.02</v>
          </cell>
          <cell r="N188">
            <v>-0.15</v>
          </cell>
          <cell r="O188">
            <v>0</v>
          </cell>
          <cell r="P188">
            <v>0</v>
          </cell>
          <cell r="Q188">
            <v>-0.15</v>
          </cell>
          <cell r="R188">
            <v>-0.03</v>
          </cell>
          <cell r="S188">
            <v>-0.07</v>
          </cell>
          <cell r="T188">
            <v>-0.07</v>
          </cell>
          <cell r="U188">
            <v>-0.1</v>
          </cell>
          <cell r="V188">
            <v>-0.13</v>
          </cell>
          <cell r="W188">
            <v>-0.0905</v>
          </cell>
          <cell r="X188">
            <v>-0.001</v>
          </cell>
          <cell r="Y188">
            <v>-0.0825</v>
          </cell>
          <cell r="Z188">
            <v>-0.078</v>
          </cell>
          <cell r="AA188">
            <v>-0.107</v>
          </cell>
          <cell r="AB188">
            <v>-0.088</v>
          </cell>
          <cell r="AC188">
            <v>-0.0435</v>
          </cell>
          <cell r="AD188">
            <v>-0.066</v>
          </cell>
          <cell r="AE188">
            <v>0.0155</v>
          </cell>
          <cell r="AF188">
            <v>0.043</v>
          </cell>
          <cell r="AG188">
            <v>-0.03</v>
          </cell>
          <cell r="AH188">
            <v>0.0025</v>
          </cell>
          <cell r="AI188">
            <v>-0.053</v>
          </cell>
          <cell r="AJ188">
            <v>0.005</v>
          </cell>
          <cell r="AK188">
            <v>-0.13</v>
          </cell>
          <cell r="AL188">
            <v>0</v>
          </cell>
        </row>
        <row r="189">
          <cell r="C189">
            <v>42186</v>
          </cell>
          <cell r="D189">
            <v>0.0627937652421875</v>
          </cell>
          <cell r="E189">
            <v>5.27</v>
          </cell>
          <cell r="F189">
            <v>0.17</v>
          </cell>
          <cell r="G189">
            <v>0.5</v>
          </cell>
          <cell r="H189">
            <v>0.6</v>
          </cell>
          <cell r="I189">
            <v>-0.13</v>
          </cell>
          <cell r="J189">
            <v>-0.03</v>
          </cell>
          <cell r="K189">
            <v>-0.002499999</v>
          </cell>
          <cell r="L189">
            <v>0.01</v>
          </cell>
          <cell r="M189">
            <v>0.0225</v>
          </cell>
          <cell r="N189">
            <v>-0.103</v>
          </cell>
          <cell r="O189">
            <v>0</v>
          </cell>
          <cell r="P189">
            <v>0</v>
          </cell>
          <cell r="Q189">
            <v>-0.15</v>
          </cell>
          <cell r="R189">
            <v>-0.03</v>
          </cell>
          <cell r="S189">
            <v>-0.07</v>
          </cell>
          <cell r="T189">
            <v>-0.07</v>
          </cell>
          <cell r="U189">
            <v>-0.1</v>
          </cell>
          <cell r="V189">
            <v>-0.13</v>
          </cell>
          <cell r="W189">
            <v>-0.0805</v>
          </cell>
          <cell r="X189">
            <v>-0.001</v>
          </cell>
          <cell r="Y189">
            <v>-0.0825</v>
          </cell>
          <cell r="Z189">
            <v>-0.068</v>
          </cell>
          <cell r="AA189">
            <v>-0.097</v>
          </cell>
          <cell r="AB189">
            <v>-0.078</v>
          </cell>
          <cell r="AC189">
            <v>-0.0435</v>
          </cell>
          <cell r="AD189">
            <v>-0.066</v>
          </cell>
          <cell r="AE189">
            <v>0.0155</v>
          </cell>
          <cell r="AF189">
            <v>0.043</v>
          </cell>
          <cell r="AG189">
            <v>-0.03</v>
          </cell>
          <cell r="AH189">
            <v>0.0025</v>
          </cell>
          <cell r="AI189">
            <v>-0.053</v>
          </cell>
          <cell r="AJ189">
            <v>0.0025</v>
          </cell>
          <cell r="AK189">
            <v>-0.13</v>
          </cell>
          <cell r="AL189">
            <v>0</v>
          </cell>
        </row>
        <row r="190">
          <cell r="C190">
            <v>42217</v>
          </cell>
          <cell r="D190">
            <v>0.0628230845579902</v>
          </cell>
          <cell r="E190">
            <v>5.293</v>
          </cell>
          <cell r="F190">
            <v>0.17</v>
          </cell>
          <cell r="G190">
            <v>0.55</v>
          </cell>
          <cell r="H190">
            <v>0.7</v>
          </cell>
          <cell r="I190">
            <v>-0.13</v>
          </cell>
          <cell r="J190">
            <v>-0.03</v>
          </cell>
          <cell r="K190">
            <v>-0.002499999</v>
          </cell>
          <cell r="L190">
            <v>0</v>
          </cell>
          <cell r="M190">
            <v>0.025</v>
          </cell>
          <cell r="N190">
            <v>-0.094</v>
          </cell>
          <cell r="O190">
            <v>0</v>
          </cell>
          <cell r="P190">
            <v>0</v>
          </cell>
          <cell r="Q190">
            <v>-0.15</v>
          </cell>
          <cell r="R190">
            <v>-0.03</v>
          </cell>
          <cell r="S190">
            <v>-0.07</v>
          </cell>
          <cell r="T190">
            <v>-0.07</v>
          </cell>
          <cell r="U190">
            <v>-0.1</v>
          </cell>
          <cell r="V190">
            <v>-0.13</v>
          </cell>
          <cell r="W190">
            <v>-0.0755</v>
          </cell>
          <cell r="X190">
            <v>-0.001</v>
          </cell>
          <cell r="Y190">
            <v>-0.0825</v>
          </cell>
          <cell r="Z190">
            <v>-0.0655</v>
          </cell>
          <cell r="AA190">
            <v>-0.092</v>
          </cell>
          <cell r="AB190">
            <v>-0.073</v>
          </cell>
          <cell r="AC190">
            <v>-0.0435</v>
          </cell>
          <cell r="AD190">
            <v>-0.066</v>
          </cell>
          <cell r="AE190">
            <v>0.0155</v>
          </cell>
          <cell r="AF190">
            <v>0.043</v>
          </cell>
          <cell r="AG190">
            <v>-0.03</v>
          </cell>
          <cell r="AH190">
            <v>0.0025</v>
          </cell>
          <cell r="AI190">
            <v>-0.053</v>
          </cell>
          <cell r="AJ190">
            <v>0.0025</v>
          </cell>
          <cell r="AK190">
            <v>-0.13</v>
          </cell>
          <cell r="AL190">
            <v>0</v>
          </cell>
        </row>
        <row r="191">
          <cell r="C191">
            <v>42248</v>
          </cell>
          <cell r="D191">
            <v>0.0628524038740781</v>
          </cell>
          <cell r="E191">
            <v>5.283</v>
          </cell>
          <cell r="F191">
            <v>0.17</v>
          </cell>
          <cell r="G191">
            <v>0.55</v>
          </cell>
          <cell r="H191">
            <v>0.65</v>
          </cell>
          <cell r="I191">
            <v>-0.13</v>
          </cell>
          <cell r="J191">
            <v>0</v>
          </cell>
          <cell r="K191">
            <v>-0.002499999</v>
          </cell>
          <cell r="L191">
            <v>0</v>
          </cell>
          <cell r="M191">
            <v>0.0175</v>
          </cell>
          <cell r="N191">
            <v>-0.122</v>
          </cell>
          <cell r="O191">
            <v>0</v>
          </cell>
          <cell r="P191">
            <v>0</v>
          </cell>
          <cell r="Q191">
            <v>-0.15</v>
          </cell>
          <cell r="R191">
            <v>0</v>
          </cell>
          <cell r="S191">
            <v>-0.07</v>
          </cell>
          <cell r="T191">
            <v>-0.07</v>
          </cell>
          <cell r="U191">
            <v>-0.1</v>
          </cell>
          <cell r="V191">
            <v>-0.13</v>
          </cell>
          <cell r="W191">
            <v>-0.0855</v>
          </cell>
          <cell r="X191">
            <v>-0.001</v>
          </cell>
          <cell r="Y191">
            <v>-0.0825</v>
          </cell>
          <cell r="Z191">
            <v>-0.073</v>
          </cell>
          <cell r="AA191">
            <v>-0.102</v>
          </cell>
          <cell r="AB191">
            <v>-0.083</v>
          </cell>
          <cell r="AC191">
            <v>-0.0435</v>
          </cell>
          <cell r="AD191">
            <v>-0.066</v>
          </cell>
          <cell r="AE191">
            <v>0.0155</v>
          </cell>
          <cell r="AF191">
            <v>0.043</v>
          </cell>
          <cell r="AG191">
            <v>0</v>
          </cell>
          <cell r="AH191">
            <v>0.0025</v>
          </cell>
          <cell r="AI191">
            <v>-0.053</v>
          </cell>
          <cell r="AJ191">
            <v>-0.0025</v>
          </cell>
          <cell r="AK191">
            <v>-0.13</v>
          </cell>
          <cell r="AL191">
            <v>0</v>
          </cell>
        </row>
        <row r="192">
          <cell r="C192">
            <v>42278</v>
          </cell>
          <cell r="D192">
            <v>0.0628807774060482</v>
          </cell>
          <cell r="E192">
            <v>5.293</v>
          </cell>
          <cell r="F192">
            <v>0.17</v>
          </cell>
          <cell r="G192">
            <v>0.6</v>
          </cell>
          <cell r="H192">
            <v>0.7</v>
          </cell>
          <cell r="I192">
            <v>-0.13</v>
          </cell>
          <cell r="J192">
            <v>0</v>
          </cell>
          <cell r="K192">
            <v>-0.002499999</v>
          </cell>
          <cell r="L192">
            <v>0</v>
          </cell>
          <cell r="M192">
            <v>0.0075</v>
          </cell>
          <cell r="N192">
            <v>-0.1445</v>
          </cell>
          <cell r="O192">
            <v>0</v>
          </cell>
          <cell r="P192">
            <v>0</v>
          </cell>
          <cell r="Q192">
            <v>-0.15</v>
          </cell>
          <cell r="R192">
            <v>0</v>
          </cell>
          <cell r="S192">
            <v>-0.07</v>
          </cell>
          <cell r="T192">
            <v>-0.07</v>
          </cell>
          <cell r="U192">
            <v>-0.1</v>
          </cell>
          <cell r="V192">
            <v>-0.13</v>
          </cell>
          <cell r="W192">
            <v>-0.098</v>
          </cell>
          <cell r="X192">
            <v>-0.001</v>
          </cell>
          <cell r="Y192">
            <v>-0.0825</v>
          </cell>
          <cell r="Z192">
            <v>-0.093</v>
          </cell>
          <cell r="AA192">
            <v>-0.1145</v>
          </cell>
          <cell r="AB192">
            <v>-0.0955</v>
          </cell>
          <cell r="AC192">
            <v>-0.0435</v>
          </cell>
          <cell r="AD192">
            <v>-0.066</v>
          </cell>
          <cell r="AE192">
            <v>0.0155</v>
          </cell>
          <cell r="AF192">
            <v>0.043</v>
          </cell>
          <cell r="AG192">
            <v>0</v>
          </cell>
          <cell r="AH192">
            <v>0.0025</v>
          </cell>
          <cell r="AI192">
            <v>-0.053</v>
          </cell>
          <cell r="AJ192">
            <v>0.0025</v>
          </cell>
          <cell r="AK192">
            <v>-0.13</v>
          </cell>
          <cell r="AL192">
            <v>0</v>
          </cell>
        </row>
        <row r="193">
          <cell r="C193">
            <v>42309</v>
          </cell>
          <cell r="D193">
            <v>0.0629100967226974</v>
          </cell>
          <cell r="E193">
            <v>5.43</v>
          </cell>
          <cell r="F193">
            <v>0.17</v>
          </cell>
          <cell r="G193">
            <v>0.8</v>
          </cell>
          <cell r="H193">
            <v>0.9</v>
          </cell>
          <cell r="I193">
            <v>-0.13</v>
          </cell>
          <cell r="J193">
            <v>0</v>
          </cell>
          <cell r="K193">
            <v>-0.0105</v>
          </cell>
          <cell r="L193">
            <v>0</v>
          </cell>
          <cell r="M193">
            <v>-0.0325</v>
          </cell>
          <cell r="N193">
            <v>-0.127</v>
          </cell>
          <cell r="O193">
            <v>0</v>
          </cell>
          <cell r="P193">
            <v>0</v>
          </cell>
          <cell r="Q193">
            <v>-0.15</v>
          </cell>
          <cell r="R193">
            <v>0</v>
          </cell>
          <cell r="S193">
            <v>-0.07</v>
          </cell>
          <cell r="T193">
            <v>0.025</v>
          </cell>
          <cell r="U193">
            <v>-0.1</v>
          </cell>
          <cell r="V193">
            <v>-0.13</v>
          </cell>
          <cell r="W193">
            <v>-0.103</v>
          </cell>
          <cell r="X193">
            <v>-0.002</v>
          </cell>
          <cell r="Y193">
            <v>-0.075</v>
          </cell>
          <cell r="Z193">
            <v>-0.0955</v>
          </cell>
          <cell r="AA193">
            <v>-0.117</v>
          </cell>
          <cell r="AB193">
            <v>-0.103</v>
          </cell>
          <cell r="AC193">
            <v>-0.0435</v>
          </cell>
          <cell r="AD193">
            <v>-0.066</v>
          </cell>
          <cell r="AE193">
            <v>0.0235</v>
          </cell>
          <cell r="AF193">
            <v>0.078</v>
          </cell>
          <cell r="AG193">
            <v>0</v>
          </cell>
          <cell r="AH193">
            <v>0.0025</v>
          </cell>
          <cell r="AI193">
            <v>-0.0675</v>
          </cell>
          <cell r="AJ193">
            <v>-0.005</v>
          </cell>
          <cell r="AK193">
            <v>-0.13</v>
          </cell>
          <cell r="AL193">
            <v>0.01</v>
          </cell>
        </row>
        <row r="194">
          <cell r="C194">
            <v>42339</v>
          </cell>
          <cell r="D194">
            <v>0.0629384702552103</v>
          </cell>
          <cell r="E194">
            <v>5.565</v>
          </cell>
          <cell r="F194">
            <v>0.17</v>
          </cell>
          <cell r="G194">
            <v>1</v>
          </cell>
          <cell r="H194">
            <v>1.1</v>
          </cell>
          <cell r="I194">
            <v>-0.1325</v>
          </cell>
          <cell r="J194">
            <v>0</v>
          </cell>
          <cell r="K194">
            <v>-0.0105</v>
          </cell>
          <cell r="L194">
            <v>0</v>
          </cell>
          <cell r="M194">
            <v>-0.055</v>
          </cell>
          <cell r="N194">
            <v>-0.128</v>
          </cell>
          <cell r="O194">
            <v>0</v>
          </cell>
          <cell r="P194">
            <v>0</v>
          </cell>
          <cell r="Q194">
            <v>-0.1525</v>
          </cell>
          <cell r="R194">
            <v>0</v>
          </cell>
          <cell r="S194">
            <v>-0.07</v>
          </cell>
          <cell r="T194">
            <v>0.045</v>
          </cell>
          <cell r="U194">
            <v>-0.1025</v>
          </cell>
          <cell r="V194">
            <v>-0.1325</v>
          </cell>
          <cell r="W194">
            <v>-0.1255</v>
          </cell>
          <cell r="X194">
            <v>-0.002</v>
          </cell>
          <cell r="Y194">
            <v>-0.075</v>
          </cell>
          <cell r="Z194">
            <v>-0.118</v>
          </cell>
          <cell r="AA194">
            <v>-0.142</v>
          </cell>
          <cell r="AB194">
            <v>-0.1255</v>
          </cell>
          <cell r="AC194">
            <v>-0.0435</v>
          </cell>
          <cell r="AD194">
            <v>-0.066</v>
          </cell>
          <cell r="AE194">
            <v>0.0235</v>
          </cell>
          <cell r="AF194">
            <v>0.078</v>
          </cell>
          <cell r="AG194">
            <v>0</v>
          </cell>
          <cell r="AH194">
            <v>0.0025</v>
          </cell>
          <cell r="AI194">
            <v>-0.0675</v>
          </cell>
          <cell r="AJ194">
            <v>0.005</v>
          </cell>
          <cell r="AK194">
            <v>-0.1325</v>
          </cell>
          <cell r="AL194">
            <v>0.01</v>
          </cell>
        </row>
        <row r="195">
          <cell r="C195">
            <v>42370</v>
          </cell>
          <cell r="D195">
            <v>0.0629677895724212</v>
          </cell>
          <cell r="E195">
            <v>5.625</v>
          </cell>
          <cell r="F195">
            <v>0.17</v>
          </cell>
          <cell r="G195">
            <v>1</v>
          </cell>
          <cell r="H195">
            <v>1.1</v>
          </cell>
          <cell r="I195">
            <v>-0.135</v>
          </cell>
          <cell r="J195">
            <v>0</v>
          </cell>
          <cell r="K195">
            <v>-0.002999999</v>
          </cell>
          <cell r="L195">
            <v>0</v>
          </cell>
          <cell r="M195">
            <v>-0.0575</v>
          </cell>
          <cell r="N195">
            <v>-0.147</v>
          </cell>
          <cell r="O195">
            <v>0</v>
          </cell>
          <cell r="P195">
            <v>0</v>
          </cell>
          <cell r="Q195">
            <v>-0.155</v>
          </cell>
          <cell r="R195">
            <v>0</v>
          </cell>
          <cell r="S195">
            <v>-0.07</v>
          </cell>
          <cell r="T195">
            <v>0.0575</v>
          </cell>
          <cell r="U195">
            <v>-0.105</v>
          </cell>
          <cell r="V195">
            <v>-0.135</v>
          </cell>
          <cell r="W195">
            <v>-0.1305</v>
          </cell>
          <cell r="X195">
            <v>-0.004</v>
          </cell>
          <cell r="Y195">
            <v>-0.075</v>
          </cell>
          <cell r="Z195">
            <v>-0.126</v>
          </cell>
          <cell r="AA195">
            <v>-0.12</v>
          </cell>
          <cell r="AB195">
            <v>-0.1305</v>
          </cell>
          <cell r="AC195">
            <v>-0.0415</v>
          </cell>
          <cell r="AD195">
            <v>-0.064</v>
          </cell>
          <cell r="AE195">
            <v>0.0235</v>
          </cell>
          <cell r="AF195">
            <v>0.078</v>
          </cell>
          <cell r="AG195">
            <v>0</v>
          </cell>
          <cell r="AH195">
            <v>0.0025</v>
          </cell>
          <cell r="AI195">
            <v>-0.0675</v>
          </cell>
          <cell r="AJ195">
            <v>0.0025</v>
          </cell>
          <cell r="AK195">
            <v>-0.135</v>
          </cell>
          <cell r="AL195">
            <v>0.01</v>
          </cell>
        </row>
        <row r="196">
          <cell r="C196">
            <v>42401</v>
          </cell>
          <cell r="D196">
            <v>0.0629971088899168</v>
          </cell>
          <cell r="E196">
            <v>5.505</v>
          </cell>
          <cell r="F196">
            <v>0.17</v>
          </cell>
          <cell r="G196">
            <v>1</v>
          </cell>
          <cell r="H196">
            <v>1.1</v>
          </cell>
          <cell r="I196">
            <v>-0.1275</v>
          </cell>
          <cell r="J196">
            <v>0</v>
          </cell>
          <cell r="K196">
            <v>-0.002999999</v>
          </cell>
          <cell r="L196">
            <v>0</v>
          </cell>
          <cell r="M196">
            <v>-0.04</v>
          </cell>
          <cell r="N196">
            <v>-0.167</v>
          </cell>
          <cell r="O196">
            <v>0</v>
          </cell>
          <cell r="P196">
            <v>0</v>
          </cell>
          <cell r="Q196">
            <v>-0.1475</v>
          </cell>
          <cell r="R196">
            <v>0</v>
          </cell>
          <cell r="S196">
            <v>-0.07</v>
          </cell>
          <cell r="T196">
            <v>0.0625</v>
          </cell>
          <cell r="U196">
            <v>-0.0975</v>
          </cell>
          <cell r="V196">
            <v>-0.1275</v>
          </cell>
          <cell r="W196">
            <v>-0.1155</v>
          </cell>
          <cell r="X196">
            <v>-0.004</v>
          </cell>
          <cell r="Y196">
            <v>-0.075</v>
          </cell>
          <cell r="Z196">
            <v>-0.1085</v>
          </cell>
          <cell r="AA196">
            <v>-0.243</v>
          </cell>
          <cell r="AB196">
            <v>-0.1155</v>
          </cell>
          <cell r="AC196">
            <v>-0.0415</v>
          </cell>
          <cell r="AD196">
            <v>-0.064</v>
          </cell>
          <cell r="AE196">
            <v>0.0235</v>
          </cell>
          <cell r="AF196">
            <v>0.078</v>
          </cell>
          <cell r="AG196">
            <v>0</v>
          </cell>
          <cell r="AH196">
            <v>0.0025</v>
          </cell>
          <cell r="AI196">
            <v>-0.0675</v>
          </cell>
          <cell r="AJ196">
            <v>0.005</v>
          </cell>
          <cell r="AK196">
            <v>-0.1275</v>
          </cell>
          <cell r="AL196">
            <v>0.01</v>
          </cell>
        </row>
        <row r="197">
          <cell r="C197">
            <v>42430</v>
          </cell>
          <cell r="D197">
            <v>0.0630245366388005</v>
          </cell>
          <cell r="E197">
            <v>5.425</v>
          </cell>
          <cell r="F197">
            <v>0.17</v>
          </cell>
          <cell r="G197">
            <v>0.75</v>
          </cell>
          <cell r="H197">
            <v>0.85</v>
          </cell>
          <cell r="I197">
            <v>-0.125</v>
          </cell>
          <cell r="J197">
            <v>0</v>
          </cell>
          <cell r="K197">
            <v>-0.002999999</v>
          </cell>
          <cell r="L197">
            <v>0</v>
          </cell>
          <cell r="M197">
            <v>-0.0275</v>
          </cell>
          <cell r="N197">
            <v>0</v>
          </cell>
          <cell r="O197">
            <v>0</v>
          </cell>
          <cell r="P197">
            <v>0</v>
          </cell>
          <cell r="Q197">
            <v>-0.145</v>
          </cell>
          <cell r="R197">
            <v>0</v>
          </cell>
          <cell r="S197">
            <v>-0.07</v>
          </cell>
          <cell r="T197">
            <v>0.06</v>
          </cell>
          <cell r="U197">
            <v>-0.095</v>
          </cell>
          <cell r="V197">
            <v>-0.125</v>
          </cell>
          <cell r="W197">
            <v>-0.1055</v>
          </cell>
          <cell r="X197">
            <v>0</v>
          </cell>
          <cell r="Y197">
            <v>-0.075</v>
          </cell>
          <cell r="Z197">
            <v>-0.0985</v>
          </cell>
          <cell r="AA197">
            <v>-0.24</v>
          </cell>
          <cell r="AB197">
            <v>-0.1055</v>
          </cell>
          <cell r="AC197">
            <v>-0.0415</v>
          </cell>
          <cell r="AD197">
            <v>-0.064</v>
          </cell>
          <cell r="AE197">
            <v>0.0235</v>
          </cell>
          <cell r="AF197">
            <v>0.078</v>
          </cell>
          <cell r="AG197">
            <v>0</v>
          </cell>
          <cell r="AH197">
            <v>0</v>
          </cell>
          <cell r="AI197">
            <v>-0.0675</v>
          </cell>
          <cell r="AJ197">
            <v>0.0025</v>
          </cell>
          <cell r="AK197">
            <v>-0.125</v>
          </cell>
          <cell r="AL197">
            <v>0.01</v>
          </cell>
        </row>
        <row r="198">
          <cell r="C198">
            <v>42461</v>
          </cell>
          <cell r="D198">
            <v>0.0630538559568481</v>
          </cell>
          <cell r="E198">
            <v>5.335</v>
          </cell>
          <cell r="F198">
            <v>0.17</v>
          </cell>
          <cell r="G198">
            <v>0.4</v>
          </cell>
          <cell r="H198">
            <v>0.55</v>
          </cell>
          <cell r="I198">
            <v>-0.13</v>
          </cell>
          <cell r="J198">
            <v>0</v>
          </cell>
          <cell r="K198">
            <v>0.000499999999999994</v>
          </cell>
          <cell r="L198">
            <v>0</v>
          </cell>
          <cell r="M198">
            <v>0.015</v>
          </cell>
          <cell r="N198">
            <v>0</v>
          </cell>
          <cell r="O198">
            <v>0</v>
          </cell>
          <cell r="P198">
            <v>0</v>
          </cell>
          <cell r="Q198">
            <v>-0.15</v>
          </cell>
          <cell r="R198">
            <v>0</v>
          </cell>
          <cell r="S198">
            <v>-0.07</v>
          </cell>
          <cell r="T198">
            <v>-0.07</v>
          </cell>
          <cell r="U198">
            <v>-0.1</v>
          </cell>
          <cell r="V198">
            <v>-0.13</v>
          </cell>
          <cell r="W198">
            <v>-0.106</v>
          </cell>
          <cell r="X198">
            <v>0</v>
          </cell>
          <cell r="Y198">
            <v>-0.0825</v>
          </cell>
          <cell r="Z198">
            <v>-0.1235</v>
          </cell>
          <cell r="AA198">
            <v>-0.12</v>
          </cell>
          <cell r="AB198">
            <v>-0.106</v>
          </cell>
          <cell r="AC198">
            <v>-0.0415</v>
          </cell>
          <cell r="AD198">
            <v>-0.064</v>
          </cell>
          <cell r="AE198">
            <v>0.0155</v>
          </cell>
          <cell r="AF198">
            <v>0.043</v>
          </cell>
          <cell r="AG198">
            <v>0</v>
          </cell>
          <cell r="AH198">
            <v>0</v>
          </cell>
          <cell r="AI198">
            <v>-0.0505</v>
          </cell>
          <cell r="AJ198">
            <v>0.01</v>
          </cell>
          <cell r="AK198">
            <v>-0.13</v>
          </cell>
          <cell r="AL198">
            <v>0</v>
          </cell>
        </row>
        <row r="199">
          <cell r="C199">
            <v>42491</v>
          </cell>
          <cell r="D199">
            <v>0.0630822294907145</v>
          </cell>
          <cell r="E199">
            <v>5.315</v>
          </cell>
          <cell r="F199">
            <v>0.17</v>
          </cell>
          <cell r="G199">
            <v>0.45</v>
          </cell>
          <cell r="H199">
            <v>0.5</v>
          </cell>
          <cell r="I199">
            <v>0</v>
          </cell>
          <cell r="J199">
            <v>0</v>
          </cell>
          <cell r="K199">
            <v>0.000499999999999994</v>
          </cell>
          <cell r="L199">
            <v>0</v>
          </cell>
          <cell r="M199">
            <v>0.015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-0.0935</v>
          </cell>
          <cell r="X199">
            <v>0</v>
          </cell>
          <cell r="Y199">
            <v>-0.0825</v>
          </cell>
          <cell r="Z199">
            <v>-0.081</v>
          </cell>
          <cell r="AA199">
            <v>-0.11</v>
          </cell>
          <cell r="AB199">
            <v>-0.091</v>
          </cell>
          <cell r="AC199">
            <v>-0.0415</v>
          </cell>
          <cell r="AD199">
            <v>-0.064</v>
          </cell>
          <cell r="AE199">
            <v>0.0155</v>
          </cell>
          <cell r="AF199">
            <v>0.043</v>
          </cell>
          <cell r="AG199">
            <v>0</v>
          </cell>
          <cell r="AH199">
            <v>0</v>
          </cell>
        </row>
        <row r="199">
          <cell r="AK199">
            <v>0</v>
          </cell>
          <cell r="AL199">
            <v>0</v>
          </cell>
        </row>
        <row r="200">
          <cell r="C200">
            <v>42522</v>
          </cell>
          <cell r="D200">
            <v>0.0631115488093235</v>
          </cell>
          <cell r="E200">
            <v>5.343</v>
          </cell>
          <cell r="F200">
            <v>0.17</v>
          </cell>
          <cell r="G200">
            <v>0.45</v>
          </cell>
          <cell r="H200">
            <v>0.6</v>
          </cell>
          <cell r="I200">
            <v>0</v>
          </cell>
          <cell r="J200">
            <v>0</v>
          </cell>
          <cell r="K200">
            <v>0.000499999999999994</v>
          </cell>
          <cell r="L200">
            <v>0</v>
          </cell>
          <cell r="M200">
            <v>0.02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-0.0885</v>
          </cell>
          <cell r="X200">
            <v>0</v>
          </cell>
          <cell r="Y200">
            <v>-0.0825</v>
          </cell>
          <cell r="Z200">
            <v>-0.076</v>
          </cell>
          <cell r="AA200">
            <v>-0.105</v>
          </cell>
          <cell r="AB200">
            <v>-0.086</v>
          </cell>
          <cell r="AC200">
            <v>-0.0415</v>
          </cell>
          <cell r="AD200">
            <v>-0.064</v>
          </cell>
          <cell r="AE200">
            <v>0.0155</v>
          </cell>
          <cell r="AF200">
            <v>0.043</v>
          </cell>
          <cell r="AG200">
            <v>0</v>
          </cell>
          <cell r="AH200">
            <v>0</v>
          </cell>
        </row>
        <row r="200">
          <cell r="AK200">
            <v>0</v>
          </cell>
          <cell r="AL200">
            <v>0</v>
          </cell>
        </row>
        <row r="201">
          <cell r="C201">
            <v>42552</v>
          </cell>
          <cell r="D201">
            <v>0.0631399223437326</v>
          </cell>
          <cell r="E201">
            <v>5.37</v>
          </cell>
          <cell r="F201">
            <v>0.17</v>
          </cell>
          <cell r="G201">
            <v>0.5</v>
          </cell>
          <cell r="H201">
            <v>0.6</v>
          </cell>
          <cell r="I201">
            <v>0</v>
          </cell>
          <cell r="J201">
            <v>0</v>
          </cell>
          <cell r="K201">
            <v>0.000499999999999994</v>
          </cell>
          <cell r="L201">
            <v>0</v>
          </cell>
          <cell r="M201">
            <v>0.0225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-0.0785</v>
          </cell>
          <cell r="X201">
            <v>0</v>
          </cell>
          <cell r="Y201">
            <v>-0.0825</v>
          </cell>
          <cell r="Z201">
            <v>-0.066</v>
          </cell>
          <cell r="AA201">
            <v>-0.095</v>
          </cell>
          <cell r="AB201">
            <v>-0.076</v>
          </cell>
          <cell r="AC201">
            <v>-0.0415</v>
          </cell>
          <cell r="AD201">
            <v>-0.064</v>
          </cell>
          <cell r="AE201">
            <v>0.0155</v>
          </cell>
          <cell r="AF201">
            <v>0.043</v>
          </cell>
          <cell r="AG201">
            <v>0</v>
          </cell>
          <cell r="AH201">
            <v>0</v>
          </cell>
        </row>
        <row r="201">
          <cell r="AK201">
            <v>0</v>
          </cell>
          <cell r="AL201">
            <v>0</v>
          </cell>
        </row>
        <row r="202">
          <cell r="C202">
            <v>42583</v>
          </cell>
          <cell r="D202">
            <v>0.0631692416629028</v>
          </cell>
          <cell r="E202">
            <v>5.393</v>
          </cell>
          <cell r="F202">
            <v>0.17</v>
          </cell>
          <cell r="G202">
            <v>0.55</v>
          </cell>
          <cell r="H202">
            <v>0.7</v>
          </cell>
          <cell r="I202">
            <v>0</v>
          </cell>
          <cell r="J202">
            <v>0</v>
          </cell>
          <cell r="K202">
            <v>0.000499999999999994</v>
          </cell>
          <cell r="L202">
            <v>0</v>
          </cell>
          <cell r="M202">
            <v>0.025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-0.0735</v>
          </cell>
          <cell r="X202">
            <v>0</v>
          </cell>
          <cell r="Y202">
            <v>-0.0825</v>
          </cell>
          <cell r="Z202">
            <v>-0.0635</v>
          </cell>
          <cell r="AA202">
            <v>-0.09</v>
          </cell>
          <cell r="AB202">
            <v>-0.071</v>
          </cell>
          <cell r="AC202">
            <v>-0.0415</v>
          </cell>
          <cell r="AD202">
            <v>-0.064</v>
          </cell>
          <cell r="AE202">
            <v>0.0155</v>
          </cell>
          <cell r="AF202">
            <v>0.043</v>
          </cell>
          <cell r="AG202">
            <v>0</v>
          </cell>
          <cell r="AH202">
            <v>0</v>
          </cell>
        </row>
        <row r="202">
          <cell r="AK202">
            <v>0</v>
          </cell>
          <cell r="AL202">
            <v>0</v>
          </cell>
        </row>
        <row r="203">
          <cell r="C203">
            <v>42614</v>
          </cell>
          <cell r="D203">
            <v>0.0631985609823582</v>
          </cell>
          <cell r="E203">
            <v>5.383</v>
          </cell>
          <cell r="F203">
            <v>0.17</v>
          </cell>
          <cell r="G203">
            <v>0.55</v>
          </cell>
          <cell r="H203">
            <v>0.65</v>
          </cell>
          <cell r="I203">
            <v>0</v>
          </cell>
          <cell r="J203">
            <v>0</v>
          </cell>
          <cell r="K203">
            <v>0.000499999999999994</v>
          </cell>
          <cell r="L203">
            <v>0</v>
          </cell>
          <cell r="M203">
            <v>0.0175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-0.0835</v>
          </cell>
          <cell r="X203">
            <v>0</v>
          </cell>
          <cell r="Y203">
            <v>-0.0825</v>
          </cell>
          <cell r="Z203">
            <v>-0.071</v>
          </cell>
          <cell r="AA203">
            <v>-0.1</v>
          </cell>
          <cell r="AB203">
            <v>-0.081</v>
          </cell>
          <cell r="AC203">
            <v>-0.0415</v>
          </cell>
          <cell r="AD203">
            <v>-0.064</v>
          </cell>
          <cell r="AE203">
            <v>0.0155</v>
          </cell>
          <cell r="AF203">
            <v>0.043</v>
          </cell>
          <cell r="AG203">
            <v>0</v>
          </cell>
          <cell r="AH203">
            <v>0</v>
          </cell>
        </row>
        <row r="203">
          <cell r="AK203">
            <v>0</v>
          </cell>
          <cell r="AL203">
            <v>0</v>
          </cell>
        </row>
        <row r="204">
          <cell r="C204">
            <v>42644</v>
          </cell>
          <cell r="D204">
            <v>0.0632269345175871</v>
          </cell>
          <cell r="E204">
            <v>5.393</v>
          </cell>
          <cell r="F204">
            <v>0.17</v>
          </cell>
          <cell r="G204">
            <v>0.6</v>
          </cell>
          <cell r="H204">
            <v>0.7</v>
          </cell>
          <cell r="I204">
            <v>0</v>
          </cell>
          <cell r="J204">
            <v>0</v>
          </cell>
          <cell r="K204">
            <v>0.000499999999999994</v>
          </cell>
          <cell r="L204">
            <v>0</v>
          </cell>
          <cell r="M204">
            <v>0.0075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-0.096</v>
          </cell>
          <cell r="X204">
            <v>0</v>
          </cell>
          <cell r="Y204">
            <v>-0.0825</v>
          </cell>
          <cell r="Z204">
            <v>-0.091</v>
          </cell>
          <cell r="AA204">
            <v>-0.1125</v>
          </cell>
          <cell r="AB204">
            <v>-0.0935</v>
          </cell>
          <cell r="AC204">
            <v>-0.0415</v>
          </cell>
          <cell r="AD204">
            <v>-0.064</v>
          </cell>
          <cell r="AE204">
            <v>0.0155</v>
          </cell>
          <cell r="AF204">
            <v>0.043</v>
          </cell>
          <cell r="AG204">
            <v>0</v>
          </cell>
          <cell r="AH204">
            <v>0</v>
          </cell>
        </row>
        <row r="204">
          <cell r="AK204">
            <v>0</v>
          </cell>
          <cell r="AL204">
            <v>0</v>
          </cell>
        </row>
        <row r="205">
          <cell r="C205">
            <v>42675</v>
          </cell>
          <cell r="D205">
            <v>0.0632562538376038</v>
          </cell>
          <cell r="E205">
            <v>5.53</v>
          </cell>
          <cell r="F205">
            <v>0.17</v>
          </cell>
          <cell r="G205">
            <v>0.8</v>
          </cell>
          <cell r="H205">
            <v>0.9</v>
          </cell>
          <cell r="I205">
            <v>0</v>
          </cell>
          <cell r="J205">
            <v>0</v>
          </cell>
          <cell r="K205">
            <v>-0.008499999</v>
          </cell>
          <cell r="L205">
            <v>0</v>
          </cell>
          <cell r="M205">
            <v>-0.0325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-0.101</v>
          </cell>
          <cell r="X205">
            <v>0</v>
          </cell>
          <cell r="Y205">
            <v>-0.075</v>
          </cell>
          <cell r="Z205">
            <v>-0.0935</v>
          </cell>
          <cell r="AA205">
            <v>-0.115</v>
          </cell>
          <cell r="AB205">
            <v>-0.101</v>
          </cell>
          <cell r="AC205">
            <v>-0.0415</v>
          </cell>
          <cell r="AD205">
            <v>-0.064</v>
          </cell>
          <cell r="AE205">
            <v>0.0235</v>
          </cell>
          <cell r="AF205">
            <v>0.08</v>
          </cell>
          <cell r="AG205">
            <v>0</v>
          </cell>
          <cell r="AH205">
            <v>0</v>
          </cell>
        </row>
        <row r="205">
          <cell r="AK205">
            <v>0</v>
          </cell>
          <cell r="AL205">
            <v>0</v>
          </cell>
        </row>
        <row r="206">
          <cell r="C206">
            <v>42705</v>
          </cell>
          <cell r="D206">
            <v>0.0632846273733749</v>
          </cell>
          <cell r="E206">
            <v>5.665</v>
          </cell>
          <cell r="F206">
            <v>0.17</v>
          </cell>
          <cell r="G206">
            <v>1</v>
          </cell>
          <cell r="H206">
            <v>1.1</v>
          </cell>
          <cell r="I206">
            <v>0</v>
          </cell>
          <cell r="J206">
            <v>0</v>
          </cell>
          <cell r="K206">
            <v>-0.008499999</v>
          </cell>
          <cell r="L206">
            <v>0</v>
          </cell>
          <cell r="M206">
            <v>-0.055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-0.1235</v>
          </cell>
          <cell r="X206">
            <v>0</v>
          </cell>
          <cell r="Y206">
            <v>-0.075</v>
          </cell>
          <cell r="Z206">
            <v>-0.116</v>
          </cell>
          <cell r="AA206">
            <v>-0.14</v>
          </cell>
          <cell r="AB206">
            <v>-0.1235</v>
          </cell>
          <cell r="AC206">
            <v>-0.0415</v>
          </cell>
          <cell r="AD206">
            <v>-0.064</v>
          </cell>
          <cell r="AE206">
            <v>0.0235</v>
          </cell>
          <cell r="AF206">
            <v>0.08</v>
          </cell>
          <cell r="AG206">
            <v>0</v>
          </cell>
          <cell r="AH206">
            <v>0</v>
          </cell>
        </row>
        <row r="206">
          <cell r="AK206">
            <v>0</v>
          </cell>
          <cell r="AL206">
            <v>0</v>
          </cell>
        </row>
        <row r="207">
          <cell r="C207">
            <v>42736</v>
          </cell>
          <cell r="D207">
            <v>0.0633139466939525</v>
          </cell>
          <cell r="E207">
            <v>5.725</v>
          </cell>
          <cell r="F207">
            <v>0.17</v>
          </cell>
          <cell r="G207">
            <v>1</v>
          </cell>
          <cell r="H207">
            <v>1.1</v>
          </cell>
          <cell r="I207">
            <v>0</v>
          </cell>
          <cell r="J207">
            <v>0</v>
          </cell>
          <cell r="K207">
            <v>0.000999999999999994</v>
          </cell>
          <cell r="L207">
            <v>0</v>
          </cell>
          <cell r="M207">
            <v>-0.0575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-0.1285</v>
          </cell>
          <cell r="X207">
            <v>0</v>
          </cell>
          <cell r="Y207">
            <v>-0.075</v>
          </cell>
          <cell r="Z207">
            <v>-0.124</v>
          </cell>
          <cell r="AA207">
            <v>-0.118</v>
          </cell>
          <cell r="AB207">
            <v>-0.1285</v>
          </cell>
          <cell r="AC207">
            <v>-0.0395</v>
          </cell>
          <cell r="AD207">
            <v>-0.062</v>
          </cell>
          <cell r="AE207">
            <v>0.0235</v>
          </cell>
          <cell r="AF207">
            <v>0.08</v>
          </cell>
          <cell r="AG207">
            <v>0</v>
          </cell>
          <cell r="AH207">
            <v>0</v>
          </cell>
        </row>
        <row r="207">
          <cell r="AK207">
            <v>0</v>
          </cell>
          <cell r="AL207">
            <v>0</v>
          </cell>
        </row>
        <row r="208">
          <cell r="C208">
            <v>42767</v>
          </cell>
          <cell r="D208">
            <v>0.0633432660148157</v>
          </cell>
          <cell r="E208">
            <v>5.605</v>
          </cell>
          <cell r="F208">
            <v>0.17</v>
          </cell>
          <cell r="G208">
            <v>1</v>
          </cell>
          <cell r="H208">
            <v>1.1</v>
          </cell>
          <cell r="I208">
            <v>0</v>
          </cell>
          <cell r="J208">
            <v>0</v>
          </cell>
          <cell r="K208">
            <v>0.000999999999999994</v>
          </cell>
          <cell r="L208">
            <v>0</v>
          </cell>
          <cell r="M208">
            <v>-0.04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-0.1135</v>
          </cell>
          <cell r="X208">
            <v>0</v>
          </cell>
          <cell r="Y208">
            <v>-0.075</v>
          </cell>
          <cell r="Z208">
            <v>-0.1065</v>
          </cell>
          <cell r="AA208">
            <v>-0.241</v>
          </cell>
          <cell r="AB208">
            <v>-0.1135</v>
          </cell>
          <cell r="AC208">
            <v>-0.0395</v>
          </cell>
          <cell r="AD208">
            <v>-0.062</v>
          </cell>
          <cell r="AE208">
            <v>0.0235</v>
          </cell>
          <cell r="AF208">
            <v>0.08</v>
          </cell>
          <cell r="AG208">
            <v>0</v>
          </cell>
          <cell r="AH208">
            <v>0</v>
          </cell>
        </row>
        <row r="208">
          <cell r="AK208">
            <v>0</v>
          </cell>
          <cell r="AL208">
            <v>0</v>
          </cell>
        </row>
        <row r="209">
          <cell r="C209">
            <v>42795</v>
          </cell>
          <cell r="D209">
            <v>0.0633697479822914</v>
          </cell>
          <cell r="E209">
            <v>5.525</v>
          </cell>
          <cell r="F209">
            <v>0.17</v>
          </cell>
          <cell r="G209">
            <v>0.75</v>
          </cell>
          <cell r="H209">
            <v>0.85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-0.0275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-0.0225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09">
          <cell r="AK209">
            <v>0</v>
          </cell>
          <cell r="AL209">
            <v>0</v>
          </cell>
        </row>
        <row r="210">
          <cell r="C210">
            <v>42826</v>
          </cell>
          <cell r="D210">
            <v>0.0633990673036973</v>
          </cell>
          <cell r="E210">
            <v>5.435</v>
          </cell>
          <cell r="F210">
            <v>0.17</v>
          </cell>
          <cell r="G210">
            <v>0.4</v>
          </cell>
          <cell r="H210">
            <v>0.55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0.0449766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-0.0225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0">
          <cell r="AK210">
            <v>0</v>
          </cell>
          <cell r="AL210">
            <v>0</v>
          </cell>
        </row>
        <row r="211">
          <cell r="C211">
            <v>42856</v>
          </cell>
          <cell r="D211">
            <v>0.0634274408408126</v>
          </cell>
          <cell r="E211">
            <v>5.415</v>
          </cell>
          <cell r="F211">
            <v>0.17</v>
          </cell>
          <cell r="G211">
            <v>0.45</v>
          </cell>
          <cell r="H211">
            <v>0.5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0.0449681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-0.0225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1">
          <cell r="AK211">
            <v>0</v>
          </cell>
          <cell r="AL211">
            <v>0</v>
          </cell>
        </row>
        <row r="212">
          <cell r="C212">
            <v>42887</v>
          </cell>
          <cell r="D212">
            <v>0.0634567601627794</v>
          </cell>
          <cell r="E212">
            <v>5.443</v>
          </cell>
          <cell r="F212">
            <v>0.17</v>
          </cell>
          <cell r="G212">
            <v>0.45</v>
          </cell>
          <cell r="H212">
            <v>0.6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0.0449681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2">
          <cell r="AK212">
            <v>0</v>
          </cell>
          <cell r="AL212">
            <v>0</v>
          </cell>
        </row>
        <row r="213">
          <cell r="C213">
            <v>42917</v>
          </cell>
          <cell r="D213">
            <v>0.0634851337004383</v>
          </cell>
          <cell r="E213">
            <v>5.47</v>
          </cell>
          <cell r="F213">
            <v>0.17</v>
          </cell>
          <cell r="G213">
            <v>0.5</v>
          </cell>
          <cell r="H213">
            <v>0.6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0.0449681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3">
          <cell r="AK213">
            <v>0</v>
          </cell>
          <cell r="AL213">
            <v>0</v>
          </cell>
        </row>
        <row r="214">
          <cell r="C214">
            <v>42948</v>
          </cell>
          <cell r="D214">
            <v>0.0635144530229659</v>
          </cell>
          <cell r="E214">
            <v>5.493</v>
          </cell>
          <cell r="F214">
            <v>0.17</v>
          </cell>
          <cell r="G214">
            <v>0.55</v>
          </cell>
          <cell r="H214">
            <v>0.7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0.0449681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4">
          <cell r="AK214">
            <v>0</v>
          </cell>
          <cell r="AL214">
            <v>0</v>
          </cell>
        </row>
        <row r="215">
          <cell r="C215">
            <v>42979</v>
          </cell>
          <cell r="D215">
            <v>0.063543772345779</v>
          </cell>
          <cell r="E215">
            <v>5.483</v>
          </cell>
          <cell r="F215">
            <v>0.17</v>
          </cell>
          <cell r="G215">
            <v>0.55</v>
          </cell>
          <cell r="H215">
            <v>0.65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0.0449681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5">
          <cell r="AK215">
            <v>0</v>
          </cell>
          <cell r="AL215">
            <v>0</v>
          </cell>
        </row>
        <row r="216">
          <cell r="C216">
            <v>43009</v>
          </cell>
          <cell r="D216">
            <v>0.0635721458842564</v>
          </cell>
          <cell r="E216">
            <v>5.493</v>
          </cell>
          <cell r="F216">
            <v>0.17</v>
          </cell>
          <cell r="G216">
            <v>0.6</v>
          </cell>
          <cell r="H216">
            <v>0.7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0.0449681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6">
          <cell r="AK216">
            <v>0</v>
          </cell>
          <cell r="AL216">
            <v>0</v>
          </cell>
        </row>
        <row r="217">
          <cell r="C217">
            <v>43040</v>
          </cell>
          <cell r="D217">
            <v>0.0636014652076304</v>
          </cell>
          <cell r="E217">
            <v>5.63</v>
          </cell>
          <cell r="F217">
            <v>0.17</v>
          </cell>
          <cell r="G217">
            <v>0.8</v>
          </cell>
          <cell r="H217">
            <v>0.9</v>
          </cell>
        </row>
        <row r="217">
          <cell r="K217">
            <v>0</v>
          </cell>
          <cell r="L217">
            <v>0</v>
          </cell>
          <cell r="M217">
            <v>-0.0349887</v>
          </cell>
          <cell r="N217">
            <v>0</v>
          </cell>
        </row>
        <row r="217"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7">
          <cell r="AH217">
            <v>0</v>
          </cell>
        </row>
        <row r="218">
          <cell r="C218">
            <v>43070</v>
          </cell>
          <cell r="D218">
            <v>0.0636298387466505</v>
          </cell>
          <cell r="E218">
            <v>5.765</v>
          </cell>
          <cell r="F218">
            <v>0.17</v>
          </cell>
          <cell r="G218">
            <v>1</v>
          </cell>
          <cell r="H218">
            <v>1.1</v>
          </cell>
        </row>
        <row r="218">
          <cell r="K218">
            <v>0</v>
          </cell>
          <cell r="L218">
            <v>0</v>
          </cell>
          <cell r="M218">
            <v>-0.0499519</v>
          </cell>
          <cell r="N218">
            <v>0</v>
          </cell>
        </row>
        <row r="218"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8">
          <cell r="AH218">
            <v>0</v>
          </cell>
        </row>
        <row r="219">
          <cell r="C219">
            <v>43101</v>
          </cell>
          <cell r="D219">
            <v>0.0636591580705859</v>
          </cell>
          <cell r="E219">
            <v>5.825</v>
          </cell>
          <cell r="F219">
            <v>0.17</v>
          </cell>
          <cell r="G219">
            <v>1</v>
          </cell>
          <cell r="H219">
            <v>1.1</v>
          </cell>
        </row>
        <row r="219">
          <cell r="K219">
            <v>0</v>
          </cell>
          <cell r="L219">
            <v>0</v>
          </cell>
          <cell r="M219">
            <v>-0.0449551</v>
          </cell>
          <cell r="N219">
            <v>0</v>
          </cell>
        </row>
        <row r="219"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19">
          <cell r="AH219">
            <v>0</v>
          </cell>
        </row>
        <row r="220">
          <cell r="C220">
            <v>43132</v>
          </cell>
          <cell r="D220">
            <v>0.0636884773948059</v>
          </cell>
          <cell r="E220">
            <v>5.705</v>
          </cell>
          <cell r="F220">
            <v>0.17</v>
          </cell>
          <cell r="G220">
            <v>1</v>
          </cell>
          <cell r="H220">
            <v>1.1</v>
          </cell>
        </row>
        <row r="220">
          <cell r="K220">
            <v>0</v>
          </cell>
          <cell r="L220">
            <v>0</v>
          </cell>
          <cell r="M220">
            <v>-0.0199574</v>
          </cell>
          <cell r="N220">
            <v>0</v>
          </cell>
        </row>
        <row r="220"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0">
          <cell r="AH220">
            <v>0</v>
          </cell>
        </row>
        <row r="221">
          <cell r="C221">
            <v>43160</v>
          </cell>
          <cell r="D221">
            <v>0.0637149593653144</v>
          </cell>
          <cell r="E221">
            <v>5.625</v>
          </cell>
          <cell r="F221">
            <v>0.17</v>
          </cell>
          <cell r="G221">
            <v>0.75</v>
          </cell>
          <cell r="H221">
            <v>0.85</v>
          </cell>
        </row>
        <row r="221">
          <cell r="K221">
            <v>0</v>
          </cell>
          <cell r="L221">
            <v>0</v>
          </cell>
          <cell r="M221">
            <v>-0.0099574</v>
          </cell>
          <cell r="N221">
            <v>0</v>
          </cell>
        </row>
        <row r="221"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1">
          <cell r="AH221">
            <v>0</v>
          </cell>
        </row>
        <row r="222">
          <cell r="C222">
            <v>43191</v>
          </cell>
          <cell r="D222">
            <v>0.063744278690077</v>
          </cell>
          <cell r="E222">
            <v>5.535</v>
          </cell>
          <cell r="F222">
            <v>0.17</v>
          </cell>
          <cell r="G222">
            <v>0.4</v>
          </cell>
          <cell r="H222">
            <v>0.55</v>
          </cell>
        </row>
        <row r="222">
          <cell r="K222">
            <v>0</v>
          </cell>
          <cell r="L222">
            <v>0</v>
          </cell>
          <cell r="M222">
            <v>0.0499766</v>
          </cell>
          <cell r="N222">
            <v>0</v>
          </cell>
        </row>
        <row r="222"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2">
          <cell r="AH222">
            <v>0</v>
          </cell>
        </row>
        <row r="223">
          <cell r="C223">
            <v>43221</v>
          </cell>
          <cell r="D223">
            <v>0.0637726522304418</v>
          </cell>
          <cell r="E223">
            <v>5.515</v>
          </cell>
          <cell r="F223">
            <v>0.17</v>
          </cell>
          <cell r="G223">
            <v>0.45</v>
          </cell>
          <cell r="H223">
            <v>0.5</v>
          </cell>
        </row>
        <row r="223">
          <cell r="K223">
            <v>0</v>
          </cell>
          <cell r="L223">
            <v>0</v>
          </cell>
          <cell r="M223">
            <v>0.0499681</v>
          </cell>
          <cell r="N223">
            <v>0</v>
          </cell>
        </row>
        <row r="223"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3">
          <cell r="AH223">
            <v>0</v>
          </cell>
        </row>
        <row r="224">
          <cell r="C224">
            <v>43252</v>
          </cell>
          <cell r="D224">
            <v>0.0638019715557654</v>
          </cell>
          <cell r="E224">
            <v>5.543</v>
          </cell>
          <cell r="F224">
            <v>0.17</v>
          </cell>
          <cell r="G224">
            <v>0.45</v>
          </cell>
          <cell r="H224">
            <v>0.6</v>
          </cell>
        </row>
        <row r="224">
          <cell r="K224">
            <v>0</v>
          </cell>
          <cell r="L224">
            <v>0</v>
          </cell>
          <cell r="M224">
            <v>0.0499681</v>
          </cell>
          <cell r="N224">
            <v>0</v>
          </cell>
        </row>
        <row r="224"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4">
          <cell r="AH224">
            <v>0</v>
          </cell>
        </row>
        <row r="225">
          <cell r="C225">
            <v>43282</v>
          </cell>
          <cell r="D225">
            <v>0.0638303450966728</v>
          </cell>
          <cell r="E225">
            <v>5.57</v>
          </cell>
          <cell r="F225">
            <v>0.17</v>
          </cell>
          <cell r="G225">
            <v>0.5</v>
          </cell>
          <cell r="H225">
            <v>0.6</v>
          </cell>
        </row>
        <row r="225">
          <cell r="K225">
            <v>0</v>
          </cell>
          <cell r="L225">
            <v>0</v>
          </cell>
          <cell r="M225">
            <v>0.0499681</v>
          </cell>
          <cell r="N225">
            <v>0</v>
          </cell>
        </row>
        <row r="225"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5">
          <cell r="AH225">
            <v>0</v>
          </cell>
        </row>
        <row r="226">
          <cell r="C226">
            <v>43313</v>
          </cell>
          <cell r="D226">
            <v>0.0638596644225573</v>
          </cell>
          <cell r="E226">
            <v>5.593</v>
          </cell>
          <cell r="F226">
            <v>0.17</v>
          </cell>
          <cell r="G226">
            <v>0.55</v>
          </cell>
          <cell r="H226">
            <v>0.7</v>
          </cell>
        </row>
        <row r="226">
          <cell r="K226">
            <v>0</v>
          </cell>
          <cell r="L226">
            <v>0</v>
          </cell>
          <cell r="M226">
            <v>0.0499681</v>
          </cell>
          <cell r="N226">
            <v>0</v>
          </cell>
        </row>
        <row r="226"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6">
          <cell r="AH226">
            <v>0</v>
          </cell>
        </row>
        <row r="227">
          <cell r="C227">
            <v>43344</v>
          </cell>
          <cell r="D227">
            <v>0.0638889837487273</v>
          </cell>
          <cell r="E227">
            <v>5.583</v>
          </cell>
          <cell r="F227">
            <v>0.17</v>
          </cell>
          <cell r="G227">
            <v>0.55</v>
          </cell>
          <cell r="H227">
            <v>0.65</v>
          </cell>
        </row>
        <row r="227">
          <cell r="K227">
            <v>0</v>
          </cell>
          <cell r="L227">
            <v>0</v>
          </cell>
          <cell r="M227">
            <v>0.0499681</v>
          </cell>
          <cell r="N227">
            <v>0</v>
          </cell>
        </row>
        <row r="227"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7">
          <cell r="AH227">
            <v>0</v>
          </cell>
        </row>
        <row r="228">
          <cell r="C228">
            <v>43374</v>
          </cell>
          <cell r="D228">
            <v>0.0639173572904532</v>
          </cell>
          <cell r="E228">
            <v>5.593</v>
          </cell>
          <cell r="F228">
            <v>0.17</v>
          </cell>
          <cell r="G228">
            <v>0.6</v>
          </cell>
          <cell r="H228">
            <v>0.7</v>
          </cell>
        </row>
        <row r="228">
          <cell r="K228">
            <v>0</v>
          </cell>
          <cell r="L228">
            <v>0</v>
          </cell>
          <cell r="M228">
            <v>0.0499681</v>
          </cell>
          <cell r="N228">
            <v>0</v>
          </cell>
        </row>
        <row r="228"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8">
          <cell r="AH228">
            <v>0</v>
          </cell>
        </row>
        <row r="229">
          <cell r="C229">
            <v>43405</v>
          </cell>
          <cell r="D229">
            <v>0.0639466766171841</v>
          </cell>
          <cell r="E229">
            <v>5.73</v>
          </cell>
          <cell r="F229">
            <v>0.17</v>
          </cell>
          <cell r="G229">
            <v>0.8</v>
          </cell>
          <cell r="H229">
            <v>0.9</v>
          </cell>
        </row>
        <row r="229">
          <cell r="K229">
            <v>0</v>
          </cell>
          <cell r="L229">
            <v>0</v>
          </cell>
          <cell r="M229">
            <v>-0.0299887</v>
          </cell>
          <cell r="N229">
            <v>0</v>
          </cell>
        </row>
        <row r="229"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29">
          <cell r="AH229">
            <v>0</v>
          </cell>
        </row>
        <row r="230">
          <cell r="C230">
            <v>43435</v>
          </cell>
          <cell r="D230">
            <v>0.0639750501594536</v>
          </cell>
          <cell r="E230">
            <v>5.865</v>
          </cell>
          <cell r="F230">
            <v>0.17</v>
          </cell>
          <cell r="G230">
            <v>1</v>
          </cell>
          <cell r="H230">
            <v>1.1</v>
          </cell>
        </row>
        <row r="230">
          <cell r="K230">
            <v>0</v>
          </cell>
          <cell r="L230">
            <v>0</v>
          </cell>
          <cell r="M230">
            <v>-0.0449519</v>
          </cell>
          <cell r="N230">
            <v>0</v>
          </cell>
        </row>
        <row r="230"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0">
          <cell r="AH230">
            <v>0</v>
          </cell>
        </row>
        <row r="231">
          <cell r="C231">
            <v>43466</v>
          </cell>
          <cell r="D231">
            <v>0.0640043694867454</v>
          </cell>
          <cell r="E231">
            <v>5.925</v>
          </cell>
          <cell r="F231">
            <v>0.17</v>
          </cell>
          <cell r="G231">
            <v>1</v>
          </cell>
          <cell r="H231">
            <v>1.1</v>
          </cell>
        </row>
        <row r="231">
          <cell r="K231">
            <v>0</v>
          </cell>
          <cell r="L231">
            <v>0</v>
          </cell>
          <cell r="M231">
            <v>-0.0399551</v>
          </cell>
          <cell r="N231">
            <v>0</v>
          </cell>
        </row>
        <row r="231"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1">
          <cell r="AH231">
            <v>0</v>
          </cell>
        </row>
        <row r="232">
          <cell r="C232">
            <v>43497</v>
          </cell>
          <cell r="D232">
            <v>0.0640336888143222</v>
          </cell>
          <cell r="E232">
            <v>5.805</v>
          </cell>
          <cell r="F232">
            <v>0.17</v>
          </cell>
          <cell r="G232">
            <v>1</v>
          </cell>
          <cell r="H232">
            <v>1.1</v>
          </cell>
        </row>
        <row r="232">
          <cell r="K232">
            <v>0</v>
          </cell>
          <cell r="L232">
            <v>0</v>
          </cell>
          <cell r="M232">
            <v>-0.0149574</v>
          </cell>
          <cell r="N232">
            <v>0</v>
          </cell>
        </row>
        <row r="232"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2">
          <cell r="AH232">
            <v>0</v>
          </cell>
        </row>
        <row r="233">
          <cell r="C233">
            <v>43525</v>
          </cell>
          <cell r="D233">
            <v>0.0640601707878621</v>
          </cell>
          <cell r="E233">
            <v>5.725</v>
          </cell>
          <cell r="F233">
            <v>0.17</v>
          </cell>
          <cell r="G233">
            <v>0.75</v>
          </cell>
          <cell r="H233">
            <v>0.85</v>
          </cell>
        </row>
        <row r="233">
          <cell r="K233">
            <v>0</v>
          </cell>
          <cell r="L233">
            <v>0</v>
          </cell>
          <cell r="M233">
            <v>-0.0049574</v>
          </cell>
          <cell r="N233">
            <v>0</v>
          </cell>
        </row>
        <row r="233"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3">
          <cell r="AH233">
            <v>0</v>
          </cell>
        </row>
        <row r="234">
          <cell r="C234">
            <v>43556</v>
          </cell>
          <cell r="D234">
            <v>0.0640894901159816</v>
          </cell>
          <cell r="E234">
            <v>5.635</v>
          </cell>
          <cell r="F234">
            <v>0.17</v>
          </cell>
          <cell r="G234">
            <v>0.4</v>
          </cell>
          <cell r="H234">
            <v>0.55</v>
          </cell>
        </row>
        <row r="234">
          <cell r="K234">
            <v>0</v>
          </cell>
          <cell r="L234">
            <v>0</v>
          </cell>
          <cell r="M234">
            <v>0.0549766</v>
          </cell>
          <cell r="N234">
            <v>0</v>
          </cell>
        </row>
        <row r="234"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4">
          <cell r="AH234">
            <v>0</v>
          </cell>
        </row>
        <row r="235">
          <cell r="C235">
            <v>43586</v>
          </cell>
          <cell r="D235">
            <v>0.064117863659594</v>
          </cell>
          <cell r="E235">
            <v>5.615</v>
          </cell>
          <cell r="F235">
            <v>0.17</v>
          </cell>
          <cell r="G235">
            <v>0.45</v>
          </cell>
          <cell r="H235">
            <v>0.5</v>
          </cell>
        </row>
        <row r="235">
          <cell r="K235">
            <v>0</v>
          </cell>
          <cell r="L235">
            <v>0</v>
          </cell>
          <cell r="M235">
            <v>0.0549681</v>
          </cell>
          <cell r="N235">
            <v>0</v>
          </cell>
        </row>
        <row r="235"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5">
          <cell r="AH235">
            <v>0</v>
          </cell>
        </row>
        <row r="236">
          <cell r="C236">
            <v>43617</v>
          </cell>
          <cell r="D236">
            <v>0.0641471829882745</v>
          </cell>
          <cell r="E236">
            <v>5.643</v>
          </cell>
          <cell r="F236">
            <v>0.17</v>
          </cell>
          <cell r="G236">
            <v>0.45</v>
          </cell>
          <cell r="H236">
            <v>0.6</v>
          </cell>
        </row>
        <row r="236">
          <cell r="K236">
            <v>0</v>
          </cell>
          <cell r="L236">
            <v>0</v>
          </cell>
          <cell r="M236">
            <v>0.0549681</v>
          </cell>
          <cell r="N236">
            <v>0</v>
          </cell>
        </row>
        <row r="236"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6">
          <cell r="AH236">
            <v>0</v>
          </cell>
        </row>
        <row r="237">
          <cell r="C237">
            <v>43647</v>
          </cell>
          <cell r="D237">
            <v>0.0641755565324296</v>
          </cell>
          <cell r="E237">
            <v>5.67</v>
          </cell>
          <cell r="F237">
            <v>0.17</v>
          </cell>
          <cell r="G237">
            <v>0.5</v>
          </cell>
          <cell r="H237">
            <v>0.6</v>
          </cell>
        </row>
        <row r="237">
          <cell r="K237">
            <v>0</v>
          </cell>
          <cell r="L237">
            <v>0</v>
          </cell>
          <cell r="M237">
            <v>0.0549681</v>
          </cell>
          <cell r="N237">
            <v>0</v>
          </cell>
        </row>
        <row r="237"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7">
          <cell r="AH237">
            <v>0</v>
          </cell>
        </row>
        <row r="238">
          <cell r="C238">
            <v>43678</v>
          </cell>
          <cell r="D238">
            <v>0.0642048758616709</v>
          </cell>
          <cell r="E238">
            <v>5.693</v>
          </cell>
          <cell r="F238">
            <v>0.17</v>
          </cell>
          <cell r="G238">
            <v>0.55</v>
          </cell>
          <cell r="H238">
            <v>0.7</v>
          </cell>
        </row>
        <row r="238">
          <cell r="K238">
            <v>0</v>
          </cell>
          <cell r="L238">
            <v>0</v>
          </cell>
          <cell r="M238">
            <v>0.0549681</v>
          </cell>
          <cell r="N238">
            <v>0</v>
          </cell>
        </row>
        <row r="238"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8">
          <cell r="AH238">
            <v>0</v>
          </cell>
        </row>
        <row r="239">
          <cell r="C239">
            <v>43709</v>
          </cell>
          <cell r="D239">
            <v>0.0642341951911973</v>
          </cell>
          <cell r="E239">
            <v>5.683</v>
          </cell>
          <cell r="F239">
            <v>0.17</v>
          </cell>
          <cell r="G239">
            <v>0.55</v>
          </cell>
          <cell r="H239">
            <v>0.65</v>
          </cell>
        </row>
        <row r="239">
          <cell r="K239">
            <v>0</v>
          </cell>
          <cell r="L239">
            <v>0</v>
          </cell>
          <cell r="M239">
            <v>0.0549681</v>
          </cell>
          <cell r="N239">
            <v>0</v>
          </cell>
        </row>
        <row r="239"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39">
          <cell r="AH239">
            <v>0</v>
          </cell>
        </row>
        <row r="240">
          <cell r="C240">
            <v>43739</v>
          </cell>
          <cell r="D240">
            <v>0.0642625687361718</v>
          </cell>
          <cell r="E240">
            <v>5.693</v>
          </cell>
          <cell r="F240">
            <v>0.17</v>
          </cell>
          <cell r="G240">
            <v>0.6</v>
          </cell>
          <cell r="H240">
            <v>0.7</v>
          </cell>
        </row>
        <row r="240">
          <cell r="K240">
            <v>0</v>
          </cell>
          <cell r="L240">
            <v>0</v>
          </cell>
          <cell r="M240">
            <v>0.0549681</v>
          </cell>
          <cell r="N240">
            <v>0</v>
          </cell>
        </row>
        <row r="240"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0">
          <cell r="AH240">
            <v>0</v>
          </cell>
        </row>
        <row r="241">
          <cell r="C241">
            <v>43770</v>
          </cell>
          <cell r="D241">
            <v>0.0642918880662586</v>
          </cell>
          <cell r="E241">
            <v>5.83</v>
          </cell>
          <cell r="F241">
            <v>0.17</v>
          </cell>
          <cell r="G241">
            <v>0.8</v>
          </cell>
          <cell r="H241">
            <v>0.9</v>
          </cell>
        </row>
        <row r="241">
          <cell r="K241">
            <v>0</v>
          </cell>
          <cell r="L241">
            <v>0</v>
          </cell>
          <cell r="M241">
            <v>-0.0249887</v>
          </cell>
          <cell r="N241">
            <v>0</v>
          </cell>
        </row>
        <row r="241"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1">
          <cell r="AH241">
            <v>0</v>
          </cell>
        </row>
        <row r="242">
          <cell r="C242">
            <v>43800</v>
          </cell>
          <cell r="D242">
            <v>0.0643202616117757</v>
          </cell>
          <cell r="E242">
            <v>5.965</v>
          </cell>
          <cell r="F242">
            <v>0.17</v>
          </cell>
          <cell r="G242">
            <v>1</v>
          </cell>
          <cell r="H242">
            <v>1.1</v>
          </cell>
        </row>
        <row r="242">
          <cell r="K242">
            <v>0</v>
          </cell>
          <cell r="L242">
            <v>0</v>
          </cell>
          <cell r="M242">
            <v>-0.0399519</v>
          </cell>
          <cell r="N242">
            <v>0</v>
          </cell>
        </row>
        <row r="242"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2">
          <cell r="AH242">
            <v>0</v>
          </cell>
        </row>
        <row r="243">
          <cell r="C243">
            <v>43831</v>
          </cell>
          <cell r="D243">
            <v>0.0643495809424235</v>
          </cell>
          <cell r="E243">
            <v>6.025</v>
          </cell>
          <cell r="F243">
            <v>0.17</v>
          </cell>
          <cell r="G243">
            <v>1</v>
          </cell>
          <cell r="H243">
            <v>1.1</v>
          </cell>
        </row>
        <row r="243">
          <cell r="K243">
            <v>0</v>
          </cell>
          <cell r="L243">
            <v>0</v>
          </cell>
          <cell r="M243">
            <v>-0.0349551</v>
          </cell>
          <cell r="N243">
            <v>0</v>
          </cell>
        </row>
        <row r="243"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3">
          <cell r="AH243">
            <v>0</v>
          </cell>
        </row>
        <row r="244">
          <cell r="C244">
            <v>43862</v>
          </cell>
          <cell r="D244">
            <v>0.0643789002733564</v>
          </cell>
          <cell r="E244">
            <v>5.905</v>
          </cell>
          <cell r="F244">
            <v>0.17</v>
          </cell>
          <cell r="G244">
            <v>1</v>
          </cell>
          <cell r="H244">
            <v>1.1</v>
          </cell>
        </row>
        <row r="244">
          <cell r="K244">
            <v>0</v>
          </cell>
          <cell r="L244">
            <v>0</v>
          </cell>
          <cell r="M244">
            <v>-0.0099574</v>
          </cell>
          <cell r="N244">
            <v>0</v>
          </cell>
        </row>
        <row r="244"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4">
          <cell r="AH244">
            <v>0</v>
          </cell>
        </row>
        <row r="245">
          <cell r="C245">
            <v>43891</v>
          </cell>
          <cell r="D245">
            <v>0.06440632803481</v>
          </cell>
          <cell r="E245">
            <v>5.825</v>
          </cell>
          <cell r="F245">
            <v>0.17</v>
          </cell>
          <cell r="G245">
            <v>0.75</v>
          </cell>
          <cell r="H245">
            <v>0.85</v>
          </cell>
        </row>
        <row r="245">
          <cell r="K245">
            <v>0</v>
          </cell>
          <cell r="L245">
            <v>0</v>
          </cell>
          <cell r="M245">
            <v>4.25E-005</v>
          </cell>
          <cell r="N245">
            <v>0</v>
          </cell>
        </row>
        <row r="245"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5">
          <cell r="AH245">
            <v>0</v>
          </cell>
        </row>
        <row r="246">
          <cell r="C246">
            <v>43922</v>
          </cell>
          <cell r="D246">
            <v>0.0644356473662944</v>
          </cell>
          <cell r="E246">
            <v>5.735</v>
          </cell>
          <cell r="F246">
            <v>0.17</v>
          </cell>
          <cell r="G246">
            <v>0.4</v>
          </cell>
          <cell r="H246">
            <v>0.55</v>
          </cell>
        </row>
        <row r="246">
          <cell r="K246">
            <v>0</v>
          </cell>
          <cell r="L246">
            <v>0</v>
          </cell>
          <cell r="M246">
            <v>0.0599766</v>
          </cell>
          <cell r="N246">
            <v>0</v>
          </cell>
        </row>
        <row r="246"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6">
          <cell r="AH246">
            <v>0</v>
          </cell>
        </row>
        <row r="247">
          <cell r="C247">
            <v>43952</v>
          </cell>
          <cell r="D247">
            <v>0.0644640209131637</v>
          </cell>
          <cell r="E247">
            <v>5.715</v>
          </cell>
          <cell r="F247">
            <v>0.17</v>
          </cell>
          <cell r="G247">
            <v>0.45</v>
          </cell>
          <cell r="H247">
            <v>0.5</v>
          </cell>
        </row>
        <row r="247">
          <cell r="K247">
            <v>0</v>
          </cell>
          <cell r="L247">
            <v>0</v>
          </cell>
          <cell r="M247">
            <v>0.0599681</v>
          </cell>
          <cell r="N247">
            <v>0</v>
          </cell>
        </row>
        <row r="247"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7">
          <cell r="AH247">
            <v>0</v>
          </cell>
        </row>
        <row r="248">
          <cell r="C248">
            <v>43983</v>
          </cell>
          <cell r="D248">
            <v>0.064493340245209</v>
          </cell>
          <cell r="E248">
            <v>5.743</v>
          </cell>
          <cell r="F248">
            <v>0.17</v>
          </cell>
          <cell r="G248">
            <v>0.45</v>
          </cell>
          <cell r="H248">
            <v>0.6</v>
          </cell>
        </row>
        <row r="248">
          <cell r="K248">
            <v>0</v>
          </cell>
          <cell r="L248">
            <v>0</v>
          </cell>
          <cell r="M248">
            <v>0.0599681</v>
          </cell>
          <cell r="N248">
            <v>0</v>
          </cell>
        </row>
        <row r="248"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8">
          <cell r="AH248">
            <v>0</v>
          </cell>
        </row>
        <row r="249">
          <cell r="C249">
            <v>44013</v>
          </cell>
          <cell r="D249">
            <v>0.0645217137926211</v>
          </cell>
          <cell r="E249">
            <v>5.77</v>
          </cell>
          <cell r="F249">
            <v>0.17</v>
          </cell>
          <cell r="G249">
            <v>0.5</v>
          </cell>
          <cell r="H249">
            <v>0.6</v>
          </cell>
        </row>
        <row r="249">
          <cell r="K249">
            <v>0</v>
          </cell>
          <cell r="L249">
            <v>0</v>
          </cell>
          <cell r="M249">
            <v>0.0599681</v>
          </cell>
          <cell r="N249">
            <v>0</v>
          </cell>
        </row>
        <row r="249"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49">
          <cell r="AH249">
            <v>0</v>
          </cell>
        </row>
        <row r="250">
          <cell r="C250">
            <v>44044</v>
          </cell>
          <cell r="D250">
            <v>0.0645510331252272</v>
          </cell>
          <cell r="E250">
            <v>5.793</v>
          </cell>
          <cell r="F250">
            <v>0.17</v>
          </cell>
          <cell r="G250">
            <v>0.55</v>
          </cell>
          <cell r="H250">
            <v>0.7</v>
          </cell>
        </row>
        <row r="250">
          <cell r="K250">
            <v>0</v>
          </cell>
          <cell r="L250">
            <v>0</v>
          </cell>
          <cell r="M250">
            <v>0.0599681</v>
          </cell>
          <cell r="N250">
            <v>0</v>
          </cell>
        </row>
        <row r="250"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0">
          <cell r="AH250">
            <v>0</v>
          </cell>
        </row>
        <row r="251">
          <cell r="C251">
            <v>44075</v>
          </cell>
          <cell r="D251">
            <v>0.0645803524581186</v>
          </cell>
          <cell r="E251">
            <v>5.783</v>
          </cell>
          <cell r="F251">
            <v>0.17</v>
          </cell>
          <cell r="G251">
            <v>0.55</v>
          </cell>
          <cell r="H251">
            <v>0.65</v>
          </cell>
        </row>
        <row r="251">
          <cell r="K251">
            <v>0</v>
          </cell>
          <cell r="L251">
            <v>0</v>
          </cell>
          <cell r="M251">
            <v>0.0599681</v>
          </cell>
          <cell r="N251">
            <v>0</v>
          </cell>
        </row>
        <row r="251"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1">
          <cell r="AH251">
            <v>0</v>
          </cell>
        </row>
        <row r="252">
          <cell r="C252">
            <v>44105</v>
          </cell>
          <cell r="D252">
            <v>0.0646087260063495</v>
          </cell>
          <cell r="E252">
            <v>5.793</v>
          </cell>
          <cell r="F252">
            <v>0.17</v>
          </cell>
          <cell r="G252">
            <v>0.6</v>
          </cell>
          <cell r="H252">
            <v>0.7</v>
          </cell>
        </row>
        <row r="252">
          <cell r="K252">
            <v>0</v>
          </cell>
          <cell r="L252">
            <v>0</v>
          </cell>
          <cell r="M252">
            <v>0.0599681</v>
          </cell>
          <cell r="N252">
            <v>0</v>
          </cell>
        </row>
        <row r="252"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2">
          <cell r="AH252">
            <v>0</v>
          </cell>
        </row>
        <row r="253">
          <cell r="C253">
            <v>44136</v>
          </cell>
          <cell r="D253">
            <v>0.0646380453398017</v>
          </cell>
          <cell r="E253">
            <v>5.93</v>
          </cell>
          <cell r="F253">
            <v>0.17</v>
          </cell>
          <cell r="G253">
            <v>0.8</v>
          </cell>
          <cell r="H253">
            <v>0.9</v>
          </cell>
        </row>
        <row r="253">
          <cell r="K253">
            <v>0</v>
          </cell>
          <cell r="L253">
            <v>0</v>
          </cell>
          <cell r="M253">
            <v>-0.0199887</v>
          </cell>
          <cell r="N253">
            <v>0</v>
          </cell>
        </row>
        <row r="253"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3">
          <cell r="AH253">
            <v>0</v>
          </cell>
        </row>
        <row r="254">
          <cell r="C254">
            <v>44166</v>
          </cell>
          <cell r="D254">
            <v>0.0646664188885744</v>
          </cell>
          <cell r="E254">
            <v>6.065</v>
          </cell>
          <cell r="F254">
            <v>0.17</v>
          </cell>
          <cell r="G254">
            <v>1</v>
          </cell>
          <cell r="H254">
            <v>1.1</v>
          </cell>
        </row>
        <row r="254">
          <cell r="K254">
            <v>0</v>
          </cell>
          <cell r="L254">
            <v>0</v>
          </cell>
          <cell r="M254">
            <v>-0.0349519</v>
          </cell>
          <cell r="N254">
            <v>0</v>
          </cell>
        </row>
        <row r="254"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4">
          <cell r="AH254">
            <v>0</v>
          </cell>
        </row>
        <row r="255">
          <cell r="C255">
            <v>44197</v>
          </cell>
          <cell r="D255">
            <v>0.0646957382225874</v>
          </cell>
          <cell r="E255">
            <v>6.125</v>
          </cell>
          <cell r="F255">
            <v>0.17</v>
          </cell>
          <cell r="G255">
            <v>1</v>
          </cell>
          <cell r="H255">
            <v>1.1</v>
          </cell>
        </row>
        <row r="255">
          <cell r="K255">
            <v>0</v>
          </cell>
          <cell r="L255">
            <v>0</v>
          </cell>
          <cell r="M255">
            <v>-0.0299551</v>
          </cell>
          <cell r="N255">
            <v>0</v>
          </cell>
        </row>
        <row r="255"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5">
          <cell r="AH255">
            <v>0</v>
          </cell>
        </row>
        <row r="256">
          <cell r="C256">
            <v>44228</v>
          </cell>
          <cell r="D256">
            <v>0.0647250575568852</v>
          </cell>
          <cell r="E256">
            <v>6.005</v>
          </cell>
          <cell r="F256">
            <v>0.17</v>
          </cell>
          <cell r="G256">
            <v>1</v>
          </cell>
          <cell r="H256">
            <v>1.1</v>
          </cell>
        </row>
        <row r="256">
          <cell r="K256">
            <v>0</v>
          </cell>
          <cell r="L256">
            <v>0</v>
          </cell>
          <cell r="M256">
            <v>-0.0049574</v>
          </cell>
          <cell r="N256">
            <v>0</v>
          </cell>
        </row>
        <row r="256"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6">
          <cell r="AH256">
            <v>0</v>
          </cell>
        </row>
        <row r="257">
          <cell r="C257">
            <v>44256</v>
          </cell>
          <cell r="D257">
            <v>0.0647445140520517</v>
          </cell>
          <cell r="E257">
            <v>5.925</v>
          </cell>
          <cell r="F257">
            <v>0.17</v>
          </cell>
          <cell r="G257">
            <v>0.75</v>
          </cell>
          <cell r="H257">
            <v>0.85</v>
          </cell>
        </row>
        <row r="257">
          <cell r="K257">
            <v>0</v>
          </cell>
          <cell r="L257">
            <v>0</v>
          </cell>
          <cell r="M257">
            <v>0.0050425</v>
          </cell>
          <cell r="N257">
            <v>0</v>
          </cell>
        </row>
        <row r="257"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7">
          <cell r="AH257">
            <v>0</v>
          </cell>
        </row>
        <row r="258">
          <cell r="C258">
            <v>44287</v>
          </cell>
          <cell r="D258">
            <v>0.0647427205270388</v>
          </cell>
          <cell r="E258">
            <v>5.835</v>
          </cell>
          <cell r="F258">
            <v>0.17</v>
          </cell>
          <cell r="G258">
            <v>0.4</v>
          </cell>
          <cell r="H258">
            <v>0.55</v>
          </cell>
        </row>
        <row r="258">
          <cell r="K258">
            <v>0</v>
          </cell>
          <cell r="L258">
            <v>0</v>
          </cell>
          <cell r="M258">
            <v>0.0649766</v>
          </cell>
          <cell r="N258">
            <v>0</v>
          </cell>
        </row>
        <row r="258"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8">
          <cell r="AH258">
            <v>0</v>
          </cell>
        </row>
        <row r="259">
          <cell r="C259">
            <v>44317</v>
          </cell>
          <cell r="D259">
            <v>0.0647409848576719</v>
          </cell>
          <cell r="E259">
            <v>5.815</v>
          </cell>
          <cell r="F259">
            <v>0.17</v>
          </cell>
          <cell r="G259">
            <v>0.45</v>
          </cell>
          <cell r="H259">
            <v>0.5</v>
          </cell>
        </row>
        <row r="259">
          <cell r="K259">
            <v>0</v>
          </cell>
          <cell r="L259">
            <v>0</v>
          </cell>
          <cell r="M259">
            <v>0.0649681</v>
          </cell>
          <cell r="N259">
            <v>0</v>
          </cell>
        </row>
        <row r="259"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59">
          <cell r="AH259">
            <v>0</v>
          </cell>
        </row>
        <row r="260">
          <cell r="C260">
            <v>44348</v>
          </cell>
          <cell r="D260">
            <v>0.0647391913326612</v>
          </cell>
          <cell r="E260">
            <v>5.843</v>
          </cell>
          <cell r="F260">
            <v>0.17</v>
          </cell>
          <cell r="G260">
            <v>0.45</v>
          </cell>
          <cell r="H260">
            <v>0.6</v>
          </cell>
        </row>
        <row r="260">
          <cell r="K260">
            <v>0</v>
          </cell>
          <cell r="L260">
            <v>0</v>
          </cell>
          <cell r="M260">
            <v>0.0649681</v>
          </cell>
          <cell r="N260">
            <v>0</v>
          </cell>
        </row>
        <row r="260"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0">
          <cell r="AH260">
            <v>0</v>
          </cell>
        </row>
        <row r="261">
          <cell r="C261">
            <v>44378</v>
          </cell>
          <cell r="D261">
            <v>0.0647374556632965</v>
          </cell>
          <cell r="E261">
            <v>5.87</v>
          </cell>
          <cell r="F261">
            <v>0.17</v>
          </cell>
          <cell r="G261">
            <v>0.5</v>
          </cell>
          <cell r="H261">
            <v>0.6</v>
          </cell>
        </row>
        <row r="261">
          <cell r="K261">
            <v>0</v>
          </cell>
          <cell r="L261">
            <v>0</v>
          </cell>
          <cell r="M261">
            <v>0.0649681</v>
          </cell>
          <cell r="N261">
            <v>0</v>
          </cell>
        </row>
        <row r="261"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1">
          <cell r="AH261">
            <v>0</v>
          </cell>
        </row>
        <row r="262">
          <cell r="C262">
            <v>44409</v>
          </cell>
          <cell r="D262">
            <v>0.0647356621382875</v>
          </cell>
          <cell r="E262">
            <v>5.893</v>
          </cell>
          <cell r="F262">
            <v>0.17</v>
          </cell>
          <cell r="G262">
            <v>0.55</v>
          </cell>
          <cell r="H262">
            <v>0.7</v>
          </cell>
        </row>
        <row r="262">
          <cell r="K262">
            <v>0</v>
          </cell>
          <cell r="L262">
            <v>0</v>
          </cell>
          <cell r="M262">
            <v>0.0649681</v>
          </cell>
          <cell r="N262">
            <v>0</v>
          </cell>
        </row>
        <row r="262"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2">
          <cell r="AH262">
            <v>0</v>
          </cell>
        </row>
        <row r="263">
          <cell r="C263">
            <v>44440</v>
          </cell>
          <cell r="D263">
            <v>0.0647338686132794</v>
          </cell>
          <cell r="E263">
            <v>5.883</v>
          </cell>
          <cell r="F263">
            <v>0.17</v>
          </cell>
          <cell r="G263">
            <v>0.55</v>
          </cell>
          <cell r="H263">
            <v>0.65</v>
          </cell>
        </row>
        <row r="263">
          <cell r="K263">
            <v>0</v>
          </cell>
          <cell r="L263">
            <v>0</v>
          </cell>
          <cell r="M263">
            <v>0.0649681</v>
          </cell>
          <cell r="N263">
            <v>0</v>
          </cell>
        </row>
        <row r="263"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3">
          <cell r="AH263">
            <v>0</v>
          </cell>
        </row>
        <row r="264">
          <cell r="C264">
            <v>44470</v>
          </cell>
          <cell r="D264">
            <v>0.0647321329439179</v>
          </cell>
          <cell r="E264">
            <v>5.893</v>
          </cell>
          <cell r="F264">
            <v>0.17</v>
          </cell>
          <cell r="G264">
            <v>0.6</v>
          </cell>
          <cell r="H264">
            <v>0.7</v>
          </cell>
        </row>
        <row r="264">
          <cell r="K264">
            <v>0</v>
          </cell>
          <cell r="L264">
            <v>0</v>
          </cell>
          <cell r="M264">
            <v>0.0649681</v>
          </cell>
          <cell r="N264">
            <v>0</v>
          </cell>
        </row>
        <row r="264"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4">
          <cell r="AH264">
            <v>0</v>
          </cell>
        </row>
        <row r="265">
          <cell r="C265">
            <v>44501</v>
          </cell>
          <cell r="D265">
            <v>0.064730339418912</v>
          </cell>
          <cell r="E265">
            <v>6.03</v>
          </cell>
          <cell r="F265">
            <v>0.17</v>
          </cell>
          <cell r="G265">
            <v>0.8</v>
          </cell>
          <cell r="H265">
            <v>0.9</v>
          </cell>
        </row>
        <row r="265">
          <cell r="K265">
            <v>0</v>
          </cell>
          <cell r="L265">
            <v>0</v>
          </cell>
          <cell r="M265">
            <v>-0.0149887</v>
          </cell>
          <cell r="N265">
            <v>0</v>
          </cell>
        </row>
        <row r="265"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5">
          <cell r="AH265">
            <v>0</v>
          </cell>
        </row>
        <row r="266">
          <cell r="C266">
            <v>44531</v>
          </cell>
          <cell r="D266">
            <v>0.0647286037495527</v>
          </cell>
          <cell r="E266">
            <v>6.165</v>
          </cell>
          <cell r="F266">
            <v>0.17</v>
          </cell>
          <cell r="G266">
            <v>1</v>
          </cell>
          <cell r="H266">
            <v>1.1</v>
          </cell>
        </row>
        <row r="266">
          <cell r="K266">
            <v>0</v>
          </cell>
          <cell r="L266">
            <v>0</v>
          </cell>
          <cell r="M266">
            <v>-0.0299519</v>
          </cell>
          <cell r="N266">
            <v>0</v>
          </cell>
        </row>
        <row r="266"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6">
          <cell r="AH266">
            <v>0</v>
          </cell>
        </row>
        <row r="267">
          <cell r="C267">
            <v>44562</v>
          </cell>
          <cell r="D267">
            <v>0.0647268102245491</v>
          </cell>
          <cell r="E267">
            <v>6.225</v>
          </cell>
          <cell r="F267">
            <v>0.17</v>
          </cell>
          <cell r="G267">
            <v>0</v>
          </cell>
          <cell r="H267">
            <v>1.1</v>
          </cell>
        </row>
        <row r="267">
          <cell r="K267">
            <v>0</v>
          </cell>
          <cell r="L267">
            <v>0</v>
          </cell>
          <cell r="M267">
            <v>-0.0249551</v>
          </cell>
          <cell r="N267">
            <v>0</v>
          </cell>
        </row>
        <row r="267"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7">
          <cell r="AH267">
            <v>0</v>
          </cell>
        </row>
        <row r="268">
          <cell r="C268">
            <v>44593</v>
          </cell>
          <cell r="D268">
            <v>0.0647250166995459</v>
          </cell>
          <cell r="E268">
            <v>6.105</v>
          </cell>
          <cell r="F268">
            <v>0.17</v>
          </cell>
          <cell r="G268">
            <v>0</v>
          </cell>
          <cell r="H268">
            <v>1.1</v>
          </cell>
        </row>
        <row r="268">
          <cell r="K268">
            <v>0</v>
          </cell>
          <cell r="L268">
            <v>0</v>
          </cell>
          <cell r="M268">
            <v>4.25E-005</v>
          </cell>
          <cell r="N268">
            <v>0</v>
          </cell>
        </row>
        <row r="268"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8">
          <cell r="AH268">
            <v>0</v>
          </cell>
        </row>
        <row r="269">
          <cell r="C269">
            <v>44621</v>
          </cell>
          <cell r="D269">
            <v>0.06472339674148</v>
          </cell>
          <cell r="E269">
            <v>6.025</v>
          </cell>
          <cell r="F269">
            <v>0.17</v>
          </cell>
          <cell r="G269">
            <v>0</v>
          </cell>
          <cell r="H269">
            <v>0.85</v>
          </cell>
        </row>
        <row r="269">
          <cell r="K269">
            <v>0</v>
          </cell>
          <cell r="L269">
            <v>0</v>
          </cell>
          <cell r="M269">
            <v>0.0100425</v>
          </cell>
          <cell r="N269">
            <v>0</v>
          </cell>
        </row>
        <row r="269"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69">
          <cell r="AH269">
            <v>0</v>
          </cell>
        </row>
        <row r="270">
          <cell r="C270">
            <v>44652</v>
          </cell>
          <cell r="D270">
            <v>0.0647216032164795</v>
          </cell>
          <cell r="E270">
            <v>5.935</v>
          </cell>
          <cell r="F270">
            <v>0.17</v>
          </cell>
          <cell r="G270">
            <v>0</v>
          </cell>
          <cell r="H270">
            <v>0.55</v>
          </cell>
        </row>
        <row r="270">
          <cell r="K270">
            <v>0</v>
          </cell>
          <cell r="L270">
            <v>0</v>
          </cell>
          <cell r="M270">
            <v>0.0699766</v>
          </cell>
          <cell r="N270">
            <v>0</v>
          </cell>
        </row>
        <row r="270"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0">
          <cell r="AH270">
            <v>0</v>
          </cell>
        </row>
        <row r="271">
          <cell r="C271">
            <v>44682</v>
          </cell>
          <cell r="D271">
            <v>0.064719867547125</v>
          </cell>
          <cell r="E271">
            <v>5.915</v>
          </cell>
          <cell r="F271">
            <v>0.17</v>
          </cell>
          <cell r="G271">
            <v>0</v>
          </cell>
          <cell r="H271">
            <v>0.5</v>
          </cell>
        </row>
        <row r="271">
          <cell r="K271">
            <v>0</v>
          </cell>
          <cell r="L271">
            <v>0</v>
          </cell>
          <cell r="M271">
            <v>0.0699681</v>
          </cell>
          <cell r="N271">
            <v>0</v>
          </cell>
        </row>
        <row r="271"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1">
          <cell r="AH271">
            <v>0</v>
          </cell>
        </row>
        <row r="272">
          <cell r="C272">
            <v>44713</v>
          </cell>
          <cell r="D272">
            <v>0.0647180740221267</v>
          </cell>
          <cell r="E272">
            <v>5.943</v>
          </cell>
          <cell r="F272">
            <v>0.17</v>
          </cell>
          <cell r="G272">
            <v>0</v>
          </cell>
          <cell r="H272">
            <v>0.6</v>
          </cell>
        </row>
        <row r="272">
          <cell r="K272">
            <v>0</v>
          </cell>
          <cell r="L272">
            <v>0</v>
          </cell>
          <cell r="M272">
            <v>0.0699681</v>
          </cell>
          <cell r="N272">
            <v>0</v>
          </cell>
        </row>
        <row r="272"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2">
          <cell r="AH272">
            <v>0</v>
          </cell>
        </row>
        <row r="273">
          <cell r="C273">
            <v>44743</v>
          </cell>
          <cell r="D273">
            <v>0.064716338352774</v>
          </cell>
          <cell r="E273">
            <v>5.97</v>
          </cell>
          <cell r="F273">
            <v>0.17</v>
          </cell>
          <cell r="G273">
            <v>0</v>
          </cell>
          <cell r="H273">
            <v>0.6</v>
          </cell>
        </row>
        <row r="273">
          <cell r="K273">
            <v>0</v>
          </cell>
          <cell r="L273">
            <v>0</v>
          </cell>
          <cell r="M273">
            <v>0.0699681</v>
          </cell>
          <cell r="N273">
            <v>0</v>
          </cell>
        </row>
        <row r="273"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3">
          <cell r="AH273">
            <v>0</v>
          </cell>
        </row>
        <row r="274">
          <cell r="C274">
            <v>44774</v>
          </cell>
          <cell r="D274">
            <v>0.0647145448277775</v>
          </cell>
          <cell r="E274">
            <v>5.993</v>
          </cell>
          <cell r="F274">
            <v>0.17</v>
          </cell>
          <cell r="G274">
            <v>0</v>
          </cell>
          <cell r="H274">
            <v>0.7</v>
          </cell>
        </row>
        <row r="274">
          <cell r="K274">
            <v>0</v>
          </cell>
          <cell r="L274">
            <v>0</v>
          </cell>
          <cell r="M274">
            <v>0.0699681</v>
          </cell>
          <cell r="N274">
            <v>0</v>
          </cell>
        </row>
        <row r="274"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4">
          <cell r="AH274">
            <v>0</v>
          </cell>
        </row>
        <row r="275">
          <cell r="C275">
            <v>44805</v>
          </cell>
          <cell r="D275">
            <v>0.0647127513027819</v>
          </cell>
          <cell r="E275">
            <v>5.983</v>
          </cell>
          <cell r="F275">
            <v>0.17</v>
          </cell>
          <cell r="G275">
            <v>0</v>
          </cell>
          <cell r="H275">
            <v>0.65</v>
          </cell>
        </row>
        <row r="275">
          <cell r="K275">
            <v>0</v>
          </cell>
          <cell r="L275">
            <v>0</v>
          </cell>
          <cell r="M275">
            <v>0.0699681</v>
          </cell>
          <cell r="N275">
            <v>0</v>
          </cell>
        </row>
        <row r="275"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5">
          <cell r="AH275">
            <v>0</v>
          </cell>
        </row>
        <row r="276">
          <cell r="C276">
            <v>44835</v>
          </cell>
          <cell r="D276">
            <v>0.0647110156334327</v>
          </cell>
          <cell r="E276">
            <v>5.993</v>
          </cell>
          <cell r="F276">
            <v>0.17</v>
          </cell>
          <cell r="G276">
            <v>0</v>
          </cell>
          <cell r="H276">
            <v>0.7</v>
          </cell>
        </row>
        <row r="276">
          <cell r="K276">
            <v>0</v>
          </cell>
          <cell r="L276">
            <v>0</v>
          </cell>
          <cell r="M276">
            <v>0.0699681</v>
          </cell>
          <cell r="N276">
            <v>0</v>
          </cell>
        </row>
        <row r="276"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6">
          <cell r="AH276">
            <v>0</v>
          </cell>
        </row>
        <row r="277">
          <cell r="C277">
            <v>44866</v>
          </cell>
          <cell r="D277">
            <v>0.0647092221084393</v>
          </cell>
          <cell r="E277">
            <v>6.13</v>
          </cell>
          <cell r="F277">
            <v>0.17</v>
          </cell>
          <cell r="G277">
            <v>0</v>
          </cell>
          <cell r="H277">
            <v>0.9</v>
          </cell>
        </row>
        <row r="277">
          <cell r="K277">
            <v>0</v>
          </cell>
          <cell r="L277">
            <v>0</v>
          </cell>
          <cell r="M277">
            <v>-0.0099887</v>
          </cell>
          <cell r="N277">
            <v>0</v>
          </cell>
        </row>
        <row r="277"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7">
          <cell r="AH277">
            <v>0</v>
          </cell>
        </row>
        <row r="278">
          <cell r="C278">
            <v>44896</v>
          </cell>
          <cell r="D278">
            <v>0.0647074864390924</v>
          </cell>
          <cell r="E278">
            <v>6.265</v>
          </cell>
          <cell r="F278">
            <v>0.17</v>
          </cell>
          <cell r="G278">
            <v>0</v>
          </cell>
          <cell r="H278">
            <v>1.1</v>
          </cell>
        </row>
        <row r="278">
          <cell r="K278">
            <v>0</v>
          </cell>
          <cell r="L278">
            <v>0</v>
          </cell>
          <cell r="M278">
            <v>-0.0249519</v>
          </cell>
          <cell r="N278">
            <v>0</v>
          </cell>
        </row>
        <row r="278"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8">
          <cell r="AH278">
            <v>0</v>
          </cell>
        </row>
        <row r="279">
          <cell r="C279">
            <v>44927</v>
          </cell>
          <cell r="D279">
            <v>0.0647056929141008</v>
          </cell>
          <cell r="E279">
            <v>6.325</v>
          </cell>
          <cell r="F279">
            <v>0.17</v>
          </cell>
          <cell r="G279">
            <v>0</v>
          </cell>
          <cell r="H279">
            <v>1.1</v>
          </cell>
        </row>
        <row r="279">
          <cell r="L279">
            <v>0</v>
          </cell>
          <cell r="M279">
            <v>-0.0199551</v>
          </cell>
        </row>
        <row r="279">
          <cell r="W279">
            <v>0</v>
          </cell>
        </row>
        <row r="280">
          <cell r="C280">
            <v>44958</v>
          </cell>
          <cell r="D280">
            <v>0.0647038993891109</v>
          </cell>
          <cell r="E280">
            <v>6.205</v>
          </cell>
          <cell r="F280">
            <v>0.17</v>
          </cell>
          <cell r="G280">
            <v>0</v>
          </cell>
          <cell r="H280">
            <v>1.1</v>
          </cell>
        </row>
        <row r="280">
          <cell r="L280">
            <v>0</v>
          </cell>
          <cell r="M280">
            <v>0.0050425</v>
          </cell>
        </row>
        <row r="280">
          <cell r="W280">
            <v>0</v>
          </cell>
        </row>
        <row r="281">
          <cell r="C281">
            <v>44986</v>
          </cell>
          <cell r="D281">
            <v>0.0647022794310561</v>
          </cell>
          <cell r="E281">
            <v>6.125</v>
          </cell>
          <cell r="F281">
            <v>0.17</v>
          </cell>
          <cell r="G281">
            <v>0</v>
          </cell>
          <cell r="H281">
            <v>0.85</v>
          </cell>
        </row>
        <row r="281">
          <cell r="L281">
            <v>0</v>
          </cell>
          <cell r="M281">
            <v>0.0150425</v>
          </cell>
        </row>
        <row r="281">
          <cell r="W281">
            <v>0</v>
          </cell>
        </row>
        <row r="282">
          <cell r="C282">
            <v>45017</v>
          </cell>
          <cell r="D282">
            <v>0.0647004859060676</v>
          </cell>
          <cell r="E282">
            <v>6.035</v>
          </cell>
          <cell r="F282">
            <v>0.17</v>
          </cell>
          <cell r="G282">
            <v>0</v>
          </cell>
          <cell r="H282">
            <v>0.55</v>
          </cell>
        </row>
        <row r="282">
          <cell r="L282">
            <v>0</v>
          </cell>
          <cell r="M282">
            <v>0.0749766</v>
          </cell>
        </row>
        <row r="282">
          <cell r="W282">
            <v>0</v>
          </cell>
        </row>
        <row r="283">
          <cell r="C283">
            <v>45047</v>
          </cell>
          <cell r="D283">
            <v>0.0646987502367256</v>
          </cell>
          <cell r="E283">
            <v>6.015</v>
          </cell>
          <cell r="F283">
            <v>0.17</v>
          </cell>
          <cell r="G283">
            <v>0</v>
          </cell>
          <cell r="H283">
            <v>0.5</v>
          </cell>
        </row>
        <row r="283">
          <cell r="L283">
            <v>0</v>
          </cell>
          <cell r="M283">
            <v>0.0749681</v>
          </cell>
        </row>
        <row r="283">
          <cell r="W283">
            <v>0</v>
          </cell>
        </row>
        <row r="284">
          <cell r="C284">
            <v>45078</v>
          </cell>
          <cell r="D284">
            <v>0.0646969567117392</v>
          </cell>
          <cell r="E284">
            <v>6.043</v>
          </cell>
          <cell r="F284">
            <v>0.17</v>
          </cell>
          <cell r="G284">
            <v>0</v>
          </cell>
          <cell r="H284">
            <v>0.6</v>
          </cell>
        </row>
        <row r="284">
          <cell r="L284">
            <v>0</v>
          </cell>
          <cell r="M284">
            <v>0.0749681</v>
          </cell>
        </row>
        <row r="284">
          <cell r="W284">
            <v>0</v>
          </cell>
        </row>
        <row r="285">
          <cell r="C285">
            <v>45108</v>
          </cell>
          <cell r="D285">
            <v>0.0646952210423994</v>
          </cell>
          <cell r="E285">
            <v>6.07</v>
          </cell>
          <cell r="F285">
            <v>0.17</v>
          </cell>
          <cell r="G285">
            <v>0</v>
          </cell>
          <cell r="H285">
            <v>0.6</v>
          </cell>
        </row>
        <row r="285">
          <cell r="L285">
            <v>0</v>
          </cell>
          <cell r="M285">
            <v>0.0749681</v>
          </cell>
        </row>
        <row r="285">
          <cell r="W285">
            <v>0</v>
          </cell>
        </row>
        <row r="286">
          <cell r="C286">
            <v>45139</v>
          </cell>
          <cell r="D286">
            <v>0.0646934275174154</v>
          </cell>
          <cell r="E286">
            <v>6.093</v>
          </cell>
          <cell r="F286">
            <v>0.17</v>
          </cell>
          <cell r="G286">
            <v>0</v>
          </cell>
          <cell r="H286">
            <v>0.7</v>
          </cell>
        </row>
        <row r="286">
          <cell r="L286">
            <v>0</v>
          </cell>
          <cell r="M286">
            <v>0.0749681</v>
          </cell>
        </row>
        <row r="286">
          <cell r="W286">
            <v>0</v>
          </cell>
        </row>
        <row r="287">
          <cell r="C287">
            <v>45170</v>
          </cell>
          <cell r="D287">
            <v>0.0646916339924326</v>
          </cell>
          <cell r="E287">
            <v>6.083</v>
          </cell>
          <cell r="F287">
            <v>0.17</v>
          </cell>
          <cell r="G287">
            <v>0</v>
          </cell>
          <cell r="H287">
            <v>0.65</v>
          </cell>
        </row>
        <row r="287">
          <cell r="L287">
            <v>0</v>
          </cell>
          <cell r="M287">
            <v>0.0749681</v>
          </cell>
        </row>
        <row r="287">
          <cell r="W287">
            <v>0</v>
          </cell>
        </row>
        <row r="288">
          <cell r="C288">
            <v>45200</v>
          </cell>
          <cell r="D288">
            <v>0.064689898323095</v>
          </cell>
          <cell r="E288">
            <v>6.093</v>
          </cell>
          <cell r="F288">
            <v>0.17</v>
          </cell>
          <cell r="G288">
            <v>0</v>
          </cell>
          <cell r="H288">
            <v>0.7</v>
          </cell>
        </row>
        <row r="288">
          <cell r="L288">
            <v>0</v>
          </cell>
          <cell r="M288">
            <v>0.0749681</v>
          </cell>
        </row>
        <row r="288">
          <cell r="W288">
            <v>0</v>
          </cell>
        </row>
        <row r="289">
          <cell r="C289">
            <v>45231</v>
          </cell>
          <cell r="D289">
            <v>0.0646881047981145</v>
          </cell>
          <cell r="E289">
            <v>6.23</v>
          </cell>
          <cell r="F289">
            <v>0.17</v>
          </cell>
          <cell r="G289">
            <v>0</v>
          </cell>
          <cell r="H289">
            <v>0.9</v>
          </cell>
        </row>
        <row r="289">
          <cell r="L289">
            <v>0</v>
          </cell>
          <cell r="M289">
            <v>-0.0049887</v>
          </cell>
        </row>
        <row r="289">
          <cell r="W289">
            <v>0</v>
          </cell>
        </row>
        <row r="290">
          <cell r="C290">
            <v>45261</v>
          </cell>
          <cell r="D290">
            <v>0.0646863691287791</v>
          </cell>
          <cell r="E290">
            <v>6.365</v>
          </cell>
          <cell r="F290">
            <v>0.17</v>
          </cell>
          <cell r="G290">
            <v>0</v>
          </cell>
          <cell r="H290">
            <v>1.1</v>
          </cell>
        </row>
        <row r="290">
          <cell r="L290">
            <v>0</v>
          </cell>
          <cell r="M290">
            <v>-0.0199519</v>
          </cell>
        </row>
        <row r="290">
          <cell r="W290">
            <v>0</v>
          </cell>
        </row>
        <row r="291">
          <cell r="C291">
            <v>45292</v>
          </cell>
          <cell r="D291">
            <v>0.0646845756038008</v>
          </cell>
          <cell r="E291">
            <v>6.425</v>
          </cell>
          <cell r="F291">
            <v>0.17</v>
          </cell>
          <cell r="G291">
            <v>0</v>
          </cell>
          <cell r="H291">
            <v>1.1</v>
          </cell>
        </row>
        <row r="291">
          <cell r="L291">
            <v>0</v>
          </cell>
          <cell r="M291">
            <v>-0.0149551</v>
          </cell>
        </row>
        <row r="291">
          <cell r="W291">
            <v>0</v>
          </cell>
        </row>
        <row r="292">
          <cell r="C292">
            <v>45323</v>
          </cell>
          <cell r="D292">
            <v>0.0646827820788234</v>
          </cell>
          <cell r="E292">
            <v>6.305</v>
          </cell>
          <cell r="F292">
            <v>0.17</v>
          </cell>
          <cell r="G292">
            <v>0</v>
          </cell>
          <cell r="H292">
            <v>1.1</v>
          </cell>
        </row>
        <row r="292">
          <cell r="L292">
            <v>0</v>
          </cell>
          <cell r="M292">
            <v>0.0100425</v>
          </cell>
        </row>
        <row r="292">
          <cell r="W292">
            <v>0</v>
          </cell>
        </row>
        <row r="293">
          <cell r="C293">
            <v>45352</v>
          </cell>
          <cell r="D293">
            <v>0.0646811042651354</v>
          </cell>
          <cell r="E293">
            <v>6.225</v>
          </cell>
          <cell r="F293">
            <v>0.17</v>
          </cell>
          <cell r="G293">
            <v>0</v>
          </cell>
          <cell r="H293">
            <v>0.85</v>
          </cell>
        </row>
        <row r="293">
          <cell r="L293">
            <v>0</v>
          </cell>
          <cell r="M293">
            <v>0.0200425</v>
          </cell>
        </row>
        <row r="293">
          <cell r="W293">
            <v>0</v>
          </cell>
        </row>
        <row r="294">
          <cell r="C294">
            <v>45383</v>
          </cell>
          <cell r="D294">
            <v>0.0646793107401598</v>
          </cell>
          <cell r="E294">
            <v>6.135</v>
          </cell>
          <cell r="F294">
            <v>0.17</v>
          </cell>
          <cell r="G294">
            <v>0</v>
          </cell>
          <cell r="H294">
            <v>0.55</v>
          </cell>
        </row>
        <row r="294">
          <cell r="L294">
            <v>0</v>
          </cell>
          <cell r="M294">
            <v>0.0799766</v>
          </cell>
        </row>
        <row r="294">
          <cell r="W294">
            <v>0</v>
          </cell>
        </row>
        <row r="295">
          <cell r="C295">
            <v>45413</v>
          </cell>
          <cell r="D295">
            <v>0.0646775750708297</v>
          </cell>
          <cell r="E295">
            <v>6.115</v>
          </cell>
          <cell r="F295">
            <v>0.17</v>
          </cell>
          <cell r="G295">
            <v>0</v>
          </cell>
          <cell r="H295">
            <v>0.5</v>
          </cell>
        </row>
        <row r="295">
          <cell r="L295">
            <v>0</v>
          </cell>
          <cell r="M295">
            <v>0.0799681</v>
          </cell>
        </row>
        <row r="295">
          <cell r="W295">
            <v>0</v>
          </cell>
        </row>
        <row r="296">
          <cell r="C296">
            <v>45444</v>
          </cell>
          <cell r="D296">
            <v>0.0646757815458563</v>
          </cell>
          <cell r="E296">
            <v>6.143</v>
          </cell>
          <cell r="F296">
            <v>0.17</v>
          </cell>
          <cell r="G296">
            <v>0</v>
          </cell>
          <cell r="H296">
            <v>0.6</v>
          </cell>
        </row>
        <row r="296">
          <cell r="L296">
            <v>0</v>
          </cell>
          <cell r="M296">
            <v>0.0799681</v>
          </cell>
        </row>
        <row r="296">
          <cell r="W296">
            <v>0</v>
          </cell>
        </row>
        <row r="297">
          <cell r="C297">
            <v>45474</v>
          </cell>
          <cell r="D297">
            <v>0.0646740458765285</v>
          </cell>
          <cell r="E297">
            <v>6.17</v>
          </cell>
          <cell r="F297">
            <v>0.17</v>
          </cell>
          <cell r="G297">
            <v>0</v>
          </cell>
          <cell r="H297">
            <v>0.6</v>
          </cell>
        </row>
        <row r="297">
          <cell r="L297">
            <v>0</v>
          </cell>
          <cell r="M297">
            <v>0.0799681</v>
          </cell>
        </row>
        <row r="297">
          <cell r="W297">
            <v>0</v>
          </cell>
        </row>
        <row r="298">
          <cell r="C298">
            <v>45505</v>
          </cell>
          <cell r="D298">
            <v>0.0646722523515573</v>
          </cell>
          <cell r="E298">
            <v>6.193</v>
          </cell>
          <cell r="F298">
            <v>0.17</v>
          </cell>
          <cell r="G298">
            <v>0</v>
          </cell>
          <cell r="H298">
            <v>0.7</v>
          </cell>
        </row>
        <row r="298">
          <cell r="L298">
            <v>0</v>
          </cell>
          <cell r="M298">
            <v>0.0799681</v>
          </cell>
        </row>
        <row r="298">
          <cell r="W298">
            <v>0</v>
          </cell>
        </row>
        <row r="299">
          <cell r="C299">
            <v>45536</v>
          </cell>
          <cell r="D299">
            <v>0.0646704588265865</v>
          </cell>
          <cell r="E299">
            <v>6.183</v>
          </cell>
          <cell r="F299">
            <v>0.17</v>
          </cell>
          <cell r="G299">
            <v>0</v>
          </cell>
          <cell r="H299">
            <v>0.65</v>
          </cell>
        </row>
        <row r="299">
          <cell r="L299">
            <v>0</v>
          </cell>
          <cell r="M299">
            <v>0.0799681</v>
          </cell>
        </row>
        <row r="299">
          <cell r="W299">
            <v>0</v>
          </cell>
        </row>
        <row r="300">
          <cell r="C300">
            <v>45566</v>
          </cell>
          <cell r="D300">
            <v>0.0646687231572614</v>
          </cell>
          <cell r="E300">
            <v>6.193</v>
          </cell>
          <cell r="F300">
            <v>0.17</v>
          </cell>
          <cell r="G300">
            <v>0</v>
          </cell>
          <cell r="H300">
            <v>0.7</v>
          </cell>
        </row>
        <row r="300">
          <cell r="L300">
            <v>0</v>
          </cell>
          <cell r="M300">
            <v>0.0799681</v>
          </cell>
        </row>
        <row r="300">
          <cell r="W300">
            <v>0</v>
          </cell>
        </row>
        <row r="301">
          <cell r="C301">
            <v>45597</v>
          </cell>
          <cell r="D301">
            <v>0.0646669296322933</v>
          </cell>
          <cell r="E301">
            <v>6.33</v>
          </cell>
          <cell r="F301">
            <v>0.17</v>
          </cell>
          <cell r="G301">
            <v>0</v>
          </cell>
          <cell r="H301">
            <v>0.9</v>
          </cell>
        </row>
        <row r="301">
          <cell r="L301">
            <v>0</v>
          </cell>
          <cell r="M301">
            <v>1.12E-005</v>
          </cell>
        </row>
        <row r="301">
          <cell r="W301">
            <v>0</v>
          </cell>
        </row>
        <row r="302">
          <cell r="C302">
            <v>45627</v>
          </cell>
          <cell r="D302">
            <v>0.0646651939629708</v>
          </cell>
          <cell r="E302">
            <v>6.465</v>
          </cell>
          <cell r="F302">
            <v>0.17</v>
          </cell>
          <cell r="G302">
            <v>0</v>
          </cell>
          <cell r="H302">
            <v>1.1</v>
          </cell>
        </row>
        <row r="302">
          <cell r="L302">
            <v>0</v>
          </cell>
          <cell r="M302">
            <v>-0.0149519</v>
          </cell>
        </row>
        <row r="302">
          <cell r="W302">
            <v>0</v>
          </cell>
        </row>
        <row r="303">
          <cell r="C303">
            <v>45658</v>
          </cell>
          <cell r="D303">
            <v>0.0646634004380044</v>
          </cell>
        </row>
        <row r="303">
          <cell r="G303">
            <v>0</v>
          </cell>
          <cell r="H303">
            <v>1.1</v>
          </cell>
        </row>
        <row r="303">
          <cell r="L303">
            <v>0</v>
          </cell>
          <cell r="M303">
            <v>-0.0099551</v>
          </cell>
        </row>
        <row r="303">
          <cell r="W303">
            <v>0</v>
          </cell>
        </row>
        <row r="304">
          <cell r="C304">
            <v>45689</v>
          </cell>
          <cell r="D304">
            <v>0.0646616069130395</v>
          </cell>
        </row>
        <row r="304">
          <cell r="G304">
            <v>0</v>
          </cell>
          <cell r="H304">
            <v>1.1</v>
          </cell>
        </row>
        <row r="304">
          <cell r="L304">
            <v>0</v>
          </cell>
          <cell r="M304">
            <v>0.0150425</v>
          </cell>
        </row>
        <row r="304">
          <cell r="W304">
            <v>0</v>
          </cell>
        </row>
        <row r="305">
          <cell r="C305">
            <v>45717</v>
          </cell>
          <cell r="D305">
            <v>0.0646599869550077</v>
          </cell>
        </row>
        <row r="305">
          <cell r="G305">
            <v>0</v>
          </cell>
          <cell r="H305">
            <v>0.85</v>
          </cell>
        </row>
        <row r="305">
          <cell r="L305">
            <v>0</v>
          </cell>
          <cell r="M305">
            <v>0.0250425</v>
          </cell>
        </row>
        <row r="305">
          <cell r="W305">
            <v>0</v>
          </cell>
        </row>
        <row r="306">
          <cell r="C306">
            <v>45748</v>
          </cell>
          <cell r="D306">
            <v>0.0646581934300445</v>
          </cell>
        </row>
        <row r="306">
          <cell r="G306">
            <v>0</v>
          </cell>
          <cell r="H306">
            <v>0.55</v>
          </cell>
        </row>
        <row r="306">
          <cell r="L306">
            <v>0</v>
          </cell>
          <cell r="M306">
            <v>0.0849766</v>
          </cell>
        </row>
        <row r="306">
          <cell r="W306">
            <v>0</v>
          </cell>
        </row>
        <row r="307">
          <cell r="C307">
            <v>45778</v>
          </cell>
          <cell r="D307">
            <v>0.0646564577607265</v>
          </cell>
        </row>
        <row r="307">
          <cell r="G307">
            <v>0</v>
          </cell>
          <cell r="H307">
            <v>0.5</v>
          </cell>
        </row>
        <row r="307">
          <cell r="L307">
            <v>0</v>
          </cell>
          <cell r="M307">
            <v>0.0849681</v>
          </cell>
        </row>
        <row r="307">
          <cell r="W307">
            <v>0</v>
          </cell>
        </row>
        <row r="308">
          <cell r="C308">
            <v>45809</v>
          </cell>
          <cell r="D308">
            <v>0.0646546642357655</v>
          </cell>
        </row>
        <row r="308">
          <cell r="G308">
            <v>0</v>
          </cell>
          <cell r="H308">
            <v>0.6</v>
          </cell>
        </row>
        <row r="308">
          <cell r="L308">
            <v>0</v>
          </cell>
          <cell r="M308">
            <v>0.0849681</v>
          </cell>
        </row>
        <row r="308">
          <cell r="W308">
            <v>0</v>
          </cell>
        </row>
        <row r="309">
          <cell r="C309">
            <v>45839</v>
          </cell>
          <cell r="D309">
            <v>0.0646529285664497</v>
          </cell>
        </row>
        <row r="309">
          <cell r="G309">
            <v>0</v>
          </cell>
          <cell r="H309">
            <v>0.6</v>
          </cell>
        </row>
        <row r="309">
          <cell r="L309">
            <v>0</v>
          </cell>
          <cell r="M309">
            <v>0.0849681</v>
          </cell>
        </row>
        <row r="309">
          <cell r="W309">
            <v>0</v>
          </cell>
        </row>
        <row r="310">
          <cell r="C310">
            <v>45870</v>
          </cell>
          <cell r="D310">
            <v>0.0646511350414909</v>
          </cell>
        </row>
        <row r="310">
          <cell r="G310">
            <v>0</v>
          </cell>
          <cell r="H310">
            <v>0.7</v>
          </cell>
        </row>
        <row r="310">
          <cell r="L310">
            <v>0</v>
          </cell>
          <cell r="M310">
            <v>0.0849681</v>
          </cell>
        </row>
        <row r="310">
          <cell r="W310">
            <v>0</v>
          </cell>
        </row>
        <row r="311">
          <cell r="C311">
            <v>45901</v>
          </cell>
          <cell r="D311">
            <v>0.0646493415165334</v>
          </cell>
        </row>
        <row r="311">
          <cell r="G311">
            <v>0</v>
          </cell>
          <cell r="H311">
            <v>0.65</v>
          </cell>
        </row>
        <row r="311">
          <cell r="L311">
            <v>0</v>
          </cell>
          <cell r="M311">
            <v>0.0849681</v>
          </cell>
        </row>
        <row r="311">
          <cell r="W311">
            <v>0</v>
          </cell>
        </row>
        <row r="312">
          <cell r="C312">
            <v>45931</v>
          </cell>
          <cell r="D312">
            <v>0.0646476058472203</v>
          </cell>
        </row>
        <row r="312">
          <cell r="G312">
            <v>0</v>
          </cell>
          <cell r="H312">
            <v>0.7</v>
          </cell>
        </row>
        <row r="312">
          <cell r="L312">
            <v>0</v>
          </cell>
          <cell r="M312">
            <v>0.0849681</v>
          </cell>
        </row>
        <row r="312">
          <cell r="W312">
            <v>0</v>
          </cell>
        </row>
        <row r="313">
          <cell r="C313">
            <v>45962</v>
          </cell>
          <cell r="D313">
            <v>0.0646458123222646</v>
          </cell>
        </row>
        <row r="313">
          <cell r="G313">
            <v>0</v>
          </cell>
          <cell r="H313">
            <v>0.9</v>
          </cell>
        </row>
        <row r="313">
          <cell r="L313">
            <v>0</v>
          </cell>
          <cell r="M313">
            <v>0.0050112</v>
          </cell>
        </row>
        <row r="313">
          <cell r="W313">
            <v>0</v>
          </cell>
        </row>
        <row r="314">
          <cell r="C314">
            <v>45992</v>
          </cell>
          <cell r="D314">
            <v>0.0646440766529537</v>
          </cell>
        </row>
        <row r="314">
          <cell r="G314">
            <v>0</v>
          </cell>
          <cell r="H314">
            <v>1.1</v>
          </cell>
        </row>
        <row r="314">
          <cell r="L314">
            <v>0</v>
          </cell>
          <cell r="M314">
            <v>-0.0099519</v>
          </cell>
        </row>
        <row r="314">
          <cell r="W314">
            <v>0</v>
          </cell>
        </row>
        <row r="315">
          <cell r="C315">
            <v>46023</v>
          </cell>
          <cell r="D315">
            <v>0.0646422831280002</v>
          </cell>
        </row>
        <row r="315">
          <cell r="G315">
            <v>0</v>
          </cell>
          <cell r="H315">
            <v>1.1</v>
          </cell>
        </row>
        <row r="315">
          <cell r="L315">
            <v>0</v>
          </cell>
          <cell r="M315">
            <v>-0.0049551</v>
          </cell>
        </row>
        <row r="315">
          <cell r="W315">
            <v>0</v>
          </cell>
        </row>
        <row r="316">
          <cell r="C316">
            <v>46054</v>
          </cell>
          <cell r="D316">
            <v>0.0646404896030481</v>
          </cell>
        </row>
        <row r="316">
          <cell r="G316">
            <v>0</v>
          </cell>
          <cell r="H316">
            <v>1.1</v>
          </cell>
        </row>
        <row r="316">
          <cell r="L316">
            <v>0</v>
          </cell>
          <cell r="M316">
            <v>0.0200425</v>
          </cell>
        </row>
        <row r="316">
          <cell r="W316">
            <v>0</v>
          </cell>
        </row>
        <row r="317">
          <cell r="C317">
            <v>46082</v>
          </cell>
          <cell r="D317">
            <v>0.0646388696450271</v>
          </cell>
        </row>
        <row r="317">
          <cell r="G317">
            <v>0</v>
          </cell>
          <cell r="H317">
            <v>0.85</v>
          </cell>
        </row>
        <row r="317">
          <cell r="L317">
            <v>0</v>
          </cell>
          <cell r="M317">
            <v>0.0300425</v>
          </cell>
        </row>
        <row r="317">
          <cell r="W317">
            <v>0</v>
          </cell>
        </row>
        <row r="318">
          <cell r="C318">
            <v>46113</v>
          </cell>
          <cell r="D318">
            <v>0.0646370761200767</v>
          </cell>
        </row>
        <row r="318">
          <cell r="G318">
            <v>0</v>
          </cell>
          <cell r="H318">
            <v>0.55</v>
          </cell>
        </row>
        <row r="318">
          <cell r="L318">
            <v>0</v>
          </cell>
          <cell r="M318">
            <v>0.0899766</v>
          </cell>
        </row>
        <row r="318">
          <cell r="W318">
            <v>0</v>
          </cell>
        </row>
        <row r="319">
          <cell r="C319">
            <v>46143</v>
          </cell>
          <cell r="D319">
            <v>0.0646353404507711</v>
          </cell>
        </row>
        <row r="319">
          <cell r="G319">
            <v>0</v>
          </cell>
          <cell r="H319">
            <v>0.5</v>
          </cell>
        </row>
        <row r="319">
          <cell r="L319">
            <v>0</v>
          </cell>
          <cell r="M319">
            <v>0.0899681</v>
          </cell>
        </row>
        <row r="319">
          <cell r="W319">
            <v>0</v>
          </cell>
        </row>
        <row r="320">
          <cell r="C320">
            <v>46174</v>
          </cell>
          <cell r="D320">
            <v>0.0646335469258226</v>
          </cell>
        </row>
        <row r="320">
          <cell r="G320">
            <v>0</v>
          </cell>
          <cell r="H320">
            <v>0.6</v>
          </cell>
        </row>
        <row r="320">
          <cell r="L320">
            <v>0</v>
          </cell>
          <cell r="M320">
            <v>0.0899681</v>
          </cell>
        </row>
        <row r="320">
          <cell r="W320">
            <v>0</v>
          </cell>
        </row>
        <row r="321">
          <cell r="C321">
            <v>46204</v>
          </cell>
          <cell r="D321">
            <v>0.0646318112565187</v>
          </cell>
        </row>
        <row r="321">
          <cell r="G321">
            <v>0</v>
          </cell>
          <cell r="H321">
            <v>0.6</v>
          </cell>
        </row>
        <row r="321">
          <cell r="L321">
            <v>0</v>
          </cell>
          <cell r="M321">
            <v>0.0899681</v>
          </cell>
        </row>
        <row r="321">
          <cell r="W321">
            <v>0</v>
          </cell>
        </row>
        <row r="322">
          <cell r="C322">
            <v>46235</v>
          </cell>
          <cell r="D322">
            <v>0.0646300177315728</v>
          </cell>
        </row>
        <row r="322">
          <cell r="G322">
            <v>0</v>
          </cell>
          <cell r="H322">
            <v>0.7</v>
          </cell>
        </row>
        <row r="322">
          <cell r="L322">
            <v>0</v>
          </cell>
          <cell r="M322">
            <v>0.0899681</v>
          </cell>
        </row>
        <row r="322">
          <cell r="W322">
            <v>0</v>
          </cell>
        </row>
        <row r="323">
          <cell r="C323">
            <v>46266</v>
          </cell>
          <cell r="D323">
            <v>0.0646282242066278</v>
          </cell>
        </row>
        <row r="323">
          <cell r="G323">
            <v>0</v>
          </cell>
          <cell r="H323">
            <v>0.65</v>
          </cell>
        </row>
        <row r="323">
          <cell r="L323">
            <v>0</v>
          </cell>
          <cell r="M323">
            <v>0.0899681</v>
          </cell>
        </row>
        <row r="323">
          <cell r="W323">
            <v>0</v>
          </cell>
        </row>
        <row r="324">
          <cell r="C324">
            <v>46296</v>
          </cell>
          <cell r="D324">
            <v>0.0646264885373267</v>
          </cell>
        </row>
        <row r="324">
          <cell r="G324">
            <v>0</v>
          </cell>
          <cell r="H324">
            <v>0.7</v>
          </cell>
        </row>
        <row r="324">
          <cell r="L324">
            <v>0</v>
          </cell>
          <cell r="M324">
            <v>0.0899681</v>
          </cell>
        </row>
        <row r="324">
          <cell r="W324">
            <v>0</v>
          </cell>
        </row>
        <row r="325">
          <cell r="C325">
            <v>46327</v>
          </cell>
          <cell r="D325">
            <v>0.0646246950123839</v>
          </cell>
        </row>
        <row r="325">
          <cell r="G325">
            <v>0</v>
          </cell>
          <cell r="H325">
            <v>0.9</v>
          </cell>
        </row>
        <row r="325">
          <cell r="L325">
            <v>0</v>
          </cell>
          <cell r="M325">
            <v>0.0100112</v>
          </cell>
        </row>
        <row r="325">
          <cell r="W325">
            <v>0</v>
          </cell>
        </row>
        <row r="326">
          <cell r="C326">
            <v>46357</v>
          </cell>
          <cell r="D326">
            <v>0.0646229593430849</v>
          </cell>
        </row>
        <row r="326">
          <cell r="G326">
            <v>0</v>
          </cell>
          <cell r="H326">
            <v>1.1</v>
          </cell>
        </row>
        <row r="326">
          <cell r="L326">
            <v>0</v>
          </cell>
          <cell r="M326">
            <v>-0.0049519</v>
          </cell>
        </row>
        <row r="326">
          <cell r="W326">
            <v>0</v>
          </cell>
        </row>
        <row r="327">
          <cell r="C327">
            <v>46388</v>
          </cell>
          <cell r="D327">
            <v>0.0646211658181444</v>
          </cell>
        </row>
        <row r="327">
          <cell r="G327">
            <v>0</v>
          </cell>
          <cell r="H327">
            <v>1.1</v>
          </cell>
        </row>
        <row r="327">
          <cell r="L327">
            <v>0</v>
          </cell>
          <cell r="M327">
            <v>4.48E-005</v>
          </cell>
        </row>
        <row r="327">
          <cell r="W327">
            <v>0</v>
          </cell>
        </row>
        <row r="328">
          <cell r="C328">
            <v>46419</v>
          </cell>
          <cell r="D328">
            <v>0.0646193722932042</v>
          </cell>
        </row>
        <row r="328">
          <cell r="G328">
            <v>0</v>
          </cell>
          <cell r="H328">
            <v>1.1</v>
          </cell>
        </row>
        <row r="328">
          <cell r="L328">
            <v>0</v>
          </cell>
          <cell r="M328">
            <v>0.0250425</v>
          </cell>
        </row>
        <row r="328">
          <cell r="W328">
            <v>0</v>
          </cell>
        </row>
        <row r="329">
          <cell r="C329">
            <v>46447</v>
          </cell>
          <cell r="D329">
            <v>0.0646177523351952</v>
          </cell>
        </row>
        <row r="329">
          <cell r="G329">
            <v>0</v>
          </cell>
          <cell r="H329">
            <v>0.85</v>
          </cell>
        </row>
        <row r="329">
          <cell r="L329">
            <v>0</v>
          </cell>
          <cell r="M329">
            <v>0.0350425</v>
          </cell>
        </row>
        <row r="329">
          <cell r="W329">
            <v>0</v>
          </cell>
        </row>
        <row r="330">
          <cell r="C330">
            <v>46478</v>
          </cell>
          <cell r="D330">
            <v>0.0646159588102573</v>
          </cell>
        </row>
        <row r="330">
          <cell r="G330">
            <v>0</v>
          </cell>
          <cell r="H330">
            <v>0.55</v>
          </cell>
        </row>
        <row r="330">
          <cell r="L330">
            <v>0</v>
          </cell>
          <cell r="M330">
            <v>0.0949766</v>
          </cell>
        </row>
        <row r="330">
          <cell r="W330">
            <v>0</v>
          </cell>
        </row>
        <row r="331">
          <cell r="C331">
            <v>46508</v>
          </cell>
          <cell r="D331">
            <v>0.0646142231409632</v>
          </cell>
        </row>
        <row r="331">
          <cell r="G331">
            <v>0</v>
          </cell>
          <cell r="H331">
            <v>0.5</v>
          </cell>
        </row>
        <row r="331">
          <cell r="L331">
            <v>0</v>
          </cell>
          <cell r="M331">
            <v>0.0949681</v>
          </cell>
        </row>
        <row r="331">
          <cell r="W331">
            <v>0</v>
          </cell>
        </row>
        <row r="332">
          <cell r="C332">
            <v>46539</v>
          </cell>
          <cell r="D332">
            <v>0.064612429616028</v>
          </cell>
        </row>
        <row r="332">
          <cell r="G332">
            <v>0</v>
          </cell>
          <cell r="H332">
            <v>0.6</v>
          </cell>
        </row>
        <row r="332">
          <cell r="L332">
            <v>0</v>
          </cell>
          <cell r="M332">
            <v>0.0949681</v>
          </cell>
        </row>
        <row r="332">
          <cell r="W332">
            <v>0</v>
          </cell>
        </row>
        <row r="333">
          <cell r="C333">
            <v>46569</v>
          </cell>
          <cell r="D333">
            <v>0.0646106939467361</v>
          </cell>
        </row>
        <row r="333">
          <cell r="G333">
            <v>0</v>
          </cell>
          <cell r="H333">
            <v>0.6</v>
          </cell>
        </row>
        <row r="333">
          <cell r="L333">
            <v>0</v>
          </cell>
          <cell r="M333">
            <v>0.0949681</v>
          </cell>
        </row>
        <row r="333">
          <cell r="W333">
            <v>0</v>
          </cell>
        </row>
        <row r="334">
          <cell r="C334">
            <v>46600</v>
          </cell>
          <cell r="D334">
            <v>0.0646089004218027</v>
          </cell>
        </row>
        <row r="334">
          <cell r="G334">
            <v>0</v>
          </cell>
          <cell r="H334">
            <v>0.7</v>
          </cell>
        </row>
        <row r="334">
          <cell r="L334">
            <v>0</v>
          </cell>
          <cell r="M334">
            <v>0.0949681</v>
          </cell>
        </row>
        <row r="334">
          <cell r="W334">
            <v>0</v>
          </cell>
        </row>
        <row r="335">
          <cell r="C335">
            <v>46631</v>
          </cell>
          <cell r="D335">
            <v>0.0646071068968697</v>
          </cell>
        </row>
        <row r="335">
          <cell r="G335">
            <v>0</v>
          </cell>
          <cell r="H335">
            <v>0.65</v>
          </cell>
        </row>
        <row r="335">
          <cell r="L335">
            <v>0</v>
          </cell>
          <cell r="M335">
            <v>0.0949681</v>
          </cell>
        </row>
        <row r="335">
          <cell r="W335">
            <v>0</v>
          </cell>
        </row>
        <row r="336">
          <cell r="C336">
            <v>46661</v>
          </cell>
          <cell r="D336">
            <v>0.0646053712275814</v>
          </cell>
        </row>
        <row r="336">
          <cell r="G336">
            <v>0</v>
          </cell>
          <cell r="H336">
            <v>0.7</v>
          </cell>
        </row>
        <row r="336">
          <cell r="L336">
            <v>0</v>
          </cell>
          <cell r="M336">
            <v>0.0949681</v>
          </cell>
        </row>
        <row r="336">
          <cell r="W336">
            <v>0</v>
          </cell>
        </row>
        <row r="337">
          <cell r="C337">
            <v>46692</v>
          </cell>
          <cell r="D337">
            <v>0.0646035777026506</v>
          </cell>
        </row>
        <row r="337">
          <cell r="G337">
            <v>0</v>
          </cell>
          <cell r="H337">
            <v>0.9</v>
          </cell>
        </row>
        <row r="337">
          <cell r="L337">
            <v>0</v>
          </cell>
          <cell r="M337">
            <v>0.0150112</v>
          </cell>
        </row>
        <row r="337">
          <cell r="W337">
            <v>0</v>
          </cell>
        </row>
        <row r="338">
          <cell r="C338">
            <v>46722</v>
          </cell>
          <cell r="D338">
            <v>0.0646018420333645</v>
          </cell>
        </row>
        <row r="338">
          <cell r="G338">
            <v>0</v>
          </cell>
          <cell r="H338">
            <v>1.1</v>
          </cell>
        </row>
        <row r="338">
          <cell r="L338">
            <v>0</v>
          </cell>
          <cell r="M338">
            <v>4.8E-005</v>
          </cell>
        </row>
        <row r="338">
          <cell r="W338">
            <v>0</v>
          </cell>
        </row>
        <row r="339">
          <cell r="C339">
            <v>46753</v>
          </cell>
          <cell r="D339">
            <v>0.0646000485084355</v>
          </cell>
        </row>
        <row r="339">
          <cell r="L339">
            <v>0</v>
          </cell>
          <cell r="M339">
            <v>0.0050448</v>
          </cell>
        </row>
        <row r="339">
          <cell r="W339">
            <v>0</v>
          </cell>
        </row>
        <row r="340">
          <cell r="C340">
            <v>46784</v>
          </cell>
          <cell r="D340">
            <v>0.0645982549835082</v>
          </cell>
        </row>
        <row r="340">
          <cell r="L340">
            <v>0</v>
          </cell>
          <cell r="M340">
            <v>0.0300425</v>
          </cell>
        </row>
        <row r="340">
          <cell r="W340">
            <v>0</v>
          </cell>
        </row>
        <row r="341">
          <cell r="C341">
            <v>46813</v>
          </cell>
          <cell r="D341">
            <v>0.0645965771698678</v>
          </cell>
        </row>
        <row r="341">
          <cell r="L341">
            <v>0</v>
          </cell>
          <cell r="M341">
            <v>0.0400425</v>
          </cell>
        </row>
        <row r="341">
          <cell r="W341">
            <v>0</v>
          </cell>
        </row>
        <row r="342">
          <cell r="C342">
            <v>46844</v>
          </cell>
          <cell r="D342">
            <v>0.0645947836449428</v>
          </cell>
        </row>
        <row r="342">
          <cell r="L342">
            <v>0</v>
          </cell>
          <cell r="M342">
            <v>0.0999766</v>
          </cell>
        </row>
        <row r="342">
          <cell r="W342">
            <v>0</v>
          </cell>
        </row>
        <row r="343">
          <cell r="C343">
            <v>46874</v>
          </cell>
          <cell r="D343">
            <v>0.0645930479756611</v>
          </cell>
        </row>
        <row r="343">
          <cell r="L343">
            <v>0</v>
          </cell>
          <cell r="M343">
            <v>0.0999681</v>
          </cell>
        </row>
        <row r="343">
          <cell r="W343">
            <v>0</v>
          </cell>
        </row>
        <row r="344">
          <cell r="C344">
            <v>46905</v>
          </cell>
          <cell r="D344">
            <v>0.0645912544507379</v>
          </cell>
        </row>
        <row r="344">
          <cell r="L344">
            <v>0</v>
          </cell>
          <cell r="M344">
            <v>0.0999681</v>
          </cell>
        </row>
        <row r="344">
          <cell r="W344">
            <v>0</v>
          </cell>
        </row>
        <row r="345">
          <cell r="C345">
            <v>46935</v>
          </cell>
          <cell r="D345">
            <v>0.0645895187814585</v>
          </cell>
        </row>
        <row r="345">
          <cell r="L345">
            <v>0</v>
          </cell>
          <cell r="M345">
            <v>0.0999681</v>
          </cell>
        </row>
        <row r="345">
          <cell r="W345">
            <v>0</v>
          </cell>
        </row>
        <row r="346">
          <cell r="C346">
            <v>46966</v>
          </cell>
          <cell r="D346">
            <v>0.0645877252565374</v>
          </cell>
        </row>
        <row r="346">
          <cell r="L346">
            <v>0</v>
          </cell>
          <cell r="M346">
            <v>0.0999681</v>
          </cell>
        </row>
        <row r="346">
          <cell r="W346">
            <v>0</v>
          </cell>
        </row>
        <row r="347">
          <cell r="C347">
            <v>46997</v>
          </cell>
          <cell r="D347">
            <v>0.0645859317316178</v>
          </cell>
        </row>
        <row r="347">
          <cell r="L347">
            <v>0</v>
          </cell>
          <cell r="M347">
            <v>0.0999681</v>
          </cell>
        </row>
        <row r="347">
          <cell r="W347">
            <v>0</v>
          </cell>
        </row>
        <row r="348">
          <cell r="C348">
            <v>47027</v>
          </cell>
          <cell r="D348">
            <v>0.064584196062341</v>
          </cell>
        </row>
        <row r="348">
          <cell r="L348">
            <v>0</v>
          </cell>
          <cell r="M348">
            <v>0.0999681</v>
          </cell>
        </row>
        <row r="348">
          <cell r="W348">
            <v>0</v>
          </cell>
        </row>
        <row r="349">
          <cell r="C349">
            <v>47058</v>
          </cell>
          <cell r="D349">
            <v>0.0645824025374231</v>
          </cell>
        </row>
        <row r="349">
          <cell r="L349">
            <v>0</v>
          </cell>
          <cell r="M349">
            <v>0.0200112</v>
          </cell>
        </row>
        <row r="349">
          <cell r="W349">
            <v>0</v>
          </cell>
        </row>
        <row r="350">
          <cell r="C350">
            <v>47088</v>
          </cell>
          <cell r="D350">
            <v>0.0645806668681486</v>
          </cell>
        </row>
        <row r="350">
          <cell r="L350">
            <v>0</v>
          </cell>
          <cell r="M350">
            <v>0.005048</v>
          </cell>
        </row>
        <row r="350">
          <cell r="W350">
            <v>0</v>
          </cell>
        </row>
        <row r="351">
          <cell r="C351">
            <v>47119</v>
          </cell>
          <cell r="D351">
            <v>0.0645788733432329</v>
          </cell>
        </row>
        <row r="351">
          <cell r="L351">
            <v>0</v>
          </cell>
          <cell r="M351">
            <v>0.0100448</v>
          </cell>
        </row>
        <row r="351">
          <cell r="W351">
            <v>0</v>
          </cell>
        </row>
        <row r="352">
          <cell r="C352">
            <v>47150</v>
          </cell>
          <cell r="D352">
            <v>0.0645770798183181</v>
          </cell>
        </row>
        <row r="352">
          <cell r="L352">
            <v>0</v>
          </cell>
          <cell r="M352">
            <v>0.0350425</v>
          </cell>
        </row>
        <row r="352">
          <cell r="W352">
            <v>0</v>
          </cell>
        </row>
        <row r="353">
          <cell r="C353">
            <v>47178</v>
          </cell>
          <cell r="D353">
            <v>0.0645754598603316</v>
          </cell>
        </row>
        <row r="353">
          <cell r="L353">
            <v>0</v>
          </cell>
          <cell r="M353">
            <v>0.0450425</v>
          </cell>
        </row>
        <row r="353">
          <cell r="W353">
            <v>0</v>
          </cell>
        </row>
        <row r="354">
          <cell r="C354">
            <v>47209</v>
          </cell>
          <cell r="D354">
            <v>0.0645736663354191</v>
          </cell>
        </row>
        <row r="354">
          <cell r="L354">
            <v>0</v>
          </cell>
          <cell r="M354">
            <v>0.1049766</v>
          </cell>
        </row>
        <row r="354">
          <cell r="W354">
            <v>0</v>
          </cell>
        </row>
        <row r="355">
          <cell r="C355">
            <v>47239</v>
          </cell>
          <cell r="D355">
            <v>0.0645719306661494</v>
          </cell>
        </row>
        <row r="355">
          <cell r="L355">
            <v>0</v>
          </cell>
          <cell r="M355">
            <v>0.1049681</v>
          </cell>
        </row>
        <row r="355">
          <cell r="W355">
            <v>0</v>
          </cell>
        </row>
        <row r="356">
          <cell r="C356">
            <v>47270</v>
          </cell>
          <cell r="D356">
            <v>0.064570137141239</v>
          </cell>
        </row>
        <row r="356">
          <cell r="L356">
            <v>0</v>
          </cell>
          <cell r="M356">
            <v>0.1049681</v>
          </cell>
        </row>
        <row r="356">
          <cell r="W356">
            <v>0</v>
          </cell>
        </row>
        <row r="357">
          <cell r="C357">
            <v>47300</v>
          </cell>
          <cell r="D357">
            <v>0.0645684014719716</v>
          </cell>
        </row>
        <row r="357">
          <cell r="L357">
            <v>0</v>
          </cell>
          <cell r="M357">
            <v>0.1049681</v>
          </cell>
        </row>
        <row r="357">
          <cell r="W357">
            <v>0</v>
          </cell>
        </row>
        <row r="358">
          <cell r="C358">
            <v>47331</v>
          </cell>
          <cell r="D358">
            <v>0.064566607947063</v>
          </cell>
        </row>
        <row r="358">
          <cell r="L358">
            <v>0</v>
          </cell>
          <cell r="M358">
            <v>0.1049681</v>
          </cell>
        </row>
        <row r="358">
          <cell r="W358">
            <v>0</v>
          </cell>
        </row>
        <row r="359">
          <cell r="C359">
            <v>47362</v>
          </cell>
          <cell r="D359">
            <v>0.0645648144221553</v>
          </cell>
        </row>
        <row r="359">
          <cell r="L359">
            <v>0</v>
          </cell>
          <cell r="M359">
            <v>0.1049681</v>
          </cell>
        </row>
        <row r="359">
          <cell r="W359">
            <v>0</v>
          </cell>
        </row>
        <row r="360">
          <cell r="C360">
            <v>47392</v>
          </cell>
          <cell r="D360">
            <v>0.0645630787528915</v>
          </cell>
        </row>
        <row r="360">
          <cell r="L360">
            <v>0</v>
          </cell>
          <cell r="M360">
            <v>0.1049681</v>
          </cell>
        </row>
        <row r="360">
          <cell r="W360">
            <v>0</v>
          </cell>
        </row>
        <row r="361">
          <cell r="C361">
            <v>47423</v>
          </cell>
          <cell r="D361">
            <v>0.064561285227986</v>
          </cell>
        </row>
        <row r="361">
          <cell r="L361">
            <v>0</v>
          </cell>
          <cell r="M361">
            <v>0.0250112</v>
          </cell>
        </row>
        <row r="361">
          <cell r="W361">
            <v>0</v>
          </cell>
        </row>
        <row r="362">
          <cell r="C362">
            <v>47453</v>
          </cell>
          <cell r="D362">
            <v>0.0645595495587239</v>
          </cell>
        </row>
        <row r="362">
          <cell r="L362">
            <v>0</v>
          </cell>
          <cell r="M362">
            <v>0.010048</v>
          </cell>
        </row>
        <row r="362">
          <cell r="W362">
            <v>0</v>
          </cell>
        </row>
        <row r="363">
          <cell r="C363">
            <v>47484</v>
          </cell>
          <cell r="D363">
            <v>0.0645577560338206</v>
          </cell>
        </row>
        <row r="364">
          <cell r="C364">
            <v>47515</v>
          </cell>
          <cell r="D364">
            <v>0.0645559625089183</v>
          </cell>
        </row>
        <row r="365">
          <cell r="C365">
            <v>47543</v>
          </cell>
          <cell r="D365">
            <v>0.0645543425509434</v>
          </cell>
        </row>
        <row r="366">
          <cell r="C366">
            <v>47574</v>
          </cell>
          <cell r="D366">
            <v>0.0645525490260428</v>
          </cell>
        </row>
        <row r="367">
          <cell r="C367">
            <v>47604</v>
          </cell>
          <cell r="D367">
            <v>0.064550813356786</v>
          </cell>
        </row>
        <row r="368">
          <cell r="C368">
            <v>47635</v>
          </cell>
          <cell r="D368">
            <v>0.0645490198318877</v>
          </cell>
        </row>
        <row r="369">
          <cell r="C369">
            <v>47665</v>
          </cell>
          <cell r="D369">
            <v>0.0645472841626327</v>
          </cell>
        </row>
        <row r="370">
          <cell r="C370">
            <v>47696</v>
          </cell>
          <cell r="D370">
            <v>0.0645454906377365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B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41"/>
    <col collapsed="false" customWidth="true" hidden="false" outlineLevel="0" max="4" min="4" style="0" width="12.99"/>
    <col collapsed="false" customWidth="true" hidden="false" outlineLevel="0" max="5" min="5" style="0" width="12.85"/>
    <col collapsed="false" customWidth="true" hidden="false" outlineLevel="0" max="6" min="6" style="0" width="12.99"/>
    <col collapsed="false" customWidth="true" hidden="false" outlineLevel="0" max="8" min="8" style="0" width="13.85"/>
    <col collapsed="false" customWidth="true" hidden="false" outlineLevel="0" max="9" min="9" style="0" width="8.7"/>
    <col collapsed="false" customWidth="true" hidden="false" outlineLevel="0" max="132" min="10" style="0" width="13.28"/>
  </cols>
  <sheetData>
    <row r="1" customFormat="false" ht="12.75" hidden="false" customHeight="false" outlineLevel="0" collapsed="false">
      <c r="A1" s="1" t="n">
        <f aca="true">TODAY()</f>
        <v>45926</v>
      </c>
      <c r="F1" s="2" t="s">
        <v>0</v>
      </c>
      <c r="J1" s="2" t="s">
        <v>1</v>
      </c>
      <c r="N1" s="2" t="s">
        <v>2</v>
      </c>
      <c r="R1" s="2" t="s">
        <v>3</v>
      </c>
      <c r="V1" s="2" t="s">
        <v>4</v>
      </c>
      <c r="Z1" s="2" t="s">
        <v>5</v>
      </c>
      <c r="AD1" s="2" t="s">
        <v>6</v>
      </c>
      <c r="AH1" s="2" t="s">
        <v>7</v>
      </c>
      <c r="AL1" s="2" t="s">
        <v>7</v>
      </c>
      <c r="AP1" s="2" t="s">
        <v>8</v>
      </c>
      <c r="AT1" s="2" t="s">
        <v>9</v>
      </c>
      <c r="AX1" s="2" t="s">
        <v>10</v>
      </c>
      <c r="BB1" s="2" t="s">
        <v>11</v>
      </c>
      <c r="BF1" s="2" t="s">
        <v>12</v>
      </c>
      <c r="BJ1" s="2" t="s">
        <v>13</v>
      </c>
      <c r="BN1" s="2" t="s">
        <v>14</v>
      </c>
      <c r="BR1" s="2" t="s">
        <v>15</v>
      </c>
      <c r="BV1" s="2" t="s">
        <v>16</v>
      </c>
      <c r="BZ1" s="2" t="s">
        <v>17</v>
      </c>
      <c r="CD1" s="2" t="s">
        <v>18</v>
      </c>
      <c r="CH1" s="2" t="s">
        <v>19</v>
      </c>
      <c r="CL1" s="2" t="s">
        <v>20</v>
      </c>
      <c r="CP1" s="2" t="s">
        <v>21</v>
      </c>
      <c r="CT1" s="2" t="s">
        <v>22</v>
      </c>
      <c r="CX1" s="2" t="s">
        <v>23</v>
      </c>
      <c r="DB1" s="2" t="s">
        <v>24</v>
      </c>
      <c r="DF1" s="2" t="s">
        <v>25</v>
      </c>
      <c r="DG1" s="2"/>
      <c r="DJ1" s="2" t="s">
        <v>4</v>
      </c>
      <c r="DK1" s="2"/>
      <c r="DN1" s="2" t="s">
        <v>26</v>
      </c>
      <c r="DO1" s="2"/>
    </row>
    <row r="2" customFormat="false" ht="12.75" hidden="false" customHeight="false" outlineLevel="0" collapsed="false">
      <c r="A2" s="3"/>
      <c r="B2" s="4"/>
      <c r="C2" s="4"/>
      <c r="D2" s="5"/>
      <c r="E2" s="6" t="s">
        <v>27</v>
      </c>
      <c r="F2" s="6"/>
      <c r="G2" s="6"/>
      <c r="H2" s="6"/>
      <c r="I2" s="6" t="s">
        <v>28</v>
      </c>
      <c r="J2" s="6"/>
      <c r="K2" s="6"/>
      <c r="L2" s="6"/>
      <c r="M2" s="6" t="s">
        <v>29</v>
      </c>
      <c r="N2" s="6"/>
      <c r="O2" s="6"/>
      <c r="P2" s="6"/>
      <c r="Q2" s="6" t="s">
        <v>30</v>
      </c>
      <c r="R2" s="6"/>
      <c r="S2" s="6"/>
      <c r="T2" s="6"/>
      <c r="U2" s="6" t="s">
        <v>31</v>
      </c>
      <c r="V2" s="6"/>
      <c r="W2" s="6"/>
      <c r="X2" s="6"/>
      <c r="Y2" s="6" t="s">
        <v>32</v>
      </c>
      <c r="Z2" s="6"/>
      <c r="AA2" s="6"/>
      <c r="AB2" s="6"/>
      <c r="AC2" s="6" t="s">
        <v>33</v>
      </c>
      <c r="AD2" s="6"/>
      <c r="AE2" s="6"/>
      <c r="AF2" s="6"/>
      <c r="AG2" s="6" t="s">
        <v>34</v>
      </c>
      <c r="AH2" s="6"/>
      <c r="AI2" s="6"/>
      <c r="AJ2" s="6"/>
      <c r="AK2" s="6" t="s">
        <v>35</v>
      </c>
      <c r="AL2" s="6"/>
      <c r="AM2" s="6"/>
      <c r="AN2" s="6"/>
      <c r="AO2" s="6" t="s">
        <v>36</v>
      </c>
      <c r="AP2" s="6"/>
      <c r="AQ2" s="6"/>
      <c r="AR2" s="6"/>
      <c r="AS2" s="6" t="s">
        <v>37</v>
      </c>
      <c r="AT2" s="6"/>
      <c r="AU2" s="6"/>
      <c r="AV2" s="6"/>
      <c r="AW2" s="6" t="s">
        <v>38</v>
      </c>
      <c r="AX2" s="6"/>
      <c r="AY2" s="6"/>
      <c r="AZ2" s="6"/>
      <c r="BA2" s="6" t="s">
        <v>39</v>
      </c>
      <c r="BB2" s="6"/>
      <c r="BC2" s="6"/>
      <c r="BD2" s="6"/>
      <c r="BE2" s="4"/>
      <c r="BF2" s="4"/>
      <c r="BG2" s="4"/>
      <c r="BH2" s="5"/>
      <c r="BI2" s="6" t="s">
        <v>40</v>
      </c>
      <c r="BJ2" s="6"/>
      <c r="BK2" s="6"/>
      <c r="BL2" s="6"/>
      <c r="BM2" s="6" t="s">
        <v>41</v>
      </c>
      <c r="BN2" s="6"/>
      <c r="BO2" s="6"/>
      <c r="BP2" s="6"/>
      <c r="BQ2" s="6" t="s">
        <v>42</v>
      </c>
      <c r="BR2" s="6"/>
      <c r="BS2" s="6"/>
      <c r="BT2" s="6"/>
      <c r="BU2" s="6" t="s">
        <v>43</v>
      </c>
      <c r="BV2" s="6"/>
      <c r="BW2" s="6"/>
      <c r="BX2" s="6"/>
      <c r="BY2" s="6" t="s">
        <v>44</v>
      </c>
      <c r="BZ2" s="6"/>
      <c r="CA2" s="6"/>
      <c r="CB2" s="6"/>
      <c r="CC2" s="6" t="s">
        <v>45</v>
      </c>
      <c r="CD2" s="6"/>
      <c r="CE2" s="6"/>
      <c r="CF2" s="6"/>
      <c r="CG2" s="6" t="s">
        <v>46</v>
      </c>
      <c r="CH2" s="6"/>
      <c r="CI2" s="6"/>
      <c r="CJ2" s="6"/>
      <c r="CK2" s="6" t="s">
        <v>47</v>
      </c>
      <c r="CL2" s="6"/>
      <c r="CM2" s="6"/>
      <c r="CN2" s="6"/>
      <c r="CO2" s="4"/>
      <c r="CP2" s="4"/>
      <c r="CQ2" s="4"/>
      <c r="CR2" s="5"/>
      <c r="CS2" s="6" t="s">
        <v>48</v>
      </c>
      <c r="CT2" s="6"/>
      <c r="CU2" s="6"/>
      <c r="CV2" s="6"/>
      <c r="CW2" s="6" t="s">
        <v>49</v>
      </c>
      <c r="CX2" s="6"/>
      <c r="CY2" s="6"/>
      <c r="CZ2" s="6"/>
      <c r="DA2" s="6" t="s">
        <v>50</v>
      </c>
      <c r="DB2" s="6"/>
      <c r="DC2" s="6"/>
      <c r="DD2" s="6"/>
      <c r="DE2" s="6" t="s">
        <v>51</v>
      </c>
      <c r="DF2" s="6"/>
      <c r="DG2" s="6"/>
      <c r="DH2" s="6"/>
      <c r="DI2" s="6" t="s">
        <v>52</v>
      </c>
      <c r="DJ2" s="6"/>
      <c r="DK2" s="6"/>
      <c r="DL2" s="6"/>
      <c r="DM2" s="6" t="s">
        <v>53</v>
      </c>
      <c r="DN2" s="6"/>
      <c r="DO2" s="6"/>
      <c r="DP2" s="6"/>
    </row>
    <row r="3" customFormat="false" ht="12.75" hidden="false" customHeight="false" outlineLevel="0" collapsed="false">
      <c r="A3" s="7"/>
      <c r="B3" s="8"/>
      <c r="C3" s="8"/>
      <c r="D3" s="9"/>
      <c r="E3" s="10"/>
      <c r="F3" s="4"/>
      <c r="G3" s="4"/>
      <c r="H3" s="5"/>
      <c r="I3" s="4"/>
      <c r="J3" s="4"/>
      <c r="K3" s="4"/>
      <c r="L3" s="5"/>
      <c r="M3" s="4"/>
      <c r="N3" s="4"/>
      <c r="O3" s="4"/>
      <c r="P3" s="5"/>
      <c r="Q3" s="4"/>
      <c r="R3" s="4"/>
      <c r="S3" s="4"/>
      <c r="T3" s="5"/>
      <c r="U3" s="4"/>
      <c r="V3" s="4"/>
      <c r="W3" s="4"/>
      <c r="X3" s="5"/>
      <c r="Y3" s="4"/>
      <c r="Z3" s="4"/>
      <c r="AA3" s="4"/>
      <c r="AB3" s="5"/>
      <c r="AC3" s="4"/>
      <c r="AD3" s="4"/>
      <c r="AE3" s="4"/>
      <c r="AF3" s="5"/>
      <c r="AG3" s="4"/>
      <c r="AH3" s="4"/>
      <c r="AI3" s="4"/>
      <c r="AJ3" s="5"/>
      <c r="AK3" s="4"/>
      <c r="AL3" s="4"/>
      <c r="AM3" s="4"/>
      <c r="AN3" s="5"/>
      <c r="AO3" s="4"/>
      <c r="AP3" s="4"/>
      <c r="AQ3" s="4"/>
      <c r="AR3" s="5"/>
      <c r="AS3" s="4"/>
      <c r="AT3" s="4"/>
      <c r="AU3" s="4"/>
      <c r="AV3" s="5"/>
      <c r="AW3" s="4"/>
      <c r="AX3" s="4"/>
      <c r="AY3" s="4"/>
      <c r="AZ3" s="5"/>
      <c r="BA3" s="4"/>
      <c r="BB3" s="4"/>
      <c r="BC3" s="4"/>
      <c r="BD3" s="5"/>
      <c r="BE3" s="4"/>
      <c r="BF3" s="4"/>
      <c r="BG3" s="4"/>
      <c r="BH3" s="5"/>
      <c r="BI3" s="4"/>
      <c r="BJ3" s="4"/>
      <c r="BK3" s="4"/>
      <c r="BL3" s="5"/>
      <c r="BM3" s="4"/>
      <c r="BN3" s="4"/>
      <c r="BO3" s="4"/>
      <c r="BP3" s="5"/>
      <c r="BQ3" s="4"/>
      <c r="BR3" s="4"/>
      <c r="BS3" s="4"/>
      <c r="BT3" s="5"/>
      <c r="BU3" s="4"/>
      <c r="BV3" s="4"/>
      <c r="BW3" s="4"/>
      <c r="BX3" s="5"/>
      <c r="BY3" s="4"/>
      <c r="BZ3" s="4"/>
      <c r="CA3" s="4"/>
      <c r="CB3" s="5"/>
      <c r="CC3" s="4"/>
      <c r="CD3" s="4"/>
      <c r="CE3" s="4"/>
      <c r="CF3" s="5"/>
      <c r="CG3" s="4"/>
      <c r="CH3" s="4"/>
      <c r="CI3" s="4"/>
      <c r="CJ3" s="5"/>
      <c r="CK3" s="4"/>
      <c r="CL3" s="4"/>
      <c r="CM3" s="4"/>
      <c r="CN3" s="5"/>
      <c r="CO3" s="4"/>
      <c r="CP3" s="4"/>
      <c r="CQ3" s="4"/>
      <c r="CR3" s="5"/>
      <c r="CS3" s="4"/>
      <c r="CT3" s="4"/>
      <c r="CU3" s="4"/>
      <c r="CV3" s="5"/>
      <c r="CW3" s="4"/>
      <c r="CX3" s="4"/>
      <c r="CY3" s="4"/>
      <c r="CZ3" s="5"/>
      <c r="DA3" s="4"/>
      <c r="DB3" s="4"/>
      <c r="DC3" s="4"/>
      <c r="DD3" s="5"/>
      <c r="DE3" s="4"/>
      <c r="DF3" s="4"/>
      <c r="DG3" s="4"/>
      <c r="DH3" s="5"/>
      <c r="DI3" s="4"/>
      <c r="DJ3" s="4"/>
      <c r="DK3" s="4"/>
      <c r="DL3" s="5"/>
      <c r="DM3" s="4"/>
      <c r="DN3" s="4"/>
      <c r="DO3" s="4"/>
      <c r="DP3" s="5"/>
    </row>
    <row r="4" customFormat="false" ht="12.75" hidden="false" customHeight="false" outlineLevel="0" collapsed="false">
      <c r="A4" s="7"/>
      <c r="B4" s="11" t="n">
        <f aca="false">SUM(E4:DP4)</f>
        <v>15023255.1579238</v>
      </c>
      <c r="C4" s="8"/>
      <c r="D4" s="12" t="s">
        <v>54</v>
      </c>
      <c r="E4" s="13"/>
      <c r="F4" s="8"/>
      <c r="G4" s="8"/>
      <c r="H4" s="14" t="n">
        <f aca="false">SUM(H9:H66)</f>
        <v>10788162.3539367</v>
      </c>
      <c r="I4" s="8"/>
      <c r="J4" s="8"/>
      <c r="K4" s="8"/>
      <c r="L4" s="14" t="n">
        <f aca="false">SUM(L9:L66)</f>
        <v>15803.422837251</v>
      </c>
      <c r="M4" s="15"/>
      <c r="N4" s="8"/>
      <c r="O4" s="8"/>
      <c r="P4" s="14" t="n">
        <f aca="false">SUM(P9:P66)</f>
        <v>78055.5917692364</v>
      </c>
      <c r="Q4" s="15"/>
      <c r="R4" s="8"/>
      <c r="S4" s="8"/>
      <c r="T4" s="14" t="n">
        <f aca="false">SUM(T9:T66)</f>
        <v>40008.1534537528</v>
      </c>
      <c r="U4" s="15"/>
      <c r="V4" s="8"/>
      <c r="W4" s="8"/>
      <c r="X4" s="14" t="n">
        <f aca="false">SUM(X9:X66)</f>
        <v>49222.581062485</v>
      </c>
      <c r="Y4" s="15"/>
      <c r="Z4" s="8"/>
      <c r="AA4" s="8"/>
      <c r="AB4" s="14" t="n">
        <f aca="false">SUM(AB9:AB66)</f>
        <v>169205.322631468</v>
      </c>
      <c r="AC4" s="15"/>
      <c r="AD4" s="8"/>
      <c r="AE4" s="8"/>
      <c r="AF4" s="14" t="n">
        <f aca="false">SUM(AF9:AF66)</f>
        <v>40905.5005688358</v>
      </c>
      <c r="AG4" s="15"/>
      <c r="AH4" s="8"/>
      <c r="AI4" s="8"/>
      <c r="AJ4" s="14" t="n">
        <f aca="false">SUM(AJ9:AJ66)</f>
        <v>278767.175040129</v>
      </c>
      <c r="AK4" s="15"/>
      <c r="AL4" s="8"/>
      <c r="AM4" s="8"/>
      <c r="AN4" s="14" t="n">
        <f aca="false">SUM(AN9:AN66)</f>
        <v>372634.907004454</v>
      </c>
      <c r="AO4" s="15"/>
      <c r="AP4" s="8"/>
      <c r="AQ4" s="8"/>
      <c r="AR4" s="14" t="n">
        <f aca="false">SUM(AR9:AR66)</f>
        <v>187149.374055539</v>
      </c>
      <c r="AS4" s="15"/>
      <c r="AT4" s="8"/>
      <c r="AU4" s="8"/>
      <c r="AV4" s="14" t="n">
        <f aca="false">SUM(AV9:AV66)</f>
        <v>54286.533578521</v>
      </c>
      <c r="AW4" s="15"/>
      <c r="AX4" s="8"/>
      <c r="AY4" s="8"/>
      <c r="AZ4" s="14" t="n">
        <f aca="false">SUM(AZ9:AZ66)</f>
        <v>59660.613789282</v>
      </c>
      <c r="BA4" s="15"/>
      <c r="BB4" s="8"/>
      <c r="BC4" s="8"/>
      <c r="BD4" s="14" t="n">
        <f aca="false">SUM(BD9:BD66)</f>
        <v>190089.944986526</v>
      </c>
      <c r="BE4" s="15"/>
      <c r="BF4" s="8"/>
      <c r="BG4" s="8"/>
      <c r="BH4" s="14" t="n">
        <f aca="false">SUM(BH9:BH66)</f>
        <v>0</v>
      </c>
      <c r="BI4" s="15"/>
      <c r="BJ4" s="8"/>
      <c r="BK4" s="8"/>
      <c r="BL4" s="14" t="n">
        <f aca="false">SUM(BL9:BL66)</f>
        <v>3731.28676113705</v>
      </c>
      <c r="BM4" s="15"/>
      <c r="BN4" s="8"/>
      <c r="BO4" s="8"/>
      <c r="BP4" s="14" t="n">
        <f aca="false">SUM(BP9:BP66)</f>
        <v>1789010.85831343</v>
      </c>
      <c r="BQ4" s="15"/>
      <c r="BR4" s="8"/>
      <c r="BS4" s="8"/>
      <c r="BT4" s="14" t="n">
        <f aca="false">SUM(BT9:BT66)</f>
        <v>82127.8060835878</v>
      </c>
      <c r="BU4" s="15"/>
      <c r="BV4" s="8"/>
      <c r="BW4" s="8"/>
      <c r="BX4" s="14" t="n">
        <f aca="false">SUM(BX9:BX66)</f>
        <v>52142.3969023553</v>
      </c>
      <c r="BY4" s="15"/>
      <c r="BZ4" s="8"/>
      <c r="CA4" s="8"/>
      <c r="CB4" s="14" t="n">
        <f aca="false">SUM(CB9:CB66)</f>
        <v>15465.6746702873</v>
      </c>
      <c r="CC4" s="15"/>
      <c r="CD4" s="8"/>
      <c r="CE4" s="8"/>
      <c r="CF4" s="14" t="n">
        <f aca="false">SUM(CF9:CF66)</f>
        <v>25255.5656245291</v>
      </c>
      <c r="CG4" s="15"/>
      <c r="CH4" s="8"/>
      <c r="CI4" s="8"/>
      <c r="CJ4" s="14" t="n">
        <f aca="false">SUM(CJ9:CJ66)</f>
        <v>367350.871050671</v>
      </c>
      <c r="CK4" s="15"/>
      <c r="CL4" s="8"/>
      <c r="CM4" s="8"/>
      <c r="CN4" s="14" t="n">
        <f aca="false">SUM(CN9:CN66)</f>
        <v>268963.893063367</v>
      </c>
      <c r="CO4" s="15"/>
      <c r="CP4" s="8"/>
      <c r="CQ4" s="8"/>
      <c r="CR4" s="14" t="n">
        <f aca="false">SUM(CR9:CR66)</f>
        <v>0</v>
      </c>
      <c r="CS4" s="15"/>
      <c r="CT4" s="8"/>
      <c r="CU4" s="8"/>
      <c r="CV4" s="14" t="n">
        <f aca="false">SUM(CV9:CV66)</f>
        <v>64278.680919661</v>
      </c>
      <c r="CW4" s="15"/>
      <c r="CX4" s="8"/>
      <c r="CY4" s="8"/>
      <c r="CZ4" s="14" t="n">
        <f aca="false">SUM(CZ9:CZ66)</f>
        <v>16198.1227414282</v>
      </c>
      <c r="DA4" s="15"/>
      <c r="DB4" s="8"/>
      <c r="DC4" s="8"/>
      <c r="DD4" s="14" t="n">
        <f aca="false">SUM(DD9:DD66)</f>
        <v>0</v>
      </c>
      <c r="DE4" s="15"/>
      <c r="DF4" s="8"/>
      <c r="DG4" s="8"/>
      <c r="DH4" s="14" t="n">
        <f aca="false">SUM(DH9:DH66)</f>
        <v>5361.50591820865</v>
      </c>
      <c r="DI4" s="15"/>
      <c r="DJ4" s="8"/>
      <c r="DK4" s="8"/>
      <c r="DL4" s="14" t="n">
        <f aca="false">SUM(DL9:DL66)</f>
        <v>5685.73439974312</v>
      </c>
      <c r="DM4" s="15"/>
      <c r="DN4" s="8"/>
      <c r="DO4" s="8"/>
      <c r="DP4" s="14" t="n">
        <f aca="false">SUM(DP9:DP66)</f>
        <v>3731.28676113705</v>
      </c>
      <c r="DS4" s="16"/>
      <c r="DV4" s="16"/>
      <c r="DY4" s="16"/>
      <c r="EB4" s="16"/>
    </row>
    <row r="5" customFormat="false" ht="12.75" hidden="false" customHeight="false" outlineLevel="0" collapsed="false">
      <c r="A5" s="7"/>
      <c r="B5" s="8"/>
      <c r="C5" s="8"/>
      <c r="D5" s="12"/>
      <c r="E5" s="13"/>
      <c r="F5" s="8"/>
      <c r="G5" s="8"/>
      <c r="H5" s="9"/>
      <c r="I5" s="8"/>
      <c r="J5" s="8"/>
      <c r="K5" s="8"/>
      <c r="L5" s="9"/>
      <c r="M5" s="8"/>
      <c r="N5" s="8"/>
      <c r="O5" s="8"/>
      <c r="P5" s="9"/>
      <c r="Q5" s="8"/>
      <c r="R5" s="8"/>
      <c r="S5" s="8"/>
      <c r="T5" s="9"/>
      <c r="U5" s="8"/>
      <c r="V5" s="8"/>
      <c r="W5" s="8"/>
      <c r="X5" s="9"/>
      <c r="Y5" s="8"/>
      <c r="Z5" s="8"/>
      <c r="AA5" s="8"/>
      <c r="AB5" s="9"/>
      <c r="AC5" s="8"/>
      <c r="AD5" s="8"/>
      <c r="AE5" s="8"/>
      <c r="AF5" s="9"/>
      <c r="AG5" s="8"/>
      <c r="AH5" s="8"/>
      <c r="AI5" s="8"/>
      <c r="AJ5" s="9"/>
      <c r="AK5" s="8"/>
      <c r="AL5" s="8"/>
      <c r="AM5" s="8"/>
      <c r="AN5" s="9"/>
      <c r="AO5" s="8"/>
      <c r="AP5" s="8"/>
      <c r="AQ5" s="8"/>
      <c r="AR5" s="9"/>
      <c r="AS5" s="8"/>
      <c r="AT5" s="8"/>
      <c r="AU5" s="8"/>
      <c r="AV5" s="9"/>
      <c r="AW5" s="8"/>
      <c r="AX5" s="8"/>
      <c r="AY5" s="8"/>
      <c r="AZ5" s="9"/>
      <c r="BA5" s="8"/>
      <c r="BB5" s="8"/>
      <c r="BC5" s="8"/>
      <c r="BD5" s="9"/>
      <c r="BE5" s="8"/>
      <c r="BF5" s="8"/>
      <c r="BG5" s="8"/>
      <c r="BH5" s="9"/>
      <c r="BI5" s="8"/>
      <c r="BJ5" s="8"/>
      <c r="BK5" s="8"/>
      <c r="BL5" s="9"/>
      <c r="BM5" s="8"/>
      <c r="BN5" s="8"/>
      <c r="BO5" s="8"/>
      <c r="BP5" s="9"/>
      <c r="BQ5" s="8"/>
      <c r="BR5" s="8"/>
      <c r="BS5" s="8"/>
      <c r="BT5" s="9"/>
      <c r="BU5" s="8"/>
      <c r="BV5" s="8"/>
      <c r="BW5" s="8"/>
      <c r="BX5" s="9"/>
      <c r="BY5" s="8"/>
      <c r="BZ5" s="8"/>
      <c r="CA5" s="8"/>
      <c r="CB5" s="9"/>
      <c r="CC5" s="8"/>
      <c r="CD5" s="8"/>
      <c r="CE5" s="8"/>
      <c r="CF5" s="9"/>
      <c r="CG5" s="8"/>
      <c r="CH5" s="8"/>
      <c r="CI5" s="8"/>
      <c r="CJ5" s="9"/>
      <c r="CK5" s="8"/>
      <c r="CL5" s="8"/>
      <c r="CM5" s="8"/>
      <c r="CN5" s="9"/>
      <c r="CO5" s="8"/>
      <c r="CP5" s="8"/>
      <c r="CQ5" s="8"/>
      <c r="CR5" s="9"/>
      <c r="CS5" s="8"/>
      <c r="CT5" s="8"/>
      <c r="CU5" s="8"/>
      <c r="CV5" s="9"/>
      <c r="CW5" s="8"/>
      <c r="CX5" s="8"/>
      <c r="CY5" s="8"/>
      <c r="CZ5" s="9"/>
      <c r="DA5" s="8"/>
      <c r="DB5" s="8"/>
      <c r="DC5" s="8"/>
      <c r="DD5" s="9"/>
      <c r="DE5" s="8"/>
      <c r="DF5" s="8"/>
      <c r="DG5" s="8"/>
      <c r="DH5" s="9"/>
      <c r="DI5" s="8"/>
      <c r="DJ5" s="8"/>
      <c r="DK5" s="8"/>
      <c r="DL5" s="9"/>
      <c r="DM5" s="8"/>
      <c r="DN5" s="8"/>
      <c r="DO5" s="8"/>
      <c r="DP5" s="9"/>
    </row>
    <row r="6" customFormat="false" ht="12.75" hidden="false" customHeight="false" outlineLevel="0" collapsed="false">
      <c r="A6" s="7"/>
      <c r="B6" s="11" t="n">
        <f aca="false">SUM(I6:DP6)</f>
        <v>35530905.25</v>
      </c>
      <c r="C6" s="8"/>
      <c r="D6" s="12" t="s">
        <v>55</v>
      </c>
      <c r="E6" s="17" t="n">
        <f aca="false">SUM(E9:E66)</f>
        <v>35530905.25</v>
      </c>
      <c r="F6" s="8"/>
      <c r="G6" s="8"/>
      <c r="H6" s="9"/>
      <c r="I6" s="17" t="n">
        <f aca="false">SUM(I9:I66)</f>
        <v>711765</v>
      </c>
      <c r="J6" s="8"/>
      <c r="K6" s="8"/>
      <c r="L6" s="9"/>
      <c r="M6" s="17" t="n">
        <f aca="false">SUM(M9:M66)</f>
        <v>2512500</v>
      </c>
      <c r="N6" s="8"/>
      <c r="O6" s="8"/>
      <c r="P6" s="9"/>
      <c r="Q6" s="17" t="n">
        <f aca="false">SUM(Q9:Q66)</f>
        <v>1187950</v>
      </c>
      <c r="R6" s="8"/>
      <c r="S6" s="8"/>
      <c r="T6" s="9"/>
      <c r="U6" s="17" t="n">
        <f aca="false">SUM(U9:U66)</f>
        <v>651412</v>
      </c>
      <c r="V6" s="8"/>
      <c r="W6" s="8"/>
      <c r="X6" s="9"/>
      <c r="Y6" s="17" t="n">
        <f aca="false">SUM(Y9:Y66)</f>
        <v>9262894.25</v>
      </c>
      <c r="Z6" s="8"/>
      <c r="AA6" s="8"/>
      <c r="AB6" s="9"/>
      <c r="AC6" s="17" t="n">
        <f aca="false">SUM(AC9:AC66)</f>
        <v>470950</v>
      </c>
      <c r="AD6" s="8"/>
      <c r="AE6" s="8"/>
      <c r="AF6" s="9"/>
      <c r="AG6" s="17" t="n">
        <f aca="false">SUM(AG9:AG66)</f>
        <v>1417885</v>
      </c>
      <c r="AH6" s="8"/>
      <c r="AI6" s="8"/>
      <c r="AJ6" s="9"/>
      <c r="AK6" s="17" t="n">
        <f aca="false">SUM(AK9:AK66)</f>
        <v>1417885</v>
      </c>
      <c r="AL6" s="8"/>
      <c r="AM6" s="8"/>
      <c r="AN6" s="9"/>
      <c r="AO6" s="17" t="n">
        <f aca="false">SUM(AO9:AO66)</f>
        <v>1201715</v>
      </c>
      <c r="AP6" s="8"/>
      <c r="AQ6" s="8"/>
      <c r="AR6" s="9"/>
      <c r="AS6" s="17" t="n">
        <f aca="false">SUM(AS9:AS66)</f>
        <v>1836928.33333333</v>
      </c>
      <c r="AT6" s="8"/>
      <c r="AU6" s="8"/>
      <c r="AV6" s="9"/>
      <c r="AW6" s="17" t="n">
        <f aca="false">SUM(AW9:AW66)</f>
        <v>985450</v>
      </c>
      <c r="AX6" s="8"/>
      <c r="AY6" s="8"/>
      <c r="AZ6" s="9"/>
      <c r="BA6" s="17" t="n">
        <f aca="false">SUM(BA9:BA66)</f>
        <v>355457</v>
      </c>
      <c r="BB6" s="8"/>
      <c r="BC6" s="8"/>
      <c r="BD6" s="9"/>
      <c r="BE6" s="17" t="n">
        <f aca="false">SUM(BE9:BE66)</f>
        <v>0</v>
      </c>
      <c r="BF6" s="8"/>
      <c r="BG6" s="8"/>
      <c r="BH6" s="9"/>
      <c r="BI6" s="17" t="n">
        <f aca="false">SUM(BI9:BI66)</f>
        <v>138928.333333333</v>
      </c>
      <c r="BJ6" s="8"/>
      <c r="BK6" s="8"/>
      <c r="BL6" s="9"/>
      <c r="BM6" s="17" t="n">
        <f aca="false">SUM(BM9:BM66)</f>
        <v>3265915</v>
      </c>
      <c r="BN6" s="8"/>
      <c r="BO6" s="8"/>
      <c r="BP6" s="9"/>
      <c r="BQ6" s="17" t="n">
        <f aca="false">SUM(BQ9:BQ66)</f>
        <v>2087745</v>
      </c>
      <c r="BR6" s="8"/>
      <c r="BS6" s="8"/>
      <c r="BT6" s="9"/>
      <c r="BU6" s="17" t="n">
        <f aca="false">SUM(BU9:BU66)</f>
        <v>1720620</v>
      </c>
      <c r="BV6" s="8"/>
      <c r="BW6" s="8"/>
      <c r="BX6" s="9"/>
      <c r="BY6" s="17" t="n">
        <f aca="false">SUM(BY9:BY66)</f>
        <v>405130</v>
      </c>
      <c r="BZ6" s="8"/>
      <c r="CA6" s="8"/>
      <c r="CB6" s="9"/>
      <c r="CC6" s="17" t="n">
        <f aca="false">SUM(CC9:CC66)</f>
        <v>222155</v>
      </c>
      <c r="CD6" s="8"/>
      <c r="CE6" s="8"/>
      <c r="CF6" s="9"/>
      <c r="CG6" s="17" t="n">
        <f aca="false">SUM(CG9:CG66)</f>
        <v>2811210</v>
      </c>
      <c r="CH6" s="8"/>
      <c r="CI6" s="8"/>
      <c r="CJ6" s="9"/>
      <c r="CK6" s="17" t="n">
        <f aca="false">SUM(CK9:CK66)</f>
        <v>1409765</v>
      </c>
      <c r="CL6" s="8"/>
      <c r="CM6" s="8"/>
      <c r="CN6" s="9"/>
      <c r="CO6" s="17" t="n">
        <f aca="false">SUM(CO9:CO66)</f>
        <v>0</v>
      </c>
      <c r="CP6" s="8"/>
      <c r="CQ6" s="8"/>
      <c r="CR6" s="9"/>
      <c r="CS6" s="17" t="n">
        <f aca="false">SUM(CS9:CS66)</f>
        <v>712235</v>
      </c>
      <c r="CT6" s="8"/>
      <c r="CU6" s="8"/>
      <c r="CV6" s="9"/>
      <c r="CW6" s="17" t="n">
        <f aca="false">SUM(CW9:CW66)</f>
        <v>542850</v>
      </c>
      <c r="CX6" s="8"/>
      <c r="CY6" s="8"/>
      <c r="CZ6" s="9"/>
      <c r="DA6" s="17" t="n">
        <f aca="false">SUM(DA9:DA66)</f>
        <v>0</v>
      </c>
      <c r="DB6" s="8"/>
      <c r="DC6" s="8"/>
      <c r="DD6" s="9"/>
      <c r="DE6" s="17" t="n">
        <f aca="false">SUM(DE9:DE66)</f>
        <v>54610</v>
      </c>
      <c r="DF6" s="8"/>
      <c r="DG6" s="8"/>
      <c r="DH6" s="9"/>
      <c r="DI6" s="17" t="n">
        <f aca="false">SUM(DI9:DI66)</f>
        <v>8022</v>
      </c>
      <c r="DJ6" s="8"/>
      <c r="DK6" s="8"/>
      <c r="DL6" s="9"/>
      <c r="DM6" s="17" t="n">
        <f aca="false">SUM(DM9:DM66)</f>
        <v>138928.333333333</v>
      </c>
      <c r="DN6" s="8"/>
      <c r="DO6" s="8"/>
      <c r="DP6" s="9"/>
      <c r="DR6" s="2"/>
      <c r="DU6" s="2"/>
      <c r="DX6" s="2"/>
      <c r="EA6" s="2"/>
    </row>
    <row r="7" customFormat="false" ht="12.75" hidden="false" customHeight="false" outlineLevel="0" collapsed="false">
      <c r="A7" s="7"/>
      <c r="B7" s="8"/>
      <c r="C7" s="8"/>
      <c r="D7" s="9"/>
      <c r="E7" s="13"/>
      <c r="F7" s="8"/>
      <c r="G7" s="8"/>
      <c r="H7" s="9"/>
      <c r="I7" s="8"/>
      <c r="J7" s="8"/>
      <c r="K7" s="8"/>
      <c r="L7" s="9"/>
      <c r="M7" s="8"/>
      <c r="N7" s="8"/>
      <c r="O7" s="8"/>
      <c r="P7" s="9"/>
      <c r="Q7" s="8"/>
      <c r="R7" s="8"/>
      <c r="S7" s="8"/>
      <c r="T7" s="9"/>
      <c r="U7" s="8"/>
      <c r="V7" s="8"/>
      <c r="W7" s="8"/>
      <c r="X7" s="9"/>
      <c r="Y7" s="8"/>
      <c r="Z7" s="8"/>
      <c r="AA7" s="8"/>
      <c r="AB7" s="9"/>
      <c r="AC7" s="8"/>
      <c r="AD7" s="8"/>
      <c r="AE7" s="8"/>
      <c r="AF7" s="9"/>
      <c r="AG7" s="8"/>
      <c r="AH7" s="8"/>
      <c r="AI7" s="8"/>
      <c r="AJ7" s="9"/>
      <c r="AK7" s="8"/>
      <c r="AL7" s="8"/>
      <c r="AM7" s="8"/>
      <c r="AN7" s="9"/>
      <c r="AO7" s="8"/>
      <c r="AP7" s="8"/>
      <c r="AQ7" s="8"/>
      <c r="AR7" s="9"/>
      <c r="AS7" s="8"/>
      <c r="AT7" s="8"/>
      <c r="AU7" s="8"/>
      <c r="AV7" s="9"/>
      <c r="AW7" s="8"/>
      <c r="AX7" s="8"/>
      <c r="AY7" s="8"/>
      <c r="AZ7" s="9"/>
      <c r="BA7" s="8"/>
      <c r="BB7" s="8"/>
      <c r="BC7" s="8"/>
      <c r="BD7" s="9"/>
      <c r="BE7" s="8"/>
      <c r="BF7" s="8"/>
      <c r="BG7" s="8"/>
      <c r="BH7" s="9"/>
      <c r="BI7" s="8"/>
      <c r="BJ7" s="8"/>
      <c r="BK7" s="8"/>
      <c r="BL7" s="9"/>
      <c r="BM7" s="8"/>
      <c r="BN7" s="8"/>
      <c r="BO7" s="8"/>
      <c r="BP7" s="9"/>
      <c r="BQ7" s="8"/>
      <c r="BR7" s="8"/>
      <c r="BS7" s="8"/>
      <c r="BT7" s="9"/>
      <c r="BU7" s="8"/>
      <c r="BV7" s="8"/>
      <c r="BW7" s="8"/>
      <c r="BX7" s="9"/>
      <c r="BY7" s="8"/>
      <c r="BZ7" s="8"/>
      <c r="CA7" s="8"/>
      <c r="CB7" s="9"/>
      <c r="CC7" s="8"/>
      <c r="CD7" s="8"/>
      <c r="CE7" s="8"/>
      <c r="CF7" s="9"/>
      <c r="CG7" s="8"/>
      <c r="CH7" s="8"/>
      <c r="CI7" s="8"/>
      <c r="CJ7" s="9"/>
      <c r="CK7" s="8"/>
      <c r="CL7" s="8"/>
      <c r="CM7" s="8"/>
      <c r="CN7" s="9"/>
      <c r="CO7" s="8"/>
      <c r="CP7" s="8"/>
      <c r="CQ7" s="8"/>
      <c r="CR7" s="9"/>
      <c r="CS7" s="8"/>
      <c r="CT7" s="8"/>
      <c r="CU7" s="8"/>
      <c r="CV7" s="9"/>
      <c r="CW7" s="8"/>
      <c r="CX7" s="8"/>
      <c r="CY7" s="8"/>
      <c r="CZ7" s="9"/>
      <c r="DA7" s="8"/>
      <c r="DB7" s="8"/>
      <c r="DC7" s="8"/>
      <c r="DD7" s="9"/>
      <c r="DE7" s="8"/>
      <c r="DF7" s="8"/>
      <c r="DG7" s="8"/>
      <c r="DH7" s="9"/>
      <c r="DI7" s="8"/>
      <c r="DJ7" s="8"/>
      <c r="DK7" s="8"/>
      <c r="DL7" s="9"/>
      <c r="DM7" s="8"/>
      <c r="DN7" s="8"/>
      <c r="DO7" s="8"/>
      <c r="DP7" s="9"/>
    </row>
    <row r="8" customFormat="false" ht="12.75" hidden="false" customHeight="false" outlineLevel="0" collapsed="false">
      <c r="A8" s="18" t="s">
        <v>56</v>
      </c>
      <c r="B8" s="19" t="s">
        <v>57</v>
      </c>
      <c r="C8" s="19" t="s">
        <v>58</v>
      </c>
      <c r="D8" s="20" t="s">
        <v>59</v>
      </c>
      <c r="E8" s="21" t="s">
        <v>60</v>
      </c>
      <c r="F8" s="22" t="s">
        <v>61</v>
      </c>
      <c r="G8" s="22" t="s">
        <v>62</v>
      </c>
      <c r="H8" s="23" t="s">
        <v>63</v>
      </c>
      <c r="I8" s="22" t="s">
        <v>60</v>
      </c>
      <c r="J8" s="22" t="s">
        <v>61</v>
      </c>
      <c r="K8" s="22" t="s">
        <v>62</v>
      </c>
      <c r="L8" s="23" t="s">
        <v>63</v>
      </c>
      <c r="M8" s="22" t="s">
        <v>60</v>
      </c>
      <c r="N8" s="22" t="s">
        <v>61</v>
      </c>
      <c r="O8" s="22" t="s">
        <v>62</v>
      </c>
      <c r="P8" s="23" t="s">
        <v>63</v>
      </c>
      <c r="Q8" s="22" t="s">
        <v>60</v>
      </c>
      <c r="R8" s="22" t="s">
        <v>61</v>
      </c>
      <c r="S8" s="22" t="s">
        <v>62</v>
      </c>
      <c r="T8" s="23" t="s">
        <v>63</v>
      </c>
      <c r="U8" s="22" t="s">
        <v>60</v>
      </c>
      <c r="V8" s="22" t="s">
        <v>61</v>
      </c>
      <c r="W8" s="22" t="s">
        <v>62</v>
      </c>
      <c r="X8" s="23" t="s">
        <v>63</v>
      </c>
      <c r="Y8" s="22" t="s">
        <v>60</v>
      </c>
      <c r="Z8" s="22" t="s">
        <v>61</v>
      </c>
      <c r="AA8" s="22" t="s">
        <v>62</v>
      </c>
      <c r="AB8" s="23" t="s">
        <v>63</v>
      </c>
      <c r="AC8" s="22" t="s">
        <v>60</v>
      </c>
      <c r="AD8" s="22" t="s">
        <v>61</v>
      </c>
      <c r="AE8" s="22" t="s">
        <v>62</v>
      </c>
      <c r="AF8" s="23" t="s">
        <v>63</v>
      </c>
      <c r="AG8" s="22" t="s">
        <v>60</v>
      </c>
      <c r="AH8" s="22" t="s">
        <v>61</v>
      </c>
      <c r="AI8" s="22" t="s">
        <v>62</v>
      </c>
      <c r="AJ8" s="23" t="s">
        <v>63</v>
      </c>
      <c r="AK8" s="22" t="s">
        <v>60</v>
      </c>
      <c r="AL8" s="22" t="s">
        <v>61</v>
      </c>
      <c r="AM8" s="22" t="s">
        <v>62</v>
      </c>
      <c r="AN8" s="23" t="s">
        <v>63</v>
      </c>
      <c r="AO8" s="22" t="s">
        <v>60</v>
      </c>
      <c r="AP8" s="22" t="s">
        <v>61</v>
      </c>
      <c r="AQ8" s="22" t="s">
        <v>62</v>
      </c>
      <c r="AR8" s="23" t="s">
        <v>63</v>
      </c>
      <c r="AS8" s="22" t="s">
        <v>60</v>
      </c>
      <c r="AT8" s="22" t="s">
        <v>61</v>
      </c>
      <c r="AU8" s="22" t="s">
        <v>62</v>
      </c>
      <c r="AV8" s="23" t="s">
        <v>63</v>
      </c>
      <c r="AW8" s="22" t="s">
        <v>60</v>
      </c>
      <c r="AX8" s="22" t="s">
        <v>61</v>
      </c>
      <c r="AY8" s="22" t="s">
        <v>62</v>
      </c>
      <c r="AZ8" s="23" t="s">
        <v>63</v>
      </c>
      <c r="BA8" s="22" t="s">
        <v>60</v>
      </c>
      <c r="BB8" s="22" t="s">
        <v>61</v>
      </c>
      <c r="BC8" s="22" t="s">
        <v>62</v>
      </c>
      <c r="BD8" s="23" t="s">
        <v>63</v>
      </c>
      <c r="BE8" s="22" t="s">
        <v>60</v>
      </c>
      <c r="BF8" s="22" t="s">
        <v>61</v>
      </c>
      <c r="BG8" s="22" t="s">
        <v>62</v>
      </c>
      <c r="BH8" s="23" t="s">
        <v>63</v>
      </c>
      <c r="BI8" s="22" t="s">
        <v>60</v>
      </c>
      <c r="BJ8" s="22" t="s">
        <v>61</v>
      </c>
      <c r="BK8" s="22" t="s">
        <v>62</v>
      </c>
      <c r="BL8" s="23" t="s">
        <v>63</v>
      </c>
      <c r="BM8" s="22" t="s">
        <v>60</v>
      </c>
      <c r="BN8" s="22" t="s">
        <v>61</v>
      </c>
      <c r="BO8" s="22" t="s">
        <v>62</v>
      </c>
      <c r="BP8" s="23" t="s">
        <v>63</v>
      </c>
      <c r="BQ8" s="22" t="s">
        <v>60</v>
      </c>
      <c r="BR8" s="22" t="s">
        <v>61</v>
      </c>
      <c r="BS8" s="22" t="s">
        <v>62</v>
      </c>
      <c r="BT8" s="23" t="s">
        <v>63</v>
      </c>
      <c r="BU8" s="22" t="s">
        <v>60</v>
      </c>
      <c r="BV8" s="22" t="s">
        <v>61</v>
      </c>
      <c r="BW8" s="22" t="s">
        <v>62</v>
      </c>
      <c r="BX8" s="23" t="s">
        <v>63</v>
      </c>
      <c r="BY8" s="22" t="s">
        <v>60</v>
      </c>
      <c r="BZ8" s="22" t="s">
        <v>61</v>
      </c>
      <c r="CA8" s="22" t="s">
        <v>62</v>
      </c>
      <c r="CB8" s="23" t="s">
        <v>63</v>
      </c>
      <c r="CC8" s="22" t="s">
        <v>60</v>
      </c>
      <c r="CD8" s="22" t="s">
        <v>61</v>
      </c>
      <c r="CE8" s="22" t="s">
        <v>62</v>
      </c>
      <c r="CF8" s="23" t="s">
        <v>63</v>
      </c>
      <c r="CG8" s="22" t="s">
        <v>60</v>
      </c>
      <c r="CH8" s="22" t="s">
        <v>61</v>
      </c>
      <c r="CI8" s="22" t="s">
        <v>62</v>
      </c>
      <c r="CJ8" s="23" t="s">
        <v>63</v>
      </c>
      <c r="CK8" s="22" t="s">
        <v>60</v>
      </c>
      <c r="CL8" s="22" t="s">
        <v>61</v>
      </c>
      <c r="CM8" s="22" t="s">
        <v>62</v>
      </c>
      <c r="CN8" s="23" t="s">
        <v>63</v>
      </c>
      <c r="CO8" s="22" t="s">
        <v>60</v>
      </c>
      <c r="CP8" s="22" t="s">
        <v>61</v>
      </c>
      <c r="CQ8" s="22" t="s">
        <v>62</v>
      </c>
      <c r="CR8" s="23" t="s">
        <v>63</v>
      </c>
      <c r="CS8" s="22" t="s">
        <v>60</v>
      </c>
      <c r="CT8" s="22" t="s">
        <v>61</v>
      </c>
      <c r="CU8" s="22" t="s">
        <v>62</v>
      </c>
      <c r="CV8" s="23" t="s">
        <v>63</v>
      </c>
      <c r="CW8" s="22" t="s">
        <v>60</v>
      </c>
      <c r="CX8" s="22" t="s">
        <v>61</v>
      </c>
      <c r="CY8" s="22" t="s">
        <v>62</v>
      </c>
      <c r="CZ8" s="23" t="s">
        <v>63</v>
      </c>
      <c r="DA8" s="22" t="s">
        <v>60</v>
      </c>
      <c r="DB8" s="22" t="s">
        <v>61</v>
      </c>
      <c r="DC8" s="22" t="s">
        <v>62</v>
      </c>
      <c r="DD8" s="23" t="s">
        <v>63</v>
      </c>
      <c r="DE8" s="22" t="s">
        <v>60</v>
      </c>
      <c r="DF8" s="22" t="s">
        <v>61</v>
      </c>
      <c r="DG8" s="22" t="s">
        <v>62</v>
      </c>
      <c r="DH8" s="23" t="s">
        <v>63</v>
      </c>
      <c r="DI8" s="22" t="s">
        <v>60</v>
      </c>
      <c r="DJ8" s="22" t="s">
        <v>61</v>
      </c>
      <c r="DK8" s="22" t="s">
        <v>62</v>
      </c>
      <c r="DL8" s="23" t="s">
        <v>63</v>
      </c>
      <c r="DM8" s="22" t="s">
        <v>60</v>
      </c>
      <c r="DN8" s="22" t="s">
        <v>61</v>
      </c>
      <c r="DO8" s="22" t="s">
        <v>62</v>
      </c>
      <c r="DP8" s="23" t="s">
        <v>63</v>
      </c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</row>
    <row r="9" customFormat="false" ht="12.75" hidden="false" customHeight="false" outlineLevel="0" collapsed="false">
      <c r="A9" s="25" t="n">
        <v>37011</v>
      </c>
      <c r="B9" s="26" t="n">
        <f aca="false">EOMONTH(A9,0)-$A$1</f>
        <v>-8915</v>
      </c>
      <c r="C9" s="27" t="n">
        <f aca="false">[1]Curves!D19</f>
        <v>0.0560562910261737</v>
      </c>
      <c r="D9" s="28" t="n">
        <f aca="false">1/(1+C9*0.5)^(B9*2/365.25)</f>
        <v>3.85509316555082</v>
      </c>
      <c r="E9" s="26" t="n">
        <f aca="false">NymexVolume!C5</f>
        <v>1306725</v>
      </c>
      <c r="F9" s="29" t="n">
        <v>4.79</v>
      </c>
      <c r="G9" s="30" t="n">
        <f aca="false">VLOOKUP($A9,[1]!Table,MATCH(F$1,[1]!Curves,0))</f>
        <v>5.528</v>
      </c>
      <c r="H9" s="31" t="n">
        <f aca="false">(G9-F9)*E9*$D9</f>
        <v>3717709.40316475</v>
      </c>
      <c r="I9" s="26" t="n">
        <f aca="false">BasisVolumeLargeVPP!S14</f>
        <v>20250</v>
      </c>
      <c r="J9" s="30" t="n">
        <v>-0.1</v>
      </c>
      <c r="K9" s="30" t="n">
        <f aca="false">VLOOKUP($A9,[1]!Table,MATCH(J$1,[1]!Curves,0))</f>
        <v>-0.095</v>
      </c>
      <c r="L9" s="31" t="n">
        <f aca="false">(K9-J9)*$I9*$D9</f>
        <v>390.328183012021</v>
      </c>
      <c r="M9" s="26" t="n">
        <f aca="false">BasisVolumeLargeVPP!AY14</f>
        <v>146850</v>
      </c>
      <c r="N9" s="30" t="n">
        <v>-0.09</v>
      </c>
      <c r="O9" s="30" t="n">
        <f aca="false">VLOOKUP($A9,[1]!Table,MATCH(N$1,[1]!Curves,0))</f>
        <v>-0.095</v>
      </c>
      <c r="P9" s="31" t="n">
        <f aca="false">(O9-N9)*M9*$D9</f>
        <v>-2830.6021568057</v>
      </c>
      <c r="Q9" s="26" t="n">
        <f aca="false">BasisVolumeLargeVPP!AM14</f>
        <v>47400</v>
      </c>
      <c r="R9" s="30" t="n">
        <v>-0.03</v>
      </c>
      <c r="S9" s="30" t="n">
        <f aca="false">VLOOKUP($A9,[1]!Table,MATCH(R$1,[1]!Curves,0))</f>
        <v>-0.02</v>
      </c>
      <c r="T9" s="31" t="n">
        <f aca="false">(S9-R9)*Q9*$D9</f>
        <v>1827.31416047109</v>
      </c>
      <c r="U9" s="26" t="n">
        <f aca="false">BasisVolumeLargeVPP!I14</f>
        <v>21075</v>
      </c>
      <c r="V9" s="30" t="n">
        <v>0.1</v>
      </c>
      <c r="W9" s="30" t="n">
        <f aca="false">VLOOKUP($A9,[1]!Table,MATCH(V$1,[1]!Curves,0))</f>
        <v>0.065</v>
      </c>
      <c r="X9" s="31" t="n">
        <f aca="false">(W9-V9)*U9*$D9</f>
        <v>-2843.61309623943</v>
      </c>
      <c r="Y9" s="26" t="n">
        <f aca="false">BasisVolumeLargeVPP!U14</f>
        <v>262800</v>
      </c>
      <c r="Z9" s="30" t="n">
        <v>0.01</v>
      </c>
      <c r="AA9" s="30" t="n">
        <f aca="false">VLOOKUP($A9,[1]!Table,MATCH(Z$1,[1]!Curves,0))</f>
        <v>0.005</v>
      </c>
      <c r="AB9" s="31" t="n">
        <f aca="false">(AA9-Z9)*Y9*$D9</f>
        <v>-5065.59241953378</v>
      </c>
      <c r="AC9" s="26" t="n">
        <f aca="false">BasisVolumeLargeVPP!AK14</f>
        <v>17850</v>
      </c>
      <c r="AD9" s="30" t="n">
        <v>-0.18</v>
      </c>
      <c r="AE9" s="30" t="n">
        <f aca="false">VLOOKUP($A9,[1]!Table,MATCH(AD$1,[1]!Curves,0))</f>
        <v>-0.15</v>
      </c>
      <c r="AF9" s="31" t="n">
        <f aca="false">(AE9-AD9)*AC9*$D9</f>
        <v>2064.40239015247</v>
      </c>
      <c r="AG9" s="26" t="n">
        <f aca="false">BasisVolumeLargeVPP!K14</f>
        <v>36225</v>
      </c>
      <c r="AH9" s="30" t="n">
        <v>0.15</v>
      </c>
      <c r="AI9" s="30" t="n">
        <f aca="false">VLOOKUP($A9,[1]!Table,MATCH(AH$1,[1]!Curves,0))</f>
        <v>0.22</v>
      </c>
      <c r="AJ9" s="31" t="n">
        <f aca="false">(AI9-AH9)*AG9*$D9</f>
        <v>9775.55249454551</v>
      </c>
      <c r="AK9" s="26" t="n">
        <f aca="false">BasisVolumeLargeVPP!M14</f>
        <v>36225</v>
      </c>
      <c r="AL9" s="30" t="n">
        <v>0.13</v>
      </c>
      <c r="AM9" s="30" t="n">
        <f aca="false">VLOOKUP($A9,[1]!Table,MATCH(AL$1,[1]!Curves,0))</f>
        <v>0.22</v>
      </c>
      <c r="AN9" s="31" t="n">
        <f aca="false">(AM9-AL9)*AK9*$D9</f>
        <v>12568.5674929871</v>
      </c>
      <c r="AO9" s="26" t="n">
        <f aca="false">BasisVolumeLargeVPP!O14</f>
        <v>32400</v>
      </c>
      <c r="AP9" s="30" t="n">
        <v>0.15</v>
      </c>
      <c r="AQ9" s="30" t="n">
        <f aca="false">VLOOKUP($A9,[1]!Table,MATCH(AP$1,[1]!Curves,0))</f>
        <v>0.22</v>
      </c>
      <c r="AR9" s="31" t="n">
        <f aca="false">(AQ9-AP9)*AO9*$D9</f>
        <v>8743.35129946927</v>
      </c>
      <c r="AS9" s="26" t="n">
        <f aca="false">BasisVolumeLargeVPP!Y14+BasisVolumeLargeVPP!Q14</f>
        <v>48600</v>
      </c>
      <c r="AT9" s="30" t="n">
        <v>-0.13</v>
      </c>
      <c r="AU9" s="30" t="n">
        <f aca="false">VLOOKUP($A9,[1]!Table,MATCH(AT$1,[1]!Curves,0))</f>
        <v>-0.115</v>
      </c>
      <c r="AV9" s="31" t="n">
        <f aca="false">(AU9-AT9)*AS9*$D9</f>
        <v>2810.36291768655</v>
      </c>
      <c r="AW9" s="26" t="n">
        <f aca="false">BasisVolumeLargeVPP!AW14</f>
        <v>69300</v>
      </c>
      <c r="AX9" s="30" t="n">
        <v>-0.085</v>
      </c>
      <c r="AY9" s="30" t="n">
        <f aca="false">VLOOKUP($A9,[1]!Table,MATCH(AX$1,[1]!Curves,0))</f>
        <v>-0.0775</v>
      </c>
      <c r="AZ9" s="31" t="n">
        <f aca="false">(AY9-AX9)*AW9*$D9</f>
        <v>2003.68467279504</v>
      </c>
      <c r="BA9" s="26" t="n">
        <f aca="false">BasisVolumeLargeVPP!G14</f>
        <v>9825</v>
      </c>
      <c r="BB9" s="30" t="n">
        <v>-0.13</v>
      </c>
      <c r="BC9" s="30" t="n">
        <f aca="false">VLOOKUP($A9,[1]!Table,MATCH(BB$1,[1]!Curves,0))</f>
        <v>-0.03</v>
      </c>
      <c r="BD9" s="31" t="n">
        <f aca="false">(BC9-BB9)*BA9*$D9</f>
        <v>3787.62903515369</v>
      </c>
      <c r="BE9" s="26"/>
      <c r="BF9" s="30" t="n">
        <v>-0.1</v>
      </c>
      <c r="BG9" s="30" t="n">
        <f aca="false">VLOOKUP($A9,[1]!Table,MATCH(BF$1,[1]!Curves,0))</f>
        <v>-0.065</v>
      </c>
      <c r="BH9" s="31" t="n">
        <f aca="false">(BG9-BF9)*BE9*$D9</f>
        <v>0</v>
      </c>
      <c r="BI9" s="26" t="n">
        <f aca="false">BasisVolumeLargeVPP!AA14</f>
        <v>5400</v>
      </c>
      <c r="BJ9" s="30" t="n">
        <v>-0.1</v>
      </c>
      <c r="BK9" s="30" t="n">
        <f aca="false">VLOOKUP($A9,[1]!Table,MATCH(BJ$1,[1]!Curves,0))</f>
        <v>-0.095</v>
      </c>
      <c r="BL9" s="31" t="n">
        <f aca="false">(BK9-BJ9)*BI9*$D9</f>
        <v>104.087515469872</v>
      </c>
      <c r="BM9" s="26" t="n">
        <f aca="false">BasisVolumeLargeVPP!W14</f>
        <v>84000</v>
      </c>
      <c r="BN9" s="30" t="n">
        <v>-0.29</v>
      </c>
      <c r="BO9" s="30" t="n">
        <f aca="false">VLOOKUP($A9,[1]!Table,MATCH(BN$1,[1]!Curves,0))</f>
        <v>-0.1625</v>
      </c>
      <c r="BP9" s="31" t="n">
        <f aca="false">(BO9-BN9)*BM9*$D9</f>
        <v>41288.0478030493</v>
      </c>
      <c r="BQ9" s="26" t="n">
        <f aca="false">BasisVolumeLargeVPP!AG14</f>
        <v>57300</v>
      </c>
      <c r="BR9" s="30" t="n">
        <v>-0.0875</v>
      </c>
      <c r="BS9" s="30" t="n">
        <f aca="false">VLOOKUP($A9,[1]!Table,MATCH(BR$1,[1]!Curves,0))</f>
        <v>-0.085</v>
      </c>
      <c r="BT9" s="31" t="n">
        <f aca="false">(BS9-BR9)*BQ9*$D9</f>
        <v>552.242095965153</v>
      </c>
      <c r="BU9" s="26" t="n">
        <f aca="false">BasisVolumeLargeVPP!C14</f>
        <v>118050</v>
      </c>
      <c r="BV9" s="30" t="n">
        <v>-0.01</v>
      </c>
      <c r="BW9" s="30" t="n">
        <f aca="false">VLOOKUP($A9,[1]!Table,MATCH(BV$1,[1]!Curves,0))</f>
        <v>-0.0025</v>
      </c>
      <c r="BX9" s="31" t="n">
        <f aca="false">(BW9-BV9)*BU9*$D9</f>
        <v>3413.20311144956</v>
      </c>
      <c r="BY9" s="26" t="n">
        <f aca="false">BasisVolumeLargeVPP!AO14+BasisVolumeLargeVPP!AU14</f>
        <v>34500</v>
      </c>
      <c r="BZ9" s="30" t="n">
        <v>-0.09</v>
      </c>
      <c r="CA9" s="30" t="n">
        <f aca="false">VLOOKUP($A9,[1]!Table,MATCH(BZ$1,[1]!Curves,0))</f>
        <v>-0.08</v>
      </c>
      <c r="CB9" s="31" t="n">
        <f aca="false">(CA9-BZ9)*BY9*$D9</f>
        <v>1330.00714211503</v>
      </c>
      <c r="CC9" s="26" t="n">
        <f aca="false">BasisVolumeLargeVPP!AQ14</f>
        <v>15000</v>
      </c>
      <c r="CD9" s="30" t="n">
        <v>-0.15</v>
      </c>
      <c r="CE9" s="30" t="n">
        <f aca="false">VLOOKUP($A9,[1]!Table,MATCH(CD$1,[1]!Curves,0))</f>
        <v>-0.1225</v>
      </c>
      <c r="CF9" s="31" t="n">
        <f aca="false">(CE9-CD9)*CC9*$D9</f>
        <v>1590.22593078972</v>
      </c>
      <c r="CG9" s="26" t="n">
        <f aca="false">BasisVolumeLargeVPP!E14</f>
        <v>74700</v>
      </c>
      <c r="CH9" s="30" t="n">
        <v>-0.19</v>
      </c>
      <c r="CI9" s="30" t="n">
        <f aca="false">VLOOKUP($A9,[1]!Table,MATCH(CH$1,[1]!Curves,0))</f>
        <v>-0.15</v>
      </c>
      <c r="CJ9" s="31" t="n">
        <f aca="false">(CI9-CH9)*CG9*$D9</f>
        <v>11519.0183786659</v>
      </c>
      <c r="CK9" s="26" t="n">
        <f aca="false">BasisVolumeLargeVPP!AI14</f>
        <v>100500</v>
      </c>
      <c r="CL9" s="30" t="n">
        <v>-0.2</v>
      </c>
      <c r="CM9" s="30" t="n">
        <f aca="false">VLOOKUP($A9,[1]!Table,MATCH(CL$1,[1]!Curves,0))</f>
        <v>-0.16</v>
      </c>
      <c r="CN9" s="31" t="n">
        <f aca="false">(CM9-CL9)*CK9*$D9</f>
        <v>15497.4745255143</v>
      </c>
      <c r="CO9" s="26"/>
      <c r="CP9" s="30" t="n">
        <v>-0.085</v>
      </c>
      <c r="CQ9" s="30" t="n">
        <f aca="false">VLOOKUP($A9,[1]!Table,MATCH(CP$1,[1]!Curves,0))</f>
        <v>-0.0675</v>
      </c>
      <c r="CR9" s="31" t="n">
        <f aca="false">(CQ9-CP9)*CO9*$D9</f>
        <v>0</v>
      </c>
      <c r="CS9" s="26" t="n">
        <f aca="false">BasisVolumeLargeVPP!BA14</f>
        <v>51900</v>
      </c>
      <c r="CT9" s="30" t="n">
        <v>-0.13</v>
      </c>
      <c r="CU9" s="30" t="n">
        <f aca="false">VLOOKUP($A9,[1]!Table,MATCH(CT$1,[1]!Curves,0))</f>
        <v>-0.1125</v>
      </c>
      <c r="CV9" s="31" t="n">
        <f aca="false">(CU9-CT9)*CS9*$D9</f>
        <v>3501.38836761154</v>
      </c>
      <c r="CW9" s="26" t="n">
        <f aca="false">BasisVolumeLargeVPP!AS14</f>
        <v>8400</v>
      </c>
      <c r="CX9" s="30" t="n">
        <v>0.01</v>
      </c>
      <c r="CY9" s="30" t="n">
        <f aca="false">VLOOKUP($A9,[1]!Table,MATCH(CX$1,[1]!Curves,0))</f>
        <v>0.02</v>
      </c>
      <c r="CZ9" s="31" t="n">
        <f aca="false">(CY9-CX9)*CW9*$D9</f>
        <v>323.827825906269</v>
      </c>
      <c r="DA9" s="26" t="n">
        <f aca="false">BasisVolumeLargeVPP!BE14</f>
        <v>0</v>
      </c>
      <c r="DB9" s="30" t="n">
        <v>0.045</v>
      </c>
      <c r="DC9" s="30" t="n">
        <f aca="false">VLOOKUP($A9,[1]!Table,MATCH(DB$1,[1]!Curves,0))</f>
        <v>0.05</v>
      </c>
      <c r="DD9" s="31" t="n">
        <f aca="false">(DC9-DB9)*DA9*$D9</f>
        <v>0</v>
      </c>
      <c r="DE9" s="26" t="n">
        <f aca="false">BasisVolumeLargeVPP!BC14</f>
        <v>1650</v>
      </c>
      <c r="DF9" s="30" t="n">
        <v>-0.095</v>
      </c>
      <c r="DG9" s="30" t="n">
        <f aca="false">VLOOKUP($A9,[1]!Table,MATCH(DF$1,[1]!Curves,0))</f>
        <v>-0.1075</v>
      </c>
      <c r="DH9" s="31" t="n">
        <f aca="false">(DG9-DF9)*DE9*$D9</f>
        <v>-79.5112965394857</v>
      </c>
      <c r="DI9" s="26" t="n">
        <f aca="false">BasisVolumeLargeVPP!AE14</f>
        <v>1125</v>
      </c>
      <c r="DJ9" s="30" t="n">
        <v>-0.1</v>
      </c>
      <c r="DK9" s="30" t="n">
        <f aca="false">VLOOKUP($A9,[1]!Table,MATCH(DJ$1,[1]!Curves,0))</f>
        <v>0.065</v>
      </c>
      <c r="DL9" s="31" t="n">
        <f aca="false">(DK9-DJ9)*DI9*$D9</f>
        <v>715.601668855372</v>
      </c>
      <c r="DM9" s="26" t="n">
        <f aca="false">BasisVolumeLargeVPP!AC14</f>
        <v>5400</v>
      </c>
      <c r="DN9" s="30" t="n">
        <v>-0.1</v>
      </c>
      <c r="DO9" s="30" t="n">
        <f aca="false">VLOOKUP($A9,[1]!Table,MATCH(DN$1,[1]!Curves,0))</f>
        <v>-0.095</v>
      </c>
      <c r="DP9" s="31" t="n">
        <f aca="false">(DO9-DN9)*DM9*$D9</f>
        <v>104.087515469872</v>
      </c>
      <c r="DQ9" s="30"/>
      <c r="DR9" s="30"/>
      <c r="DS9" s="32"/>
      <c r="DT9" s="30"/>
      <c r="DU9" s="30"/>
      <c r="DV9" s="32"/>
      <c r="DW9" s="30"/>
      <c r="DX9" s="30"/>
      <c r="DY9" s="32"/>
      <c r="DZ9" s="30"/>
      <c r="EA9" s="30"/>
      <c r="EB9" s="32"/>
    </row>
    <row r="10" customFormat="false" ht="12.75" hidden="false" customHeight="false" outlineLevel="0" collapsed="false">
      <c r="A10" s="25" t="n">
        <v>37042</v>
      </c>
      <c r="B10" s="26" t="n">
        <f aca="false">EOMONTH(A10,0)-$A$1</f>
        <v>-8884</v>
      </c>
      <c r="C10" s="27" t="n">
        <f aca="false">[1]Curves!D20</f>
        <v>0.054856475455269</v>
      </c>
      <c r="D10" s="28" t="n">
        <f aca="false">1/(1+C10*0.5)^(B10*2/365.25)</f>
        <v>3.72962283652263</v>
      </c>
      <c r="E10" s="26" t="n">
        <f aca="false">NymexVolume!C6</f>
        <v>1247459.375</v>
      </c>
      <c r="F10" s="29" t="n">
        <v>4.79</v>
      </c>
      <c r="G10" s="30" t="n">
        <f aca="false">VLOOKUP($A10,[1]!Table,MATCH(F$1,[1]!Curves,0))</f>
        <v>5.5</v>
      </c>
      <c r="H10" s="31" t="n">
        <f aca="false">(G10-F10)*E10*$D10</f>
        <v>3303312.61057031</v>
      </c>
      <c r="I10" s="26" t="n">
        <f aca="false">BasisVolumeLargeVPP!S15</f>
        <v>19840</v>
      </c>
      <c r="J10" s="30" t="n">
        <f aca="false">J9</f>
        <v>-0.1</v>
      </c>
      <c r="K10" s="30" t="n">
        <f aca="false">VLOOKUP($A10,[1]!Table,MATCH(J$1,[1]!Curves,0))</f>
        <v>-0.09</v>
      </c>
      <c r="L10" s="31" t="n">
        <f aca="false">(K10-J10)*$I10*$D10</f>
        <v>739.95717076609</v>
      </c>
      <c r="M10" s="26" t="n">
        <f aca="false">BasisVolumeLargeVPP!AY15</f>
        <v>136710</v>
      </c>
      <c r="N10" s="30" t="n">
        <f aca="false">N9</f>
        <v>-0.09</v>
      </c>
      <c r="O10" s="30" t="n">
        <f aca="false">VLOOKUP($A10,[1]!Table,MATCH(N$1,[1]!Curves,0))</f>
        <v>-0.09</v>
      </c>
      <c r="P10" s="31" t="n">
        <f aca="false">(O10-N10)*M10*$D10</f>
        <v>0</v>
      </c>
      <c r="Q10" s="26" t="n">
        <f aca="false">BasisVolumeLargeVPP!AM15</f>
        <v>45725</v>
      </c>
      <c r="R10" s="30" t="n">
        <f aca="false">R9</f>
        <v>-0.03</v>
      </c>
      <c r="S10" s="30" t="n">
        <f aca="false">VLOOKUP($A10,[1]!Table,MATCH(R$1,[1]!Curves,0))</f>
        <v>-0.02</v>
      </c>
      <c r="T10" s="31" t="n">
        <f aca="false">(S10-R10)*Q10*$D10</f>
        <v>1705.37004199997</v>
      </c>
      <c r="U10" s="26" t="n">
        <f aca="false">BasisVolumeLargeVPP!I15</f>
        <v>20553</v>
      </c>
      <c r="V10" s="30" t="n">
        <f aca="false">V9</f>
        <v>0.1</v>
      </c>
      <c r="W10" s="30" t="n">
        <f aca="false">VLOOKUP($A10,[1]!Table,MATCH(V$1,[1]!Curves,0))</f>
        <v>0.065</v>
      </c>
      <c r="X10" s="31" t="n">
        <f aca="false">(W10-V10)*U10*$D10</f>
        <v>-2682.92283556673</v>
      </c>
      <c r="Y10" s="26" t="n">
        <f aca="false">BasisVolumeLargeVPP!U15</f>
        <v>257117.875</v>
      </c>
      <c r="Z10" s="30" t="n">
        <f aca="false">Z9</f>
        <v>0.01</v>
      </c>
      <c r="AA10" s="30" t="n">
        <f aca="false">VLOOKUP($A10,[1]!Table,MATCH(Z$1,[1]!Curves,0))</f>
        <v>0.0275</v>
      </c>
      <c r="AB10" s="31" t="n">
        <f aca="false">(AA10-Z10)*Y10*$D10</f>
        <v>16781.672219868</v>
      </c>
      <c r="AC10" s="26" t="n">
        <f aca="false">BasisVolumeLargeVPP!AK15</f>
        <v>17205</v>
      </c>
      <c r="AD10" s="30" t="n">
        <f aca="false">AD9</f>
        <v>-0.18</v>
      </c>
      <c r="AE10" s="30" t="n">
        <f aca="false">VLOOKUP($A10,[1]!Table,MATCH(AD$1,[1]!Curves,0))</f>
        <v>-0.18</v>
      </c>
      <c r="AF10" s="31" t="n">
        <f aca="false">(AE10-AD10)*AC10*$D10</f>
        <v>0</v>
      </c>
      <c r="AG10" s="26" t="n">
        <f aca="false">BasisVolumeLargeVPP!K15</f>
        <v>35727.5</v>
      </c>
      <c r="AH10" s="30" t="n">
        <f aca="false">AH9</f>
        <v>0.15</v>
      </c>
      <c r="AI10" s="30" t="n">
        <f aca="false">VLOOKUP($A10,[1]!Table,MATCH(AH$1,[1]!Curves,0))</f>
        <v>0.22</v>
      </c>
      <c r="AJ10" s="31" t="n">
        <f aca="false">(AI10-AH10)*AG10*$D10</f>
        <v>9327.50699243035</v>
      </c>
      <c r="AK10" s="26" t="n">
        <f aca="false">BasisVolumeLargeVPP!M15</f>
        <v>35727.5</v>
      </c>
      <c r="AL10" s="30" t="n">
        <f aca="false">AL9</f>
        <v>0.13</v>
      </c>
      <c r="AM10" s="30" t="n">
        <f aca="false">VLOOKUP($A10,[1]!Table,MATCH(AL$1,[1]!Curves,0))</f>
        <v>0.22</v>
      </c>
      <c r="AN10" s="31" t="n">
        <f aca="false">(AM10-AL10)*AK10*$D10</f>
        <v>11992.5089902676</v>
      </c>
      <c r="AO10" s="26" t="n">
        <f aca="false">BasisVolumeLargeVPP!O15</f>
        <v>31775</v>
      </c>
      <c r="AP10" s="30" t="n">
        <f aca="false">AP9</f>
        <v>0.15</v>
      </c>
      <c r="AQ10" s="30" t="n">
        <f aca="false">VLOOKUP($A10,[1]!Table,MATCH(AP$1,[1]!Curves,0))</f>
        <v>0.22</v>
      </c>
      <c r="AR10" s="31" t="n">
        <f aca="false">(AQ10-AP10)*AO10*$D10</f>
        <v>8295.61359413545</v>
      </c>
      <c r="AS10" s="26" t="n">
        <f aca="false">BasisVolumeLargeVPP!Y15+BasisVolumeLargeVPP!Q15</f>
        <v>47843.3333333333</v>
      </c>
      <c r="AT10" s="30" t="n">
        <f aca="false">AT9</f>
        <v>-0.13</v>
      </c>
      <c r="AU10" s="30" t="n">
        <f aca="false">VLOOKUP($A10,[1]!Table,MATCH(AT$1,[1]!Curves,0))</f>
        <v>-0.11</v>
      </c>
      <c r="AV10" s="31" t="n">
        <f aca="false">(AU10-AT10)*AS10*$D10</f>
        <v>3568.75177150728</v>
      </c>
      <c r="AW10" s="26" t="n">
        <f aca="false">BasisVolumeLargeVPP!AW15</f>
        <v>44795</v>
      </c>
      <c r="AX10" s="30" t="n">
        <f aca="false">AX9</f>
        <v>-0.085</v>
      </c>
      <c r="AY10" s="30" t="n">
        <f aca="false">VLOOKUP($A10,[1]!Table,MATCH(AX$1,[1]!Curves,0))</f>
        <v>-0.07</v>
      </c>
      <c r="AZ10" s="31" t="n">
        <f aca="false">(AY10-AX10)*AW10*$D10</f>
        <v>2506.02682443047</v>
      </c>
      <c r="BA10" s="26" t="n">
        <f aca="false">BasisVolumeLargeVPP!G15</f>
        <v>9548</v>
      </c>
      <c r="BB10" s="30" t="n">
        <f aca="false">BB9</f>
        <v>-0.13</v>
      </c>
      <c r="BC10" s="30" t="n">
        <f aca="false">VLOOKUP($A10,[1]!Table,MATCH(BB$1,[1]!Curves,0))</f>
        <v>-0.03</v>
      </c>
      <c r="BD10" s="31" t="n">
        <f aca="false">(BC10-BB10)*BA10*$D10</f>
        <v>3561.0438843118</v>
      </c>
      <c r="BE10" s="26"/>
      <c r="BF10" s="30" t="n">
        <f aca="false">BF9</f>
        <v>-0.1</v>
      </c>
      <c r="BG10" s="30" t="n">
        <f aca="false">VLOOKUP($A10,[1]!Table,MATCH(BF$1,[1]!Curves,0))</f>
        <v>-0.06</v>
      </c>
      <c r="BH10" s="31" t="n">
        <f aca="false">(BG10-BF10)*BE10*$D10</f>
        <v>0</v>
      </c>
      <c r="BI10" s="26" t="n">
        <f aca="false">BasisVolumeLargeVPP!AA15</f>
        <v>5218.33333333333</v>
      </c>
      <c r="BJ10" s="30" t="n">
        <f aca="false">BJ9</f>
        <v>-0.1</v>
      </c>
      <c r="BK10" s="30" t="n">
        <f aca="false">VLOOKUP($A10,[1]!Table,MATCH(BJ$1,[1]!Curves,0))</f>
        <v>-0.09</v>
      </c>
      <c r="BL10" s="31" t="n">
        <f aca="false">(BK10-BJ10)*BI10*$D10</f>
        <v>194.624151685873</v>
      </c>
      <c r="BM10" s="26" t="n">
        <f aca="false">BasisVolumeLargeVPP!W15</f>
        <v>82692.5</v>
      </c>
      <c r="BN10" s="30" t="n">
        <f aca="false">BN9</f>
        <v>-0.29</v>
      </c>
      <c r="BO10" s="30" t="n">
        <f aca="false">VLOOKUP($A10,[1]!Table,MATCH(BN$1,[1]!Curves,0))</f>
        <v>-0.1525</v>
      </c>
      <c r="BP10" s="31" t="n">
        <f aca="false">(BO10-BN10)*BM10*$D10</f>
        <v>42406.6275062577</v>
      </c>
      <c r="BQ10" s="26" t="n">
        <f aca="false">BasisVolumeLargeVPP!AG15</f>
        <v>56420</v>
      </c>
      <c r="BR10" s="30" t="n">
        <f aca="false">BR9</f>
        <v>-0.0875</v>
      </c>
      <c r="BS10" s="30" t="n">
        <f aca="false">VLOOKUP($A10,[1]!Table,MATCH(BR$1,[1]!Curves,0))</f>
        <v>-0.08</v>
      </c>
      <c r="BT10" s="31" t="n">
        <f aca="false">(BS10-BR10)*BQ10*$D10</f>
        <v>1578.18990327455</v>
      </c>
      <c r="BU10" s="26" t="n">
        <f aca="false">BasisVolumeLargeVPP!C15</f>
        <v>110515</v>
      </c>
      <c r="BV10" s="30" t="n">
        <v>-0.01</v>
      </c>
      <c r="BW10" s="30" t="n">
        <f aca="false">VLOOKUP($A10,[1]!Table,MATCH(BV$1,[1]!Curves,0))</f>
        <v>-0.0025</v>
      </c>
      <c r="BX10" s="31" t="n">
        <f aca="false">(BW10-BV10)*BU10*$D10</f>
        <v>3091.34450833724</v>
      </c>
      <c r="BY10" s="26" t="n">
        <f aca="false">BasisVolumeLargeVPP!AO15+BasisVolumeLargeVPP!AU15</f>
        <v>32705</v>
      </c>
      <c r="BZ10" s="30" t="n">
        <f aca="false">BZ9</f>
        <v>-0.09</v>
      </c>
      <c r="CA10" s="30" t="n">
        <f aca="false">VLOOKUP($A10,[1]!Table,MATCH(BZ$1,[1]!Curves,0))</f>
        <v>-0.08</v>
      </c>
      <c r="CB10" s="31" t="n">
        <f aca="false">(CA10-BZ10)*BY10*$D10</f>
        <v>1219.77314868472</v>
      </c>
      <c r="CC10" s="26" t="n">
        <f aca="false">BasisVolumeLargeVPP!AQ15</f>
        <v>14105</v>
      </c>
      <c r="CD10" s="30" t="n">
        <f aca="false">CD9</f>
        <v>-0.15</v>
      </c>
      <c r="CE10" s="30" t="n">
        <f aca="false">VLOOKUP($A10,[1]!Table,MATCH(CD$1,[1]!Curves,0))</f>
        <v>-0.11</v>
      </c>
      <c r="CF10" s="31" t="n">
        <f aca="false">(CE10-CD10)*CC10*$D10</f>
        <v>2104.25320436607</v>
      </c>
      <c r="CG10" s="26" t="n">
        <f aca="false">BasisVolumeLargeVPP!E15</f>
        <v>73470</v>
      </c>
      <c r="CH10" s="30" t="n">
        <f aca="false">CH9</f>
        <v>-0.19</v>
      </c>
      <c r="CI10" s="30" t="n">
        <f aca="false">VLOOKUP($A10,[1]!Table,MATCH(CH$1,[1]!Curves,0))</f>
        <v>-0.14</v>
      </c>
      <c r="CJ10" s="31" t="n">
        <f aca="false">(CI10-CH10)*CG10*$D10</f>
        <v>13700.7694899659</v>
      </c>
      <c r="CK10" s="26" t="n">
        <f aca="false">BasisVolumeLargeVPP!AI15</f>
        <v>96255</v>
      </c>
      <c r="CL10" s="30" t="n">
        <f aca="false">CL9</f>
        <v>-0.2</v>
      </c>
      <c r="CM10" s="30" t="n">
        <f aca="false">VLOOKUP($A10,[1]!Table,MATCH(CL$1,[1]!Curves,0))</f>
        <v>-0.15</v>
      </c>
      <c r="CN10" s="31" t="n">
        <f aca="false">(CM10-CL10)*CK10*$D10</f>
        <v>17949.7423064743</v>
      </c>
      <c r="CO10" s="26"/>
      <c r="CP10" s="30" t="n">
        <f aca="false">CP9</f>
        <v>-0.085</v>
      </c>
      <c r="CQ10" s="30" t="n">
        <f aca="false">VLOOKUP($A10,[1]!Table,MATCH(CP$1,[1]!Curves,0))</f>
        <v>-0.0675</v>
      </c>
      <c r="CR10" s="31" t="n">
        <f aca="false">(CQ10-CP10)*CO10*$D10</f>
        <v>0</v>
      </c>
      <c r="CS10" s="26" t="n">
        <f aca="false">BasisVolumeLargeVPP!BA15</f>
        <v>37510</v>
      </c>
      <c r="CT10" s="30" t="n">
        <f aca="false">CT9</f>
        <v>-0.13</v>
      </c>
      <c r="CU10" s="30" t="n">
        <f aca="false">VLOOKUP($A10,[1]!Table,MATCH(CT$1,[1]!Curves,0))</f>
        <v>-0.1125</v>
      </c>
      <c r="CV10" s="31" t="n">
        <f aca="false">(CU10-CT10)*CS10*$D10</f>
        <v>2448.21767046437</v>
      </c>
      <c r="CW10" s="26" t="n">
        <f aca="false">BasisVolumeLargeVPP!AS15</f>
        <v>28210</v>
      </c>
      <c r="CX10" s="30" t="n">
        <f aca="false">CX9</f>
        <v>0.01</v>
      </c>
      <c r="CY10" s="30" t="n">
        <f aca="false">VLOOKUP($A10,[1]!Table,MATCH(CX$1,[1]!Curves,0))</f>
        <v>0.02</v>
      </c>
      <c r="CZ10" s="31" t="n">
        <f aca="false">(CY10-CX10)*CW10*$D10</f>
        <v>1052.12660218303</v>
      </c>
      <c r="DA10" s="26" t="n">
        <f aca="false">BasisVolumeLargeVPP!BE15</f>
        <v>0</v>
      </c>
      <c r="DB10" s="30" t="n">
        <f aca="false">DB9</f>
        <v>0.045</v>
      </c>
      <c r="DC10" s="30" t="n">
        <f aca="false">VLOOKUP($A10,[1]!Table,MATCH(DB$1,[1]!Curves,0))</f>
        <v>0.05</v>
      </c>
      <c r="DD10" s="31" t="n">
        <f aca="false">(DC10-DB10)*DA10*$D10</f>
        <v>0</v>
      </c>
      <c r="DE10" s="26" t="n">
        <f aca="false">BasisVolumeLargeVPP!BC15</f>
        <v>1550</v>
      </c>
      <c r="DF10" s="30" t="n">
        <f aca="false">DF9</f>
        <v>-0.095</v>
      </c>
      <c r="DG10" s="30" t="n">
        <f aca="false">VLOOKUP($A10,[1]!Table,MATCH(DF$1,[1]!Curves,0))</f>
        <v>-0.1025</v>
      </c>
      <c r="DH10" s="31" t="n">
        <f aca="false">(DG10-DF10)*DE10*$D10</f>
        <v>-43.3568654745755</v>
      </c>
      <c r="DI10" s="26" t="n">
        <f aca="false">BasisVolumeLargeVPP!AE15</f>
        <v>1023</v>
      </c>
      <c r="DJ10" s="30" t="n">
        <f aca="false">DJ9</f>
        <v>-0.1</v>
      </c>
      <c r="DK10" s="30" t="n">
        <f aca="false">VLOOKUP($A10,[1]!Table,MATCH(DJ$1,[1]!Curves,0))</f>
        <v>0.065</v>
      </c>
      <c r="DL10" s="31" t="n">
        <f aca="false">(DK10-DJ10)*DI10*$D10</f>
        <v>629.541686690837</v>
      </c>
      <c r="DM10" s="26" t="n">
        <f aca="false">BasisVolumeLargeVPP!AC15</f>
        <v>5218.33333333333</v>
      </c>
      <c r="DN10" s="30" t="n">
        <f aca="false">DN9</f>
        <v>-0.1</v>
      </c>
      <c r="DO10" s="30" t="n">
        <f aca="false">VLOOKUP($A10,[1]!Table,MATCH(DN$1,[1]!Curves,0))</f>
        <v>-0.09</v>
      </c>
      <c r="DP10" s="31" t="n">
        <f aca="false">(DO10-DN10)*DM10*$D10</f>
        <v>194.624151685873</v>
      </c>
      <c r="DQ10" s="30"/>
      <c r="DR10" s="30"/>
      <c r="DS10" s="32"/>
      <c r="DT10" s="30"/>
      <c r="DU10" s="30"/>
      <c r="DV10" s="32"/>
      <c r="DW10" s="30"/>
      <c r="DX10" s="30"/>
      <c r="DY10" s="32"/>
      <c r="DZ10" s="30"/>
      <c r="EA10" s="30"/>
      <c r="EB10" s="32"/>
    </row>
    <row r="11" customFormat="false" ht="12.75" hidden="false" customHeight="false" outlineLevel="0" collapsed="false">
      <c r="A11" s="25" t="n">
        <v>37072</v>
      </c>
      <c r="B11" s="26" t="n">
        <f aca="false">EOMONTH(A11,0)-$A$1</f>
        <v>-8854</v>
      </c>
      <c r="C11" s="27" t="n">
        <f aca="false">[1]Curves!D21</f>
        <v>0.0538300049150866</v>
      </c>
      <c r="D11" s="28" t="n">
        <f aca="false">1/(1+C11*0.5)^(B11*2/365.25)</f>
        <v>3.62421511542555</v>
      </c>
      <c r="E11" s="26" t="n">
        <f aca="false">NymexVolume!C7</f>
        <v>1199212.5</v>
      </c>
      <c r="F11" s="29" t="n">
        <v>4.79</v>
      </c>
      <c r="G11" s="30" t="n">
        <f aca="false">VLOOKUP($A11,[1]!Table,MATCH(F$1,[1]!Curves,0))</f>
        <v>5.505</v>
      </c>
      <c r="H11" s="31" t="n">
        <f aca="false">(G11-F11)*E11*$D11</f>
        <v>3107535.90941169</v>
      </c>
      <c r="I11" s="26" t="n">
        <f aca="false">BasisVolumeLargeVPP!S16</f>
        <v>19500</v>
      </c>
      <c r="J11" s="30" t="n">
        <f aca="false">J10</f>
        <v>-0.1</v>
      </c>
      <c r="K11" s="30" t="n">
        <f aca="false">VLOOKUP($A11,[1]!Table,MATCH(J$1,[1]!Curves,0))</f>
        <v>-0.085</v>
      </c>
      <c r="L11" s="31" t="n">
        <f aca="false">(K11-J11)*$I11*$D11</f>
        <v>1060.08292126197</v>
      </c>
      <c r="M11" s="26" t="n">
        <f aca="false">BasisVolumeLargeVPP!AY16</f>
        <v>99450</v>
      </c>
      <c r="N11" s="30" t="n">
        <f aca="false">N10</f>
        <v>-0.09</v>
      </c>
      <c r="O11" s="30" t="n">
        <f aca="false">VLOOKUP($A11,[1]!Table,MATCH(N$1,[1]!Curves,0))</f>
        <v>-0.085</v>
      </c>
      <c r="P11" s="31" t="n">
        <f aca="false">(O11-N11)*M11*$D11</f>
        <v>1802.14096614535</v>
      </c>
      <c r="Q11" s="26" t="n">
        <f aca="false">BasisVolumeLargeVPP!AM16</f>
        <v>44250</v>
      </c>
      <c r="R11" s="30" t="n">
        <f aca="false">R10</f>
        <v>-0.03</v>
      </c>
      <c r="S11" s="30" t="n">
        <f aca="false">VLOOKUP($A11,[1]!Table,MATCH(R$1,[1]!Curves,0))</f>
        <v>-0.02</v>
      </c>
      <c r="T11" s="31" t="n">
        <f aca="false">(S11-R11)*Q11*$D11</f>
        <v>1603.71518857581</v>
      </c>
      <c r="U11" s="26" t="n">
        <f aca="false">BasisVolumeLargeVPP!I16</f>
        <v>19995</v>
      </c>
      <c r="V11" s="30" t="n">
        <f aca="false">V10</f>
        <v>0.1</v>
      </c>
      <c r="W11" s="30" t="n">
        <f aca="false">VLOOKUP($A11,[1]!Table,MATCH(V$1,[1]!Curves,0))</f>
        <v>0.065</v>
      </c>
      <c r="X11" s="31" t="n">
        <f aca="false">(W11-V11)*U11*$D11</f>
        <v>-2536.31634315269</v>
      </c>
      <c r="Y11" s="26" t="n">
        <f aca="false">BasisVolumeLargeVPP!U16</f>
        <v>251827.5</v>
      </c>
      <c r="Z11" s="30" t="n">
        <f aca="false">Z10</f>
        <v>0.01</v>
      </c>
      <c r="AA11" s="30" t="n">
        <f aca="false">VLOOKUP($A11,[1]!Table,MATCH(Z$1,[1]!Curves,0))</f>
        <v>0.0425</v>
      </c>
      <c r="AB11" s="31" t="n">
        <f aca="false">(AA11-Z11)*Y11*$D11</f>
        <v>29662.0035393444</v>
      </c>
      <c r="AC11" s="26" t="n">
        <f aca="false">BasisVolumeLargeVPP!AK16</f>
        <v>16650</v>
      </c>
      <c r="AD11" s="30" t="n">
        <f aca="false">AD10</f>
        <v>-0.18</v>
      </c>
      <c r="AE11" s="30" t="n">
        <f aca="false">VLOOKUP($A11,[1]!Table,MATCH(AD$1,[1]!Curves,0))</f>
        <v>-0.176</v>
      </c>
      <c r="AF11" s="31" t="n">
        <f aca="false">(AE11-AD11)*AC11*$D11</f>
        <v>241.37272668734</v>
      </c>
      <c r="AG11" s="26" t="n">
        <f aca="false">BasisVolumeLargeVPP!K16</f>
        <v>35175</v>
      </c>
      <c r="AH11" s="30" t="n">
        <f aca="false">AH10</f>
        <v>0.15</v>
      </c>
      <c r="AI11" s="30" t="n">
        <f aca="false">VLOOKUP($A11,[1]!Table,MATCH(AH$1,[1]!Curves,0))</f>
        <v>0.22</v>
      </c>
      <c r="AJ11" s="31" t="n">
        <f aca="false">(AI11-AH11)*AG11*$D11</f>
        <v>8923.72366795656</v>
      </c>
      <c r="AK11" s="26" t="n">
        <f aca="false">BasisVolumeLargeVPP!M16</f>
        <v>35175</v>
      </c>
      <c r="AL11" s="30" t="n">
        <f aca="false">AL10</f>
        <v>0.13</v>
      </c>
      <c r="AM11" s="30" t="n">
        <f aca="false">VLOOKUP($A11,[1]!Table,MATCH(AL$1,[1]!Curves,0))</f>
        <v>0.22</v>
      </c>
      <c r="AN11" s="31" t="n">
        <f aca="false">(AM11-AL11)*AK11*$D11</f>
        <v>11473.3590016584</v>
      </c>
      <c r="AO11" s="26" t="n">
        <f aca="false">BasisVolumeLargeVPP!O16</f>
        <v>31200</v>
      </c>
      <c r="AP11" s="30" t="n">
        <f aca="false">AP10</f>
        <v>0.15</v>
      </c>
      <c r="AQ11" s="30" t="n">
        <f aca="false">VLOOKUP($A11,[1]!Table,MATCH(AP$1,[1]!Curves,0))</f>
        <v>0.22</v>
      </c>
      <c r="AR11" s="31" t="n">
        <f aca="false">(AQ11-AP11)*AO11*$D11</f>
        <v>7915.2858120894</v>
      </c>
      <c r="AS11" s="26" t="n">
        <f aca="false">BasisVolumeLargeVPP!Y16+BasisVolumeLargeVPP!Q16</f>
        <v>47150</v>
      </c>
      <c r="AT11" s="30" t="n">
        <f aca="false">AT10</f>
        <v>-0.13</v>
      </c>
      <c r="AU11" s="30" t="n">
        <f aca="false">VLOOKUP($A11,[1]!Table,MATCH(AT$1,[1]!Curves,0))</f>
        <v>-0.105</v>
      </c>
      <c r="AV11" s="31" t="n">
        <f aca="false">(AU11-AT11)*AS11*$D11</f>
        <v>4272.04356730787</v>
      </c>
      <c r="AW11" s="26" t="n">
        <f aca="false">BasisVolumeLargeVPP!AW16</f>
        <v>56400</v>
      </c>
      <c r="AX11" s="30" t="n">
        <f aca="false">AX10</f>
        <v>-0.085</v>
      </c>
      <c r="AY11" s="30" t="n">
        <f aca="false">VLOOKUP($A11,[1]!Table,MATCH(AX$1,[1]!Curves,0))</f>
        <v>-0.065</v>
      </c>
      <c r="AZ11" s="31" t="n">
        <f aca="false">(AY11-AX11)*AW11*$D11</f>
        <v>4088.11465020002</v>
      </c>
      <c r="BA11" s="26" t="n">
        <f aca="false">BasisVolumeLargeVPP!G16</f>
        <v>9345</v>
      </c>
      <c r="BB11" s="30" t="n">
        <f aca="false">BB10</f>
        <v>-0.13</v>
      </c>
      <c r="BC11" s="30" t="n">
        <f aca="false">VLOOKUP($A11,[1]!Table,MATCH(BB$1,[1]!Curves,0))</f>
        <v>-0.03</v>
      </c>
      <c r="BD11" s="31" t="n">
        <f aca="false">(BC11-BB11)*BA11*$D11</f>
        <v>3386.82902536518</v>
      </c>
      <c r="BE11" s="26"/>
      <c r="BF11" s="30" t="n">
        <f aca="false">BF10</f>
        <v>-0.1</v>
      </c>
      <c r="BG11" s="30" t="n">
        <f aca="false">VLOOKUP($A11,[1]!Table,MATCH(BF$1,[1]!Curves,0))</f>
        <v>-0.055</v>
      </c>
      <c r="BH11" s="31" t="n">
        <f aca="false">(BG11-BF11)*BE11*$D11</f>
        <v>0</v>
      </c>
      <c r="BI11" s="26" t="n">
        <f aca="false">BasisVolumeLargeVPP!AA16</f>
        <v>5000</v>
      </c>
      <c r="BJ11" s="30" t="n">
        <f aca="false">BJ10</f>
        <v>-0.1</v>
      </c>
      <c r="BK11" s="30" t="n">
        <f aca="false">VLOOKUP($A11,[1]!Table,MATCH(BJ$1,[1]!Curves,0))</f>
        <v>-0.085</v>
      </c>
      <c r="BL11" s="31" t="n">
        <f aca="false">(BK11-BJ11)*BI11*$D11</f>
        <v>271.816133656916</v>
      </c>
      <c r="BM11" s="26" t="n">
        <f aca="false">BasisVolumeLargeVPP!W16</f>
        <v>81450</v>
      </c>
      <c r="BN11" s="30" t="n">
        <f aca="false">BN10</f>
        <v>-0.29</v>
      </c>
      <c r="BO11" s="30" t="n">
        <f aca="false">VLOOKUP($A11,[1]!Table,MATCH(BN$1,[1]!Curves,0))</f>
        <v>-0.1475</v>
      </c>
      <c r="BP11" s="31" t="n">
        <f aca="false">(BO11-BN11)*BM11*$D11</f>
        <v>42064.9057640761</v>
      </c>
      <c r="BQ11" s="26" t="n">
        <f aca="false">BasisVolumeLargeVPP!AG16</f>
        <v>55500</v>
      </c>
      <c r="BR11" s="30" t="n">
        <f aca="false">BR10</f>
        <v>-0.0875</v>
      </c>
      <c r="BS11" s="30" t="n">
        <f aca="false">VLOOKUP($A11,[1]!Table,MATCH(BR$1,[1]!Curves,0))</f>
        <v>-0.075</v>
      </c>
      <c r="BT11" s="31" t="n">
        <f aca="false">(BS11-BR11)*BQ11*$D11</f>
        <v>2514.29923632647</v>
      </c>
      <c r="BU11" s="26" t="n">
        <f aca="false">BasisVolumeLargeVPP!C16</f>
        <v>103350</v>
      </c>
      <c r="BV11" s="30" t="n">
        <v>-0.01</v>
      </c>
      <c r="BW11" s="30" t="n">
        <f aca="false">VLOOKUP($A11,[1]!Table,MATCH(BV$1,[1]!Curves,0))</f>
        <v>-0.0025</v>
      </c>
      <c r="BX11" s="31" t="n">
        <f aca="false">(BW11-BV11)*BU11*$D11</f>
        <v>2809.21974134423</v>
      </c>
      <c r="BY11" s="26" t="n">
        <f aca="false">BasisVolumeLargeVPP!AO16+BasisVolumeLargeVPP!AU16</f>
        <v>29250</v>
      </c>
      <c r="BZ11" s="30" t="n">
        <f aca="false">BZ10</f>
        <v>-0.09</v>
      </c>
      <c r="CA11" s="30" t="n">
        <f aca="false">VLOOKUP($A11,[1]!Table,MATCH(BZ$1,[1]!Curves,0))</f>
        <v>-0.08</v>
      </c>
      <c r="CB11" s="31" t="n">
        <f aca="false">(CA11-BZ11)*BY11*$D11</f>
        <v>1060.08292126197</v>
      </c>
      <c r="CC11" s="26" t="n">
        <f aca="false">BasisVolumeLargeVPP!AQ16</f>
        <v>13050</v>
      </c>
      <c r="CD11" s="30" t="n">
        <f aca="false">CD10</f>
        <v>-0.15</v>
      </c>
      <c r="CE11" s="30" t="n">
        <f aca="false">VLOOKUP($A11,[1]!Table,MATCH(CD$1,[1]!Curves,0))</f>
        <v>-0.1075</v>
      </c>
      <c r="CF11" s="31" t="n">
        <f aca="false">(CE11-CD11)*CC11*$D11</f>
        <v>2010.0803083929</v>
      </c>
      <c r="CG11" s="26" t="n">
        <f aca="false">BasisVolumeLargeVPP!E16</f>
        <v>72300</v>
      </c>
      <c r="CH11" s="30" t="n">
        <f aca="false">CH10</f>
        <v>-0.19</v>
      </c>
      <c r="CI11" s="30" t="n">
        <f aca="false">VLOOKUP($A11,[1]!Table,MATCH(CH$1,[1]!Curves,0))</f>
        <v>-0.135</v>
      </c>
      <c r="CJ11" s="31" t="n">
        <f aca="false">(CI11-CH11)*CG11*$D11</f>
        <v>14411.6914064897</v>
      </c>
      <c r="CK11" s="26" t="n">
        <f aca="false">BasisVolumeLargeVPP!AI16</f>
        <v>91950</v>
      </c>
      <c r="CL11" s="30" t="n">
        <f aca="false">CL10</f>
        <v>-0.2</v>
      </c>
      <c r="CM11" s="30" t="n">
        <f aca="false">VLOOKUP($A11,[1]!Table,MATCH(CL$1,[1]!Curves,0))</f>
        <v>-0.145</v>
      </c>
      <c r="CN11" s="31" t="n">
        <f aca="false">(CM11-CL11)*CK11*$D11</f>
        <v>18328.5618924859</v>
      </c>
      <c r="CO11" s="26"/>
      <c r="CP11" s="30" t="n">
        <f aca="false">CP10</f>
        <v>-0.085</v>
      </c>
      <c r="CQ11" s="30" t="n">
        <f aca="false">VLOOKUP($A11,[1]!Table,MATCH(CP$1,[1]!Curves,0))</f>
        <v>-0.0675</v>
      </c>
      <c r="CR11" s="31" t="n">
        <f aca="false">(CQ11-CP11)*CO11*$D11</f>
        <v>0</v>
      </c>
      <c r="CS11" s="26" t="n">
        <f aca="false">BasisVolumeLargeVPP!BA16</f>
        <v>25050</v>
      </c>
      <c r="CT11" s="30" t="n">
        <f aca="false">CT10</f>
        <v>-0.13</v>
      </c>
      <c r="CU11" s="30" t="n">
        <f aca="false">VLOOKUP($A11,[1]!Table,MATCH(CT$1,[1]!Curves,0))</f>
        <v>-0.1125</v>
      </c>
      <c r="CV11" s="31" t="n">
        <f aca="false">(CU11-CT11)*CS11*$D11</f>
        <v>1588.76530122468</v>
      </c>
      <c r="CW11" s="26" t="n">
        <f aca="false">BasisVolumeLargeVPP!AS16</f>
        <v>48750</v>
      </c>
      <c r="CX11" s="30" t="n">
        <f aca="false">CX10</f>
        <v>0.01</v>
      </c>
      <c r="CY11" s="30" t="n">
        <f aca="false">VLOOKUP($A11,[1]!Table,MATCH(CX$1,[1]!Curves,0))</f>
        <v>0.02</v>
      </c>
      <c r="CZ11" s="31" t="n">
        <f aca="false">(CY11-CX11)*CW11*$D11</f>
        <v>1766.80486876996</v>
      </c>
      <c r="DA11" s="26" t="n">
        <f aca="false">BasisVolumeLargeVPP!BE16</f>
        <v>0</v>
      </c>
      <c r="DB11" s="30" t="n">
        <f aca="false">DB10</f>
        <v>0.045</v>
      </c>
      <c r="DC11" s="30" t="n">
        <f aca="false">VLOOKUP($A11,[1]!Table,MATCH(DB$1,[1]!Curves,0))</f>
        <v>0.05</v>
      </c>
      <c r="DD11" s="31" t="n">
        <f aca="false">(DC11-DB11)*DA11*$D11</f>
        <v>0</v>
      </c>
      <c r="DE11" s="26" t="n">
        <f aca="false">BasisVolumeLargeVPP!BC16</f>
        <v>1500</v>
      </c>
      <c r="DF11" s="30" t="n">
        <f aca="false">DF10</f>
        <v>-0.095</v>
      </c>
      <c r="DG11" s="30" t="n">
        <f aca="false">VLOOKUP($A11,[1]!Table,MATCH(DF$1,[1]!Curves,0))</f>
        <v>-0.0975</v>
      </c>
      <c r="DH11" s="31" t="n">
        <f aca="false">(DG11-DF11)*DE11*$D11</f>
        <v>-13.5908066828458</v>
      </c>
      <c r="DI11" s="26" t="n">
        <f aca="false">BasisVolumeLargeVPP!AE16</f>
        <v>945</v>
      </c>
      <c r="DJ11" s="30" t="n">
        <f aca="false">DJ10</f>
        <v>-0.1</v>
      </c>
      <c r="DK11" s="30" t="n">
        <f aca="false">VLOOKUP($A11,[1]!Table,MATCH(DJ$1,[1]!Curves,0))</f>
        <v>0.065</v>
      </c>
      <c r="DL11" s="31" t="n">
        <f aca="false">(DK11-DJ11)*DI11*$D11</f>
        <v>565.105741872729</v>
      </c>
      <c r="DM11" s="26" t="n">
        <f aca="false">BasisVolumeLargeVPP!AC16</f>
        <v>5000</v>
      </c>
      <c r="DN11" s="30" t="n">
        <f aca="false">DN10</f>
        <v>-0.1</v>
      </c>
      <c r="DO11" s="30" t="n">
        <f aca="false">VLOOKUP($A11,[1]!Table,MATCH(DN$1,[1]!Curves,0))</f>
        <v>-0.085</v>
      </c>
      <c r="DP11" s="31" t="n">
        <f aca="false">(DO11-DN11)*DM11*$D11</f>
        <v>271.816133656916</v>
      </c>
      <c r="DQ11" s="30"/>
      <c r="DR11" s="30"/>
      <c r="DS11" s="32"/>
      <c r="DT11" s="30"/>
      <c r="DU11" s="30"/>
      <c r="DV11" s="32"/>
      <c r="DW11" s="30"/>
      <c r="DX11" s="30"/>
      <c r="DY11" s="32"/>
      <c r="DZ11" s="30"/>
      <c r="EA11" s="30"/>
      <c r="EB11" s="32"/>
    </row>
    <row r="12" customFormat="false" ht="12.75" hidden="false" customHeight="false" outlineLevel="0" collapsed="false">
      <c r="A12" s="25" t="n">
        <v>37103</v>
      </c>
      <c r="B12" s="26" t="n">
        <f aca="false">EOMONTH(A12,0)-$A$1</f>
        <v>-8823</v>
      </c>
      <c r="C12" s="27" t="n">
        <f aca="false">[1]Curves!D22</f>
        <v>0.0533524831978385</v>
      </c>
      <c r="D12" s="28" t="n">
        <f aca="false">1/(1+C12*0.5)^(B12*2/365.25)</f>
        <v>3.56760817967964</v>
      </c>
      <c r="E12" s="26" t="n">
        <f aca="false">NymexVolume!C8</f>
        <v>1193221</v>
      </c>
      <c r="F12" s="29" t="n">
        <v>4.79</v>
      </c>
      <c r="G12" s="30" t="n">
        <f aca="false">VLOOKUP($A12,[1]!Table,MATCH(F$1,[1]!Curves,0))</f>
        <v>5.53</v>
      </c>
      <c r="H12" s="31" t="n">
        <f aca="false">(G12-F12)*E12*$D12</f>
        <v>3150139.29982648</v>
      </c>
      <c r="I12" s="26" t="n">
        <f aca="false">BasisVolumeLargeVPP!S17</f>
        <v>19065</v>
      </c>
      <c r="J12" s="30" t="n">
        <f aca="false">J11</f>
        <v>-0.1</v>
      </c>
      <c r="K12" s="30" t="n">
        <f aca="false">VLOOKUP($A12,[1]!Table,MATCH(J$1,[1]!Curves,0))</f>
        <v>-0.085</v>
      </c>
      <c r="L12" s="31" t="n">
        <f aca="false">(K12-J12)*$I12*$D12</f>
        <v>1020.24674918388</v>
      </c>
      <c r="M12" s="26" t="n">
        <f aca="false">BasisVolumeLargeVPP!AY17</f>
        <v>127720</v>
      </c>
      <c r="N12" s="30" t="n">
        <f aca="false">N11</f>
        <v>-0.09</v>
      </c>
      <c r="O12" s="30" t="n">
        <f aca="false">VLOOKUP($A12,[1]!Table,MATCH(N$1,[1]!Curves,0))</f>
        <v>-0.085</v>
      </c>
      <c r="P12" s="31" t="n">
        <f aca="false">(O12-N12)*M12*$D12</f>
        <v>2278.27458354341</v>
      </c>
      <c r="Q12" s="26" t="n">
        <f aca="false">BasisVolumeLargeVPP!AM17</f>
        <v>42625</v>
      </c>
      <c r="R12" s="30" t="n">
        <f aca="false">R11</f>
        <v>-0.03</v>
      </c>
      <c r="S12" s="30" t="n">
        <f aca="false">VLOOKUP($A12,[1]!Table,MATCH(R$1,[1]!Curves,0))</f>
        <v>-0.02</v>
      </c>
      <c r="T12" s="31" t="n">
        <f aca="false">(S12-R12)*Q12*$D12</f>
        <v>1520.69298658845</v>
      </c>
      <c r="U12" s="26" t="n">
        <f aca="false">BasisVolumeLargeVPP!I17</f>
        <v>19483.5</v>
      </c>
      <c r="V12" s="30" t="n">
        <f aca="false">V11</f>
        <v>0.1</v>
      </c>
      <c r="W12" s="30" t="n">
        <f aca="false">VLOOKUP($A12,[1]!Table,MATCH(V$1,[1]!Curves,0))</f>
        <v>0.17</v>
      </c>
      <c r="X12" s="31" t="n">
        <f aca="false">(W12-V12)*U12*$D12</f>
        <v>4865.66457781518</v>
      </c>
      <c r="Y12" s="26" t="n">
        <f aca="false">BasisVolumeLargeVPP!U17</f>
        <v>246930.5</v>
      </c>
      <c r="Z12" s="30" t="n">
        <f aca="false">Z11</f>
        <v>0.01</v>
      </c>
      <c r="AA12" s="30" t="n">
        <f aca="false">VLOOKUP($A12,[1]!Table,MATCH(Z$1,[1]!Curves,0))</f>
        <v>0.0475</v>
      </c>
      <c r="AB12" s="31" t="n">
        <f aca="false">(AA12-Z12)*Y12*$D12</f>
        <v>33035.6726854644</v>
      </c>
      <c r="AC12" s="26" t="n">
        <f aca="false">BasisVolumeLargeVPP!AK17</f>
        <v>16120</v>
      </c>
      <c r="AD12" s="30" t="n">
        <f aca="false">AD11</f>
        <v>-0.18</v>
      </c>
      <c r="AE12" s="30" t="n">
        <f aca="false">VLOOKUP($A12,[1]!Table,MATCH(AD$1,[1]!Curves,0))</f>
        <v>-0.129</v>
      </c>
      <c r="AF12" s="31" t="n">
        <f aca="false">(AE12-AD12)*AC12*$D12</f>
        <v>2933.00203667822</v>
      </c>
      <c r="AG12" s="26" t="n">
        <f aca="false">BasisVolumeLargeVPP!K17</f>
        <v>34642.5</v>
      </c>
      <c r="AH12" s="30" t="n">
        <f aca="false">AH11</f>
        <v>0.15</v>
      </c>
      <c r="AI12" s="30" t="n">
        <f aca="false">VLOOKUP($A12,[1]!Table,MATCH(AH$1,[1]!Curves,0))</f>
        <v>0.22</v>
      </c>
      <c r="AJ12" s="31" t="n">
        <f aca="false">(AI12-AH12)*AG12*$D12</f>
        <v>8651.36064551863</v>
      </c>
      <c r="AK12" s="26" t="n">
        <f aca="false">BasisVolumeLargeVPP!M17</f>
        <v>34642.5</v>
      </c>
      <c r="AL12" s="30" t="n">
        <f aca="false">AL11</f>
        <v>0.13</v>
      </c>
      <c r="AM12" s="30" t="n">
        <f aca="false">VLOOKUP($A12,[1]!Table,MATCH(AL$1,[1]!Curves,0))</f>
        <v>0.22</v>
      </c>
      <c r="AN12" s="31" t="n">
        <f aca="false">(AM12-AL12)*AK12*$D12</f>
        <v>11123.1779728097</v>
      </c>
      <c r="AO12" s="26" t="n">
        <f aca="false">BasisVolumeLargeVPP!O17</f>
        <v>30535</v>
      </c>
      <c r="AP12" s="30" t="n">
        <f aca="false">AP11</f>
        <v>0.15</v>
      </c>
      <c r="AQ12" s="30" t="n">
        <f aca="false">VLOOKUP($A12,[1]!Table,MATCH(AP$1,[1]!Curves,0))</f>
        <v>0.22</v>
      </c>
      <c r="AR12" s="31" t="n">
        <f aca="false">(AQ12-AP12)*AO12*$D12</f>
        <v>7625.58410365624</v>
      </c>
      <c r="AS12" s="26" t="n">
        <f aca="false">BasisVolumeLargeVPP!Y17+BasisVolumeLargeVPP!Q17</f>
        <v>46551.6666666667</v>
      </c>
      <c r="AT12" s="30" t="n">
        <f aca="false">AT11</f>
        <v>-0.13</v>
      </c>
      <c r="AU12" s="30" t="n">
        <f aca="false">VLOOKUP($A12,[1]!Table,MATCH(AT$1,[1]!Curves,0))</f>
        <v>-0.105</v>
      </c>
      <c r="AV12" s="31" t="n">
        <f aca="false">(AU12-AT12)*AS12*$D12</f>
        <v>4151.952669443</v>
      </c>
      <c r="AW12" s="26" t="n">
        <f aca="false">BasisVolumeLargeVPP!AW17</f>
        <v>53320</v>
      </c>
      <c r="AX12" s="30" t="n">
        <f aca="false">AX11</f>
        <v>-0.085</v>
      </c>
      <c r="AY12" s="30" t="n">
        <f aca="false">VLOOKUP($A12,[1]!Table,MATCH(AX$1,[1]!Curves,0))</f>
        <v>-0.065</v>
      </c>
      <c r="AZ12" s="31" t="n">
        <f aca="false">(AY12-AX12)*AW12*$D12</f>
        <v>3804.49736281037</v>
      </c>
      <c r="BA12" s="26" t="n">
        <f aca="false">BasisVolumeLargeVPP!G17</f>
        <v>9253.5</v>
      </c>
      <c r="BB12" s="30" t="n">
        <f aca="false">BB11</f>
        <v>-0.13</v>
      </c>
      <c r="BC12" s="30" t="n">
        <f aca="false">VLOOKUP($A12,[1]!Table,MATCH(BB$1,[1]!Curves,0))</f>
        <v>0.085</v>
      </c>
      <c r="BD12" s="31" t="n">
        <f aca="false">(BC12-BB12)*BA12*$D12</f>
        <v>7097.76539249309</v>
      </c>
      <c r="BE12" s="26"/>
      <c r="BF12" s="30" t="n">
        <f aca="false">BF11</f>
        <v>-0.1</v>
      </c>
      <c r="BG12" s="30" t="n">
        <f aca="false">VLOOKUP($A12,[1]!Table,MATCH(BF$1,[1]!Curves,0))</f>
        <v>-0.055</v>
      </c>
      <c r="BH12" s="31" t="n">
        <f aca="false">(BG12-BF12)*BE12*$D12</f>
        <v>0</v>
      </c>
      <c r="BI12" s="26" t="n">
        <f aca="false">BasisVolumeLargeVPP!AA17</f>
        <v>4856.66666666667</v>
      </c>
      <c r="BJ12" s="30" t="n">
        <f aca="false">BJ11</f>
        <v>-0.1</v>
      </c>
      <c r="BK12" s="30" t="n">
        <f aca="false">VLOOKUP($A12,[1]!Table,MATCH(BJ$1,[1]!Curves,0))</f>
        <v>-0.085</v>
      </c>
      <c r="BL12" s="31" t="n">
        <f aca="false">(BK12-BJ12)*BI12*$D12</f>
        <v>259.900255889662</v>
      </c>
      <c r="BM12" s="26" t="n">
        <f aca="false">BasisVolumeLargeVPP!W17</f>
        <v>80290</v>
      </c>
      <c r="BN12" s="30" t="n">
        <f aca="false">BN11</f>
        <v>-0.29</v>
      </c>
      <c r="BO12" s="30" t="n">
        <f aca="false">VLOOKUP($A12,[1]!Table,MATCH(BN$1,[1]!Curves,0))</f>
        <v>-0.1375</v>
      </c>
      <c r="BP12" s="31" t="n">
        <f aca="false">(BO12-BN12)*BM12*$D12</f>
        <v>43682.5972638379</v>
      </c>
      <c r="BQ12" s="26" t="n">
        <f aca="false">BasisVolumeLargeVPP!AG17</f>
        <v>54560</v>
      </c>
      <c r="BR12" s="30" t="n">
        <f aca="false">BR11</f>
        <v>-0.0875</v>
      </c>
      <c r="BS12" s="30" t="n">
        <f aca="false">VLOOKUP($A12,[1]!Table,MATCH(BR$1,[1]!Curves,0))</f>
        <v>-0.075</v>
      </c>
      <c r="BT12" s="31" t="n">
        <f aca="false">(BS12-BR12)*BQ12*$D12</f>
        <v>2433.10877854151</v>
      </c>
      <c r="BU12" s="26" t="n">
        <f aca="false">BasisVolumeLargeVPP!C17</f>
        <v>96720</v>
      </c>
      <c r="BV12" s="30" t="n">
        <v>-0.01</v>
      </c>
      <c r="BW12" s="30" t="n">
        <f aca="false">VLOOKUP($A12,[1]!Table,MATCH(BV$1,[1]!Curves,0))</f>
        <v>-0.0025</v>
      </c>
      <c r="BX12" s="31" t="n">
        <f aca="false">(BW12-BV12)*BU12*$D12</f>
        <v>2587.94297353961</v>
      </c>
      <c r="BY12" s="26" t="n">
        <f aca="false">BasisVolumeLargeVPP!AO17+BasisVolumeLargeVPP!AU17</f>
        <v>27745</v>
      </c>
      <c r="BZ12" s="30" t="n">
        <f aca="false">BZ11</f>
        <v>-0.09</v>
      </c>
      <c r="CA12" s="30" t="n">
        <f aca="false">VLOOKUP($A12,[1]!Table,MATCH(BZ$1,[1]!Curves,0))</f>
        <v>-0.08</v>
      </c>
      <c r="CB12" s="31" t="n">
        <f aca="false">(CA12-BZ12)*BY12*$D12</f>
        <v>989.832889452115</v>
      </c>
      <c r="CC12" s="26" t="n">
        <f aca="false">BasisVolumeLargeVPP!AQ17</f>
        <v>12245</v>
      </c>
      <c r="CD12" s="30" t="n">
        <f aca="false">CD11</f>
        <v>-0.15</v>
      </c>
      <c r="CE12" s="30" t="n">
        <f aca="false">VLOOKUP($A12,[1]!Table,MATCH(CD$1,[1]!Curves,0))</f>
        <v>-0.0975</v>
      </c>
      <c r="CF12" s="31" t="n">
        <f aca="false">(CE12-CD12)*CC12*$D12</f>
        <v>2293.4815134093</v>
      </c>
      <c r="CG12" s="26" t="n">
        <f aca="false">BasisVolumeLargeVPP!E17</f>
        <v>70990</v>
      </c>
      <c r="CH12" s="30" t="n">
        <f aca="false">CH11</f>
        <v>-0.19</v>
      </c>
      <c r="CI12" s="30" t="n">
        <f aca="false">VLOOKUP($A12,[1]!Table,MATCH(CH$1,[1]!Curves,0))</f>
        <v>-0.125</v>
      </c>
      <c r="CJ12" s="31" t="n">
        <f aca="false">(CI12-CH12)*CG12*$D12</f>
        <v>16462.1928039047</v>
      </c>
      <c r="CK12" s="26" t="n">
        <f aca="false">BasisVolumeLargeVPP!AI17</f>
        <v>87730</v>
      </c>
      <c r="CL12" s="30" t="n">
        <f aca="false">CL11</f>
        <v>-0.2</v>
      </c>
      <c r="CM12" s="30" t="n">
        <f aca="false">VLOOKUP($A12,[1]!Table,MATCH(CL$1,[1]!Curves,0))</f>
        <v>-0.135</v>
      </c>
      <c r="CN12" s="31" t="n">
        <f aca="false">(CM12-CL12)*CK12*$D12</f>
        <v>20344.1072642141</v>
      </c>
      <c r="CO12" s="26"/>
      <c r="CP12" s="30" t="n">
        <f aca="false">CP11</f>
        <v>-0.085</v>
      </c>
      <c r="CQ12" s="30" t="n">
        <f aca="false">VLOOKUP($A12,[1]!Table,MATCH(CP$1,[1]!Curves,0))</f>
        <v>-0.0675</v>
      </c>
      <c r="CR12" s="31" t="n">
        <f aca="false">(CQ12-CP12)*CO12*$D12</f>
        <v>0</v>
      </c>
      <c r="CS12" s="26" t="n">
        <f aca="false">BasisVolumeLargeVPP!BA17</f>
        <v>21235</v>
      </c>
      <c r="CT12" s="30" t="n">
        <f aca="false">CT11</f>
        <v>-0.13</v>
      </c>
      <c r="CU12" s="30" t="n">
        <f aca="false">VLOOKUP($A12,[1]!Table,MATCH(CT$1,[1]!Curves,0))</f>
        <v>-0.1125</v>
      </c>
      <c r="CV12" s="31" t="n">
        <f aca="false">(CU12-CT12)*CS12*$D12</f>
        <v>1325.7677946712</v>
      </c>
      <c r="CW12" s="26" t="n">
        <f aca="false">BasisVolumeLargeVPP!AS17</f>
        <v>48670</v>
      </c>
      <c r="CX12" s="30" t="n">
        <f aca="false">CX11</f>
        <v>0.01</v>
      </c>
      <c r="CY12" s="30" t="n">
        <f aca="false">VLOOKUP($A12,[1]!Table,MATCH(CX$1,[1]!Curves,0))</f>
        <v>0.02</v>
      </c>
      <c r="CZ12" s="31" t="n">
        <f aca="false">(CY12-CX12)*CW12*$D12</f>
        <v>1736.35490105008</v>
      </c>
      <c r="DA12" s="26" t="n">
        <f aca="false">BasisVolumeLargeVPP!BE17</f>
        <v>0</v>
      </c>
      <c r="DB12" s="30" t="n">
        <f aca="false">DB11</f>
        <v>0.045</v>
      </c>
      <c r="DC12" s="30" t="n">
        <f aca="false">VLOOKUP($A12,[1]!Table,MATCH(DB$1,[1]!Curves,0))</f>
        <v>0.05</v>
      </c>
      <c r="DD12" s="31" t="n">
        <f aca="false">(DC12-DB12)*DA12*$D12</f>
        <v>0</v>
      </c>
      <c r="DE12" s="26" t="n">
        <f aca="false">BasisVolumeLargeVPP!BC17</f>
        <v>1550</v>
      </c>
      <c r="DF12" s="30" t="n">
        <f aca="false">DF11</f>
        <v>-0.095</v>
      </c>
      <c r="DG12" s="30" t="n">
        <f aca="false">VLOOKUP($A12,[1]!Table,MATCH(DF$1,[1]!Curves,0))</f>
        <v>-0.0975</v>
      </c>
      <c r="DH12" s="31" t="n">
        <f aca="false">(DG12-DF12)*DE12*$D12</f>
        <v>-13.8244816962586</v>
      </c>
      <c r="DI12" s="26" t="n">
        <f aca="false">BasisVolumeLargeVPP!AE17</f>
        <v>883.5</v>
      </c>
      <c r="DJ12" s="30" t="n">
        <f aca="false">DJ11</f>
        <v>-0.1</v>
      </c>
      <c r="DK12" s="30" t="n">
        <f aca="false">VLOOKUP($A12,[1]!Table,MATCH(DJ$1,[1]!Curves,0))</f>
        <v>0.17</v>
      </c>
      <c r="DL12" s="31" t="n">
        <f aca="false">(DK12-DJ12)*DI12*$D12</f>
        <v>851.035093221679</v>
      </c>
      <c r="DM12" s="26" t="n">
        <f aca="false">BasisVolumeLargeVPP!AC17</f>
        <v>4856.66666666667</v>
      </c>
      <c r="DN12" s="30" t="n">
        <f aca="false">DN11</f>
        <v>-0.1</v>
      </c>
      <c r="DO12" s="30" t="n">
        <f aca="false">VLOOKUP($A12,[1]!Table,MATCH(DN$1,[1]!Curves,0))</f>
        <v>-0.085</v>
      </c>
      <c r="DP12" s="31" t="n">
        <f aca="false">(DO12-DN12)*DM12*$D12</f>
        <v>259.900255889662</v>
      </c>
      <c r="DQ12" s="30"/>
      <c r="DR12" s="30"/>
      <c r="DS12" s="32"/>
      <c r="DT12" s="30"/>
      <c r="DU12" s="30"/>
      <c r="DV12" s="32"/>
      <c r="DW12" s="30"/>
      <c r="DX12" s="30"/>
      <c r="DY12" s="32"/>
      <c r="DZ12" s="30"/>
      <c r="EA12" s="30"/>
      <c r="EB12" s="32"/>
    </row>
    <row r="13" customFormat="false" ht="12.75" hidden="false" customHeight="false" outlineLevel="0" collapsed="false">
      <c r="A13" s="25" t="n">
        <v>37134</v>
      </c>
      <c r="B13" s="26" t="n">
        <f aca="false">EOMONTH(A13,0)-$A$1</f>
        <v>-8792</v>
      </c>
      <c r="C13" s="27" t="n">
        <f aca="false">[1]Curves!D23</f>
        <v>0.0528749615566002</v>
      </c>
      <c r="D13" s="28" t="n">
        <f aca="false">1/(1+C13*0.5)^(B13*2/365.25)</f>
        <v>3.5121535021738</v>
      </c>
      <c r="E13" s="26" t="n">
        <f aca="false">NymexVolume!C9</f>
        <v>1294839</v>
      </c>
      <c r="F13" s="29" t="n">
        <v>4.79</v>
      </c>
      <c r="G13" s="30" t="n">
        <f aca="false">VLOOKUP($A13,[1]!Table,MATCH(F$1,[1]!Curves,0))</f>
        <v>5.54</v>
      </c>
      <c r="H13" s="31" t="n">
        <f aca="false">(G13-F13)*E13*$D13</f>
        <v>3410754.99645092</v>
      </c>
      <c r="I13" s="26" t="n">
        <f aca="false">BasisVolumeLargeVPP!S18</f>
        <v>18755</v>
      </c>
      <c r="J13" s="30" t="n">
        <f aca="false">J12</f>
        <v>-0.1</v>
      </c>
      <c r="K13" s="30" t="n">
        <f aca="false">VLOOKUP($A13,[1]!Table,MATCH(J$1,[1]!Curves,0))</f>
        <v>-0.085</v>
      </c>
      <c r="L13" s="31" t="n">
        <f aca="false">(K13-J13)*$I13*$D13</f>
        <v>988.056583999045</v>
      </c>
      <c r="M13" s="26" t="n">
        <f aca="false">BasisVolumeLargeVPP!AY18</f>
        <v>251100</v>
      </c>
      <c r="N13" s="30" t="n">
        <f aca="false">N12</f>
        <v>-0.09</v>
      </c>
      <c r="O13" s="30" t="n">
        <f aca="false">VLOOKUP($A13,[1]!Table,MATCH(N$1,[1]!Curves,0))</f>
        <v>-0.085</v>
      </c>
      <c r="P13" s="31" t="n">
        <f aca="false">(O13-N13)*M13*$D13</f>
        <v>4409.5087219792</v>
      </c>
      <c r="Q13" s="26" t="n">
        <f aca="false">BasisVolumeLargeVPP!AM18</f>
        <v>41230</v>
      </c>
      <c r="R13" s="30" t="n">
        <f aca="false">R12</f>
        <v>-0.03</v>
      </c>
      <c r="S13" s="30" t="n">
        <f aca="false">VLOOKUP($A13,[1]!Table,MATCH(R$1,[1]!Curves,0))</f>
        <v>-0.02</v>
      </c>
      <c r="T13" s="31" t="n">
        <f aca="false">(S13-R13)*Q13*$D13</f>
        <v>1448.06088894626</v>
      </c>
      <c r="U13" s="26" t="n">
        <f aca="false">BasisVolumeLargeVPP!I18</f>
        <v>19080.5</v>
      </c>
      <c r="V13" s="30" t="n">
        <f aca="false">V12</f>
        <v>0.1</v>
      </c>
      <c r="W13" s="30" t="n">
        <f aca="false">VLOOKUP($A13,[1]!Table,MATCH(V$1,[1]!Curves,0))</f>
        <v>0.17</v>
      </c>
      <c r="X13" s="31" t="n">
        <f aca="false">(W13-V13)*U13*$D13</f>
        <v>4690.95514287591</v>
      </c>
      <c r="Y13" s="26" t="n">
        <f aca="false">BasisVolumeLargeVPP!U18</f>
        <v>241722.5</v>
      </c>
      <c r="Z13" s="30" t="n">
        <f aca="false">Z12</f>
        <v>0.01</v>
      </c>
      <c r="AA13" s="30" t="n">
        <f aca="false">VLOOKUP($A13,[1]!Table,MATCH(Z$1,[1]!Curves,0))</f>
        <v>0.05</v>
      </c>
      <c r="AB13" s="31" t="n">
        <f aca="false">(AA13-Z13)*Y13*$D13</f>
        <v>33958.6609971683</v>
      </c>
      <c r="AC13" s="26" t="n">
        <f aca="false">BasisVolumeLargeVPP!AK18</f>
        <v>15655</v>
      </c>
      <c r="AD13" s="30" t="n">
        <f aca="false">AD12</f>
        <v>-0.18</v>
      </c>
      <c r="AE13" s="30" t="n">
        <f aca="false">VLOOKUP($A13,[1]!Table,MATCH(AD$1,[1]!Curves,0))</f>
        <v>-0.12</v>
      </c>
      <c r="AF13" s="31" t="n">
        <f aca="false">(AE13-AD13)*AC13*$D13</f>
        <v>3298.96578459185</v>
      </c>
      <c r="AG13" s="26" t="n">
        <f aca="false">BasisVolumeLargeVPP!K18</f>
        <v>34177.5</v>
      </c>
      <c r="AH13" s="30" t="n">
        <f aca="false">AH12</f>
        <v>0.15</v>
      </c>
      <c r="AI13" s="30" t="n">
        <f aca="false">VLOOKUP($A13,[1]!Table,MATCH(AH$1,[1]!Curves,0))</f>
        <v>0.22</v>
      </c>
      <c r="AJ13" s="31" t="n">
        <f aca="false">(AI13-AH13)*AG13*$D13</f>
        <v>8402.56384243816</v>
      </c>
      <c r="AK13" s="26" t="n">
        <f aca="false">BasisVolumeLargeVPP!M18</f>
        <v>34177.5</v>
      </c>
      <c r="AL13" s="30" t="n">
        <f aca="false">AL12</f>
        <v>0.13</v>
      </c>
      <c r="AM13" s="30" t="n">
        <f aca="false">VLOOKUP($A13,[1]!Table,MATCH(AL$1,[1]!Curves,0))</f>
        <v>0.22</v>
      </c>
      <c r="AN13" s="31" t="n">
        <f aca="false">(AM13-AL13)*AK13*$D13</f>
        <v>10803.2963688491</v>
      </c>
      <c r="AO13" s="26" t="n">
        <f aca="false">BasisVolumeLargeVPP!O18</f>
        <v>29915</v>
      </c>
      <c r="AP13" s="30" t="n">
        <f aca="false">AP12</f>
        <v>0.15</v>
      </c>
      <c r="AQ13" s="30" t="n">
        <f aca="false">VLOOKUP($A13,[1]!Table,MATCH(AP$1,[1]!Curves,0))</f>
        <v>0.22</v>
      </c>
      <c r="AR13" s="31" t="n">
        <f aca="false">(AQ13-AP13)*AO13*$D13</f>
        <v>7354.62504122705</v>
      </c>
      <c r="AS13" s="26" t="n">
        <f aca="false">BasisVolumeLargeVPP!Y18+BasisVolumeLargeVPP!Q18</f>
        <v>45931.6666666667</v>
      </c>
      <c r="AT13" s="30" t="n">
        <f aca="false">AT12</f>
        <v>-0.13</v>
      </c>
      <c r="AU13" s="30" t="n">
        <f aca="false">VLOOKUP($A13,[1]!Table,MATCH(AT$1,[1]!Curves,0))</f>
        <v>-0.105</v>
      </c>
      <c r="AV13" s="31" t="n">
        <f aca="false">(AU13-AT13)*AS13*$D13</f>
        <v>4032.97659860033</v>
      </c>
      <c r="AW13" s="26" t="n">
        <f aca="false">BasisVolumeLargeVPP!AW18</f>
        <v>50995</v>
      </c>
      <c r="AX13" s="30" t="n">
        <f aca="false">AX12</f>
        <v>-0.085</v>
      </c>
      <c r="AY13" s="30" t="n">
        <f aca="false">VLOOKUP($A13,[1]!Table,MATCH(AX$1,[1]!Curves,0))</f>
        <v>-0.065</v>
      </c>
      <c r="AZ13" s="31" t="n">
        <f aca="false">(AY13-AX13)*AW13*$D13</f>
        <v>3582.04535686706</v>
      </c>
      <c r="BA13" s="26" t="n">
        <f aca="false">BasisVolumeLargeVPP!G18</f>
        <v>9005.5</v>
      </c>
      <c r="BB13" s="30" t="n">
        <f aca="false">BB12</f>
        <v>-0.13</v>
      </c>
      <c r="BC13" s="30" t="n">
        <f aca="false">VLOOKUP($A13,[1]!Table,MATCH(BB$1,[1]!Curves,0))</f>
        <v>0.085</v>
      </c>
      <c r="BD13" s="31" t="n">
        <f aca="false">(BC13-BB13)*BA13*$D13</f>
        <v>6800.17014822263</v>
      </c>
      <c r="BE13" s="26"/>
      <c r="BF13" s="30" t="n">
        <f aca="false">BF12</f>
        <v>-0.1</v>
      </c>
      <c r="BG13" s="30" t="n">
        <f aca="false">VLOOKUP($A13,[1]!Table,MATCH(BF$1,[1]!Curves,0))</f>
        <v>-0.055</v>
      </c>
      <c r="BH13" s="31" t="n">
        <f aca="false">(BG13-BF13)*BE13*$D13</f>
        <v>0</v>
      </c>
      <c r="BI13" s="26" t="n">
        <f aca="false">BasisVolumeLargeVPP!AA18</f>
        <v>4701.66666666667</v>
      </c>
      <c r="BJ13" s="30" t="n">
        <f aca="false">BJ12</f>
        <v>-0.1</v>
      </c>
      <c r="BK13" s="30" t="n">
        <f aca="false">VLOOKUP($A13,[1]!Table,MATCH(BJ$1,[1]!Curves,0))</f>
        <v>-0.085</v>
      </c>
      <c r="BL13" s="31" t="n">
        <f aca="false">(BK13-BJ13)*BI13*$D13</f>
        <v>247.694625740807</v>
      </c>
      <c r="BM13" s="26" t="n">
        <f aca="false">BasisVolumeLargeVPP!W18</f>
        <v>79050</v>
      </c>
      <c r="BN13" s="30" t="n">
        <f aca="false">BN12</f>
        <v>-0.29</v>
      </c>
      <c r="BO13" s="30" t="n">
        <f aca="false">VLOOKUP($A13,[1]!Table,MATCH(BN$1,[1]!Curves,0))</f>
        <v>-0.1325</v>
      </c>
      <c r="BP13" s="31" t="n">
        <f aca="false">(BO13-BN13)*BM13*$D13</f>
        <v>43727.6281596271</v>
      </c>
      <c r="BQ13" s="26" t="n">
        <f aca="false">BasisVolumeLargeVPP!AG18</f>
        <v>53630</v>
      </c>
      <c r="BR13" s="30" t="n">
        <f aca="false">BR12</f>
        <v>-0.0875</v>
      </c>
      <c r="BS13" s="30" t="n">
        <f aca="false">VLOOKUP($A13,[1]!Table,MATCH(BR$1,[1]!Curves,0))</f>
        <v>-0.075</v>
      </c>
      <c r="BT13" s="31" t="n">
        <f aca="false">(BS13-BR13)*BQ13*$D13</f>
        <v>2354.45990401976</v>
      </c>
      <c r="BU13" s="26" t="n">
        <f aca="false">BasisVolumeLargeVPP!C18</f>
        <v>90520</v>
      </c>
      <c r="BV13" s="30" t="n">
        <v>-0.01</v>
      </c>
      <c r="BW13" s="30" t="n">
        <f aca="false">VLOOKUP($A13,[1]!Table,MATCH(BV$1,[1]!Curves,0))</f>
        <v>-0.0025</v>
      </c>
      <c r="BX13" s="31" t="n">
        <f aca="false">(BW13-BV13)*BU13*$D13</f>
        <v>2384.40101262579</v>
      </c>
      <c r="BY13" s="26" t="n">
        <f aca="false">BasisVolumeLargeVPP!AO18+BasisVolumeLargeVPP!AU18</f>
        <v>26660</v>
      </c>
      <c r="BZ13" s="30" t="n">
        <f aca="false">BZ12</f>
        <v>-0.09</v>
      </c>
      <c r="CA13" s="30" t="n">
        <f aca="false">VLOOKUP($A13,[1]!Table,MATCH(BZ$1,[1]!Curves,0))</f>
        <v>-0.08</v>
      </c>
      <c r="CB13" s="31" t="n">
        <f aca="false">(CA13-BZ13)*BY13*$D13</f>
        <v>936.340123679535</v>
      </c>
      <c r="CC13" s="26" t="n">
        <f aca="false">BasisVolumeLargeVPP!AQ18</f>
        <v>11470</v>
      </c>
      <c r="CD13" s="30" t="n">
        <f aca="false">CD12</f>
        <v>-0.15</v>
      </c>
      <c r="CE13" s="30" t="n">
        <f aca="false">VLOOKUP($A13,[1]!Table,MATCH(CD$1,[1]!Curves,0))</f>
        <v>-0.095</v>
      </c>
      <c r="CF13" s="31" t="n">
        <f aca="false">(CE13-CD13)*CC13*$D13</f>
        <v>2215.64203684634</v>
      </c>
      <c r="CG13" s="26" t="n">
        <f aca="false">BasisVolumeLargeVPP!E18</f>
        <v>69905</v>
      </c>
      <c r="CH13" s="30" t="n">
        <f aca="false">CH12</f>
        <v>-0.19</v>
      </c>
      <c r="CI13" s="30" t="n">
        <f aca="false">VLOOKUP($A13,[1]!Table,MATCH(CH$1,[1]!Curves,0))</f>
        <v>-0.12</v>
      </c>
      <c r="CJ13" s="31" t="n">
        <f aca="false">(CI13-CH13)*CG13*$D13</f>
        <v>17186.1963398622</v>
      </c>
      <c r="CK13" s="26" t="n">
        <f aca="false">BasisVolumeLargeVPP!AI18</f>
        <v>83545</v>
      </c>
      <c r="CL13" s="30" t="n">
        <f aca="false">CL12</f>
        <v>-0.2</v>
      </c>
      <c r="CM13" s="30" t="n">
        <f aca="false">VLOOKUP($A13,[1]!Table,MATCH(CL$1,[1]!Curves,0))</f>
        <v>-0.13</v>
      </c>
      <c r="CN13" s="31" t="n">
        <f aca="false">(CM13-CL13)*CK13*$D13</f>
        <v>20539.6005037377</v>
      </c>
      <c r="CO13" s="26"/>
      <c r="CP13" s="30" t="n">
        <f aca="false">CP12</f>
        <v>-0.085</v>
      </c>
      <c r="CQ13" s="30" t="n">
        <f aca="false">VLOOKUP($A13,[1]!Table,MATCH(CP$1,[1]!Curves,0))</f>
        <v>-0.0675</v>
      </c>
      <c r="CR13" s="31" t="n">
        <f aca="false">(CQ13-CP13)*CO13*$D13</f>
        <v>0</v>
      </c>
      <c r="CS13" s="26" t="n">
        <f aca="false">BasisVolumeLargeVPP!BA18</f>
        <v>28830</v>
      </c>
      <c r="CT13" s="30" t="n">
        <f aca="false">CT12</f>
        <v>-0.13</v>
      </c>
      <c r="CU13" s="30" t="n">
        <f aca="false">VLOOKUP($A13,[1]!Table,MATCH(CT$1,[1]!Curves,0))</f>
        <v>-0.1125</v>
      </c>
      <c r="CV13" s="31" t="n">
        <f aca="false">(CU13-CT13)*CS13*$D13</f>
        <v>1771.96924568424</v>
      </c>
      <c r="CW13" s="26" t="n">
        <f aca="false">BasisVolumeLargeVPP!AS18</f>
        <v>47895</v>
      </c>
      <c r="CX13" s="30" t="n">
        <f aca="false">CX12</f>
        <v>0.01</v>
      </c>
      <c r="CY13" s="30" t="n">
        <f aca="false">VLOOKUP($A13,[1]!Table,MATCH(CX$1,[1]!Curves,0))</f>
        <v>0.02</v>
      </c>
      <c r="CZ13" s="31" t="n">
        <f aca="false">(CY13-CX13)*CW13*$D13</f>
        <v>1682.14591986614</v>
      </c>
      <c r="DA13" s="26" t="n">
        <f aca="false">BasisVolumeLargeVPP!BE18</f>
        <v>0</v>
      </c>
      <c r="DB13" s="30" t="n">
        <f aca="false">DB12</f>
        <v>0.045</v>
      </c>
      <c r="DC13" s="30" t="n">
        <f aca="false">VLOOKUP($A13,[1]!Table,MATCH(DB$1,[1]!Curves,0))</f>
        <v>0.05</v>
      </c>
      <c r="DD13" s="31" t="n">
        <f aca="false">(DC13-DB13)*DA13*$D13</f>
        <v>0</v>
      </c>
      <c r="DE13" s="26" t="n">
        <f aca="false">BasisVolumeLargeVPP!BC18</f>
        <v>1395</v>
      </c>
      <c r="DF13" s="30" t="n">
        <f aca="false">DF12</f>
        <v>-0.095</v>
      </c>
      <c r="DG13" s="30" t="n">
        <f aca="false">VLOOKUP($A13,[1]!Table,MATCH(DF$1,[1]!Curves,0))</f>
        <v>-0.0975</v>
      </c>
      <c r="DH13" s="31" t="n">
        <f aca="false">(DG13-DF13)*DE13*$D13</f>
        <v>-12.2486353388311</v>
      </c>
      <c r="DI13" s="26" t="n">
        <f aca="false">BasisVolumeLargeVPP!AE18</f>
        <v>790.5</v>
      </c>
      <c r="DJ13" s="30" t="n">
        <f aca="false">DJ12</f>
        <v>-0.1</v>
      </c>
      <c r="DK13" s="30" t="n">
        <f aca="false">VLOOKUP($A13,[1]!Table,MATCH(DJ$1,[1]!Curves,0))</f>
        <v>0.17</v>
      </c>
      <c r="DL13" s="31" t="n">
        <f aca="false">(DK13-DJ13)*DI13*$D13</f>
        <v>749.616482736465</v>
      </c>
      <c r="DM13" s="26" t="n">
        <f aca="false">BasisVolumeLargeVPP!AC18</f>
        <v>4701.66666666667</v>
      </c>
      <c r="DN13" s="30" t="n">
        <f aca="false">DN12</f>
        <v>-0.1</v>
      </c>
      <c r="DO13" s="30" t="n">
        <f aca="false">VLOOKUP($A13,[1]!Table,MATCH(DN$1,[1]!Curves,0))</f>
        <v>-0.085</v>
      </c>
      <c r="DP13" s="31" t="n">
        <f aca="false">(DO13-DN13)*DM13*$D13</f>
        <v>247.694625740807</v>
      </c>
      <c r="DQ13" s="30"/>
      <c r="DR13" s="30"/>
      <c r="DS13" s="32"/>
      <c r="DT13" s="30"/>
      <c r="DU13" s="30"/>
      <c r="DV13" s="32"/>
      <c r="DW13" s="30"/>
      <c r="DX13" s="30"/>
      <c r="DY13" s="32"/>
      <c r="DZ13" s="30"/>
      <c r="EA13" s="30"/>
      <c r="EB13" s="32"/>
    </row>
    <row r="14" customFormat="false" ht="12.75" hidden="false" customHeight="false" outlineLevel="0" collapsed="false">
      <c r="A14" s="25" t="n">
        <v>37164</v>
      </c>
      <c r="B14" s="26" t="n">
        <f aca="false">EOMONTH(A14,0)-$A$1</f>
        <v>-8762</v>
      </c>
      <c r="C14" s="27" t="n">
        <f aca="false">[1]Curves!D24</f>
        <v>0.0525127367907134</v>
      </c>
      <c r="D14" s="28" t="n">
        <f aca="false">1/(1+C14*0.5)^(B14*2/365.25)</f>
        <v>3.46764788397461</v>
      </c>
      <c r="E14" s="26" t="n">
        <f aca="false">NymexVolume!C10</f>
        <v>1246702.5</v>
      </c>
      <c r="F14" s="29" t="n">
        <v>4.79</v>
      </c>
      <c r="G14" s="30" t="n">
        <f aca="false">VLOOKUP($A14,[1]!Table,MATCH(F$1,[1]!Curves,0))</f>
        <v>5.5</v>
      </c>
      <c r="H14" s="31" t="n">
        <f aca="false">(G14-F14)*E14*$D14</f>
        <v>3069418.9531103</v>
      </c>
      <c r="I14" s="26" t="n">
        <f aca="false">BasisVolumeLargeVPP!S19</f>
        <v>18450</v>
      </c>
      <c r="J14" s="30" t="n">
        <f aca="false">J13</f>
        <v>-0.1</v>
      </c>
      <c r="K14" s="30" t="n">
        <f aca="false">VLOOKUP($A14,[1]!Table,MATCH(J$1,[1]!Curves,0))</f>
        <v>-0.08</v>
      </c>
      <c r="L14" s="31" t="n">
        <f aca="false">(K14-J14)*$I14*$D14</f>
        <v>1279.56206918663</v>
      </c>
      <c r="M14" s="26" t="n">
        <f aca="false">BasisVolumeLargeVPP!AY19</f>
        <v>235800</v>
      </c>
      <c r="N14" s="30" t="n">
        <f aca="false">N13</f>
        <v>-0.09</v>
      </c>
      <c r="O14" s="30" t="n">
        <f aca="false">VLOOKUP($A14,[1]!Table,MATCH(N$1,[1]!Curves,0))</f>
        <v>-0.08</v>
      </c>
      <c r="P14" s="31" t="n">
        <f aca="false">(O14-N14)*M14*$D14</f>
        <v>8176.71371041212</v>
      </c>
      <c r="Q14" s="26" t="n">
        <f aca="false">BasisVolumeLargeVPP!AM19</f>
        <v>39750</v>
      </c>
      <c r="R14" s="30" t="n">
        <f aca="false">R13</f>
        <v>-0.03</v>
      </c>
      <c r="S14" s="30" t="n">
        <f aca="false">VLOOKUP($A14,[1]!Table,MATCH(R$1,[1]!Curves,0))</f>
        <v>-0.02</v>
      </c>
      <c r="T14" s="31" t="n">
        <f aca="false">(S14-R14)*Q14*$D14</f>
        <v>1378.39003387991</v>
      </c>
      <c r="U14" s="26" t="n">
        <f aca="false">BasisVolumeLargeVPP!I19</f>
        <v>18615</v>
      </c>
      <c r="V14" s="30" t="n">
        <f aca="false">V13</f>
        <v>0.1</v>
      </c>
      <c r="W14" s="30" t="n">
        <f aca="false">VLOOKUP($A14,[1]!Table,MATCH(V$1,[1]!Curves,0))</f>
        <v>0.17</v>
      </c>
      <c r="X14" s="31" t="n">
        <f aca="false">(W14-V14)*U14*$D14</f>
        <v>4518.51857521311</v>
      </c>
      <c r="Y14" s="26" t="n">
        <f aca="false">BasisVolumeLargeVPP!U19</f>
        <v>236707.5</v>
      </c>
      <c r="Z14" s="30" t="n">
        <f aca="false">Z13</f>
        <v>0.01</v>
      </c>
      <c r="AA14" s="30" t="n">
        <f aca="false">VLOOKUP($A14,[1]!Table,MATCH(Z$1,[1]!Curves,0))</f>
        <v>0.03</v>
      </c>
      <c r="AB14" s="31" t="n">
        <f aca="false">(AA14-Z14)*Y14*$D14</f>
        <v>16416.3652299184</v>
      </c>
      <c r="AC14" s="26" t="n">
        <f aca="false">BasisVolumeLargeVPP!AK19</f>
        <v>15150</v>
      </c>
      <c r="AD14" s="30" t="n">
        <f aca="false">AD13</f>
        <v>-0.18</v>
      </c>
      <c r="AE14" s="30" t="n">
        <f aca="false">VLOOKUP($A14,[1]!Table,MATCH(AD$1,[1]!Curves,0))</f>
        <v>-0.148</v>
      </c>
      <c r="AF14" s="31" t="n">
        <f aca="false">(AE14-AD14)*AC14*$D14</f>
        <v>1681.11569415089</v>
      </c>
      <c r="AG14" s="26" t="n">
        <f aca="false">BasisVolumeLargeVPP!K19</f>
        <v>33675</v>
      </c>
      <c r="AH14" s="30" t="n">
        <f aca="false">AH13</f>
        <v>0.15</v>
      </c>
      <c r="AI14" s="30" t="n">
        <f aca="false">VLOOKUP($A14,[1]!Table,MATCH(AH$1,[1]!Curves,0))</f>
        <v>0.22</v>
      </c>
      <c r="AJ14" s="31" t="n">
        <f aca="false">(AI14-AH14)*AG14*$D14</f>
        <v>8174.11297449914</v>
      </c>
      <c r="AK14" s="26" t="n">
        <f aca="false">BasisVolumeLargeVPP!M19</f>
        <v>33675</v>
      </c>
      <c r="AL14" s="30" t="n">
        <f aca="false">AL13</f>
        <v>0.13</v>
      </c>
      <c r="AM14" s="30" t="n">
        <f aca="false">VLOOKUP($A14,[1]!Table,MATCH(AL$1,[1]!Curves,0))</f>
        <v>0.22</v>
      </c>
      <c r="AN14" s="31" t="n">
        <f aca="false">(AM14-AL14)*AK14*$D14</f>
        <v>10509.573824356</v>
      </c>
      <c r="AO14" s="26" t="n">
        <f aca="false">BasisVolumeLargeVPP!O19</f>
        <v>29550</v>
      </c>
      <c r="AP14" s="30" t="n">
        <f aca="false">AP13</f>
        <v>0.15</v>
      </c>
      <c r="AQ14" s="30" t="n">
        <f aca="false">VLOOKUP($A14,[1]!Table,MATCH(AP$1,[1]!Curves,0))</f>
        <v>0.22</v>
      </c>
      <c r="AR14" s="31" t="n">
        <f aca="false">(AQ14-AP14)*AO14*$D14</f>
        <v>7172.82964800147</v>
      </c>
      <c r="AS14" s="26" t="n">
        <f aca="false">BasisVolumeLargeVPP!Y19+BasisVolumeLargeVPP!Q19</f>
        <v>45350</v>
      </c>
      <c r="AT14" s="30" t="n">
        <f aca="false">AT13</f>
        <v>-0.13</v>
      </c>
      <c r="AU14" s="30" t="n">
        <f aca="false">VLOOKUP($A14,[1]!Table,MATCH(AT$1,[1]!Curves,0))</f>
        <v>-0.1</v>
      </c>
      <c r="AV14" s="31" t="n">
        <f aca="false">(AU14-AT14)*AS14*$D14</f>
        <v>4717.73494614745</v>
      </c>
      <c r="AW14" s="26" t="n">
        <f aca="false">BasisVolumeLargeVPP!AW19</f>
        <v>46350</v>
      </c>
      <c r="AX14" s="30" t="n">
        <f aca="false">AX13</f>
        <v>-0.085</v>
      </c>
      <c r="AY14" s="30" t="n">
        <f aca="false">VLOOKUP($A14,[1]!Table,MATCH(AX$1,[1]!Curves,0))</f>
        <v>-0.06</v>
      </c>
      <c r="AZ14" s="31" t="n">
        <f aca="false">(AY14-AX14)*AW14*$D14</f>
        <v>4018.13698555558</v>
      </c>
      <c r="BA14" s="26" t="n">
        <f aca="false">BasisVolumeLargeVPP!G19</f>
        <v>8865</v>
      </c>
      <c r="BB14" s="30" t="n">
        <f aca="false">BB13</f>
        <v>-0.13</v>
      </c>
      <c r="BC14" s="30" t="n">
        <f aca="false">VLOOKUP($A14,[1]!Table,MATCH(BB$1,[1]!Curves,0))</f>
        <v>0.085</v>
      </c>
      <c r="BD14" s="31" t="n">
        <f aca="false">(BC14-BB14)*BA14*$D14</f>
        <v>6609.2501756585</v>
      </c>
      <c r="BE14" s="26"/>
      <c r="BF14" s="30" t="n">
        <f aca="false">BF13</f>
        <v>-0.1</v>
      </c>
      <c r="BG14" s="30" t="n">
        <f aca="false">VLOOKUP($A14,[1]!Table,MATCH(BF$1,[1]!Curves,0))</f>
        <v>-0.05</v>
      </c>
      <c r="BH14" s="31" t="n">
        <f aca="false">(BG14-BF14)*BE14*$D14</f>
        <v>0</v>
      </c>
      <c r="BI14" s="26" t="n">
        <f aca="false">BasisVolumeLargeVPP!AA19</f>
        <v>4550</v>
      </c>
      <c r="BJ14" s="30" t="n">
        <f aca="false">BJ13</f>
        <v>-0.1</v>
      </c>
      <c r="BK14" s="30" t="n">
        <f aca="false">VLOOKUP($A14,[1]!Table,MATCH(BJ$1,[1]!Curves,0))</f>
        <v>-0.08</v>
      </c>
      <c r="BL14" s="31" t="n">
        <f aca="false">(BK14-BJ14)*BI14*$D14</f>
        <v>315.555957441689</v>
      </c>
      <c r="BM14" s="26" t="n">
        <f aca="false">BasisVolumeLargeVPP!W19</f>
        <v>77850</v>
      </c>
      <c r="BN14" s="30" t="n">
        <f aca="false">BN13</f>
        <v>-0.29</v>
      </c>
      <c r="BO14" s="30" t="n">
        <f aca="false">VLOOKUP($A14,[1]!Table,MATCH(BN$1,[1]!Curves,0))</f>
        <v>-0.1425</v>
      </c>
      <c r="BP14" s="31" t="n">
        <f aca="false">(BO14-BN14)*BM14*$D14</f>
        <v>39818.5671956949</v>
      </c>
      <c r="BQ14" s="26" t="n">
        <f aca="false">BasisVolumeLargeVPP!AG19</f>
        <v>52650</v>
      </c>
      <c r="BR14" s="30" t="n">
        <f aca="false">BR13</f>
        <v>-0.0875</v>
      </c>
      <c r="BS14" s="30" t="n">
        <f aca="false">VLOOKUP($A14,[1]!Table,MATCH(BR$1,[1]!Curves,0))</f>
        <v>-0.07</v>
      </c>
      <c r="BT14" s="31" t="n">
        <f aca="false">(BS14-BR14)*BQ14*$D14</f>
        <v>3195.0040690971</v>
      </c>
      <c r="BU14" s="26" t="n">
        <f aca="false">BasisVolumeLargeVPP!C19</f>
        <v>84750</v>
      </c>
      <c r="BV14" s="30" t="n">
        <v>-0.01</v>
      </c>
      <c r="BW14" s="30" t="n">
        <f aca="false">VLOOKUP($A14,[1]!Table,MATCH(BV$1,[1]!Curves,0))</f>
        <v>-0.0025</v>
      </c>
      <c r="BX14" s="31" t="n">
        <f aca="false">(BW14-BV14)*BU14*$D14</f>
        <v>2204.12368625136</v>
      </c>
      <c r="BY14" s="26" t="n">
        <f aca="false">BasisVolumeLargeVPP!AO19+BasisVolumeLargeVPP!AU19</f>
        <v>25650</v>
      </c>
      <c r="BZ14" s="30" t="n">
        <f aca="false">BZ13</f>
        <v>-0.09</v>
      </c>
      <c r="CA14" s="30" t="n">
        <f aca="false">VLOOKUP($A14,[1]!Table,MATCH(BZ$1,[1]!Curves,0))</f>
        <v>-0.08</v>
      </c>
      <c r="CB14" s="31" t="n">
        <f aca="false">(CA14-BZ14)*BY14*$D14</f>
        <v>889.451682239486</v>
      </c>
      <c r="CC14" s="26" t="n">
        <f aca="false">BasisVolumeLargeVPP!AQ19</f>
        <v>10650</v>
      </c>
      <c r="CD14" s="30" t="n">
        <f aca="false">CD13</f>
        <v>-0.15</v>
      </c>
      <c r="CE14" s="30" t="n">
        <f aca="false">VLOOKUP($A14,[1]!Table,MATCH(CD$1,[1]!Curves,0))</f>
        <v>-0.1025</v>
      </c>
      <c r="CF14" s="31" t="n">
        <f aca="false">(CE14-CD14)*CC14*$D14</f>
        <v>1754.19637330565</v>
      </c>
      <c r="CG14" s="26" t="n">
        <f aca="false">BasisVolumeLargeVPP!E19</f>
        <v>68700</v>
      </c>
      <c r="CH14" s="30" t="n">
        <f aca="false">CH13</f>
        <v>-0.19</v>
      </c>
      <c r="CI14" s="30" t="n">
        <f aca="false">VLOOKUP($A14,[1]!Table,MATCH(CH$1,[1]!Curves,0))</f>
        <v>-0.13</v>
      </c>
      <c r="CJ14" s="31" t="n">
        <f aca="false">(CI14-CH14)*CG14*$D14</f>
        <v>14293.6445777433</v>
      </c>
      <c r="CK14" s="26" t="n">
        <f aca="false">BasisVolumeLargeVPP!AI19</f>
        <v>79350</v>
      </c>
      <c r="CL14" s="30" t="n">
        <f aca="false">CL13</f>
        <v>-0.2</v>
      </c>
      <c r="CM14" s="30" t="n">
        <f aca="false">VLOOKUP($A14,[1]!Table,MATCH(CL$1,[1]!Curves,0))</f>
        <v>-0.14</v>
      </c>
      <c r="CN14" s="31" t="n">
        <f aca="false">(CM14-CL14)*CK14*$D14</f>
        <v>16509.4715756031</v>
      </c>
      <c r="CO14" s="26"/>
      <c r="CP14" s="30" t="n">
        <f aca="false">CP13</f>
        <v>-0.085</v>
      </c>
      <c r="CQ14" s="30" t="n">
        <f aca="false">VLOOKUP($A14,[1]!Table,MATCH(CP$1,[1]!Curves,0))</f>
        <v>-0.0675</v>
      </c>
      <c r="CR14" s="31" t="n">
        <f aca="false">(CQ14-CP14)*CO14*$D14</f>
        <v>0</v>
      </c>
      <c r="CS14" s="26" t="n">
        <f aca="false">BasisVolumeLargeVPP!BA19</f>
        <v>28950</v>
      </c>
      <c r="CT14" s="30" t="n">
        <f aca="false">CT13</f>
        <v>-0.13</v>
      </c>
      <c r="CU14" s="30" t="n">
        <f aca="false">VLOOKUP($A14,[1]!Table,MATCH(CT$1,[1]!Curves,0))</f>
        <v>-0.1125</v>
      </c>
      <c r="CV14" s="31" t="n">
        <f aca="false">(CU14-CT14)*CS14*$D14</f>
        <v>1756.79710921864</v>
      </c>
      <c r="CW14" s="26" t="n">
        <f aca="false">BasisVolumeLargeVPP!AS19</f>
        <v>44850</v>
      </c>
      <c r="CX14" s="30" t="n">
        <f aca="false">CX13</f>
        <v>0.01</v>
      </c>
      <c r="CY14" s="30" t="n">
        <f aca="false">VLOOKUP($A14,[1]!Table,MATCH(CX$1,[1]!Curves,0))</f>
        <v>0.02</v>
      </c>
      <c r="CZ14" s="31" t="n">
        <f aca="false">(CY14-CX14)*CW14*$D14</f>
        <v>1555.24007596261</v>
      </c>
      <c r="DA14" s="26" t="n">
        <f aca="false">BasisVolumeLargeVPP!BE19</f>
        <v>0</v>
      </c>
      <c r="DB14" s="30" t="n">
        <f aca="false">DB13</f>
        <v>0.045</v>
      </c>
      <c r="DC14" s="30" t="n">
        <f aca="false">VLOOKUP($A14,[1]!Table,MATCH(DB$1,[1]!Curves,0))</f>
        <v>0.05</v>
      </c>
      <c r="DD14" s="31" t="n">
        <f aca="false">(DC14-DB14)*DA14*$D14</f>
        <v>0</v>
      </c>
      <c r="DE14" s="26" t="n">
        <f aca="false">BasisVolumeLargeVPP!BC19</f>
        <v>1500</v>
      </c>
      <c r="DF14" s="30" t="n">
        <f aca="false">DF13</f>
        <v>-0.095</v>
      </c>
      <c r="DG14" s="30" t="n">
        <f aca="false">VLOOKUP($A14,[1]!Table,MATCH(DF$1,[1]!Curves,0))</f>
        <v>-0.0925</v>
      </c>
      <c r="DH14" s="31" t="n">
        <f aca="false">(DG14-DF14)*DE14*$D14</f>
        <v>13.0036795649048</v>
      </c>
      <c r="DI14" s="26" t="n">
        <f aca="false">BasisVolumeLargeVPP!AE19</f>
        <v>765</v>
      </c>
      <c r="DJ14" s="30" t="n">
        <f aca="false">DJ13</f>
        <v>-0.1</v>
      </c>
      <c r="DK14" s="30" t="n">
        <f aca="false">VLOOKUP($A14,[1]!Table,MATCH(DJ$1,[1]!Curves,0))</f>
        <v>0.17</v>
      </c>
      <c r="DL14" s="31" t="n">
        <f aca="false">(DK14-DJ14)*DI14*$D14</f>
        <v>716.242670434955</v>
      </c>
      <c r="DM14" s="26" t="n">
        <f aca="false">BasisVolumeLargeVPP!AC19</f>
        <v>4550</v>
      </c>
      <c r="DN14" s="30" t="n">
        <f aca="false">DN13</f>
        <v>-0.1</v>
      </c>
      <c r="DO14" s="30" t="n">
        <f aca="false">VLOOKUP($A14,[1]!Table,MATCH(DN$1,[1]!Curves,0))</f>
        <v>-0.08</v>
      </c>
      <c r="DP14" s="31" t="n">
        <f aca="false">(DO14-DN14)*DM14*$D14</f>
        <v>315.555957441689</v>
      </c>
      <c r="DQ14" s="30"/>
      <c r="DR14" s="30"/>
      <c r="DS14" s="32"/>
      <c r="DT14" s="30"/>
      <c r="DU14" s="30"/>
      <c r="DV14" s="32"/>
      <c r="DW14" s="30"/>
      <c r="DX14" s="30"/>
      <c r="DY14" s="32"/>
      <c r="DZ14" s="30"/>
      <c r="EA14" s="30"/>
      <c r="EB14" s="32"/>
    </row>
    <row r="15" customFormat="false" ht="12.75" hidden="false" customHeight="false" outlineLevel="0" collapsed="false">
      <c r="A15" s="25" t="n">
        <v>37195</v>
      </c>
      <c r="B15" s="26" t="n">
        <f aca="false">EOMONTH(A15,0)-$A$1</f>
        <v>-8731</v>
      </c>
      <c r="C15" s="27" t="n">
        <f aca="false">[1]Curves!D25</f>
        <v>0.0522996611566917</v>
      </c>
      <c r="D15" s="28" t="n">
        <f aca="false">1/(1+C15*0.5)^(B15*2/365.25)</f>
        <v>3.4353326157897</v>
      </c>
      <c r="E15" s="26" t="n">
        <f aca="false">NymexVolume!C11</f>
        <v>1269876.25</v>
      </c>
      <c r="F15" s="29" t="n">
        <v>4.79</v>
      </c>
      <c r="G15" s="30" t="n">
        <f aca="false">VLOOKUP($A15,[1]!Table,MATCH(F$1,[1]!Curves,0))</f>
        <v>5.51</v>
      </c>
      <c r="H15" s="31" t="n">
        <f aca="false">(G15-F15)*E15*$D15</f>
        <v>3140962.05574203</v>
      </c>
      <c r="I15" s="26" t="n">
        <f aca="false">BasisVolumeLargeVPP!S20</f>
        <v>17980</v>
      </c>
      <c r="J15" s="30" t="n">
        <f aca="false">J14</f>
        <v>-0.1</v>
      </c>
      <c r="K15" s="30" t="n">
        <f aca="false">VLOOKUP($A15,[1]!Table,MATCH(J$1,[1]!Curves,0))</f>
        <v>-0.075</v>
      </c>
      <c r="L15" s="31" t="n">
        <f aca="false">(K15-J15)*$I15*$D15</f>
        <v>1544.18201079747</v>
      </c>
      <c r="M15" s="26" t="n">
        <f aca="false">BasisVolumeLargeVPP!AY20</f>
        <v>221495</v>
      </c>
      <c r="N15" s="30" t="n">
        <f aca="false">N14</f>
        <v>-0.09</v>
      </c>
      <c r="O15" s="30" t="n">
        <f aca="false">VLOOKUP($A15,[1]!Table,MATCH(N$1,[1]!Curves,0))</f>
        <v>-0.075</v>
      </c>
      <c r="P15" s="31" t="n">
        <f aca="false">(O15-N15)*M15*$D15</f>
        <v>11413.6349660151</v>
      </c>
      <c r="Q15" s="26" t="n">
        <f aca="false">BasisVolumeLargeVPP!AM20</f>
        <v>38285</v>
      </c>
      <c r="R15" s="30" t="n">
        <f aca="false">R14</f>
        <v>-0.03</v>
      </c>
      <c r="S15" s="30" t="n">
        <f aca="false">VLOOKUP($A15,[1]!Table,MATCH(R$1,[1]!Curves,0))</f>
        <v>-0.02</v>
      </c>
      <c r="T15" s="31" t="n">
        <f aca="false">(S15-R15)*Q15*$D15</f>
        <v>1315.21709195508</v>
      </c>
      <c r="U15" s="26" t="n">
        <f aca="false">BasisVolumeLargeVPP!I20</f>
        <v>18057.5</v>
      </c>
      <c r="V15" s="30" t="n">
        <f aca="false">V14</f>
        <v>0.1</v>
      </c>
      <c r="W15" s="30" t="n">
        <f aca="false">VLOOKUP($A15,[1]!Table,MATCH(V$1,[1]!Curves,0))</f>
        <v>0.045</v>
      </c>
      <c r="X15" s="31" t="n">
        <f aca="false">(W15-V15)*U15*$D15</f>
        <v>-3411.84352902923</v>
      </c>
      <c r="Y15" s="26" t="n">
        <f aca="false">BasisVolumeLargeVPP!U20</f>
        <v>232073.75</v>
      </c>
      <c r="Z15" s="30" t="n">
        <f aca="false">Z14</f>
        <v>0.01</v>
      </c>
      <c r="AA15" s="30" t="n">
        <f aca="false">VLOOKUP($A15,[1]!Table,MATCH(Z$1,[1]!Curves,0))</f>
        <v>0.0125</v>
      </c>
      <c r="AB15" s="31" t="n">
        <f aca="false">(AA15-Z15)*Y15*$D15</f>
        <v>1993.12630660906</v>
      </c>
      <c r="AC15" s="26" t="n">
        <f aca="false">BasisVolumeLargeVPP!AK20</f>
        <v>14725</v>
      </c>
      <c r="AD15" s="30" t="n">
        <f aca="false">AD14</f>
        <v>-0.18</v>
      </c>
      <c r="AE15" s="30" t="n">
        <f aca="false">VLOOKUP($A15,[1]!Table,MATCH(AD$1,[1]!Curves,0))</f>
        <v>-0.1725</v>
      </c>
      <c r="AF15" s="31" t="n">
        <f aca="false">(AE15-AD15)*AC15*$D15</f>
        <v>379.389545756275</v>
      </c>
      <c r="AG15" s="26" t="n">
        <f aca="false">BasisVolumeLargeVPP!K20</f>
        <v>33170</v>
      </c>
      <c r="AH15" s="30" t="n">
        <f aca="false">AH14</f>
        <v>0.15</v>
      </c>
      <c r="AI15" s="30" t="n">
        <f aca="false">VLOOKUP($A15,[1]!Table,MATCH(AH$1,[1]!Curves,0))</f>
        <v>0.22</v>
      </c>
      <c r="AJ15" s="31" t="n">
        <f aca="false">(AI15-AH15)*AG15*$D15</f>
        <v>7976.49880060209</v>
      </c>
      <c r="AK15" s="26" t="n">
        <f aca="false">BasisVolumeLargeVPP!M20</f>
        <v>33170</v>
      </c>
      <c r="AL15" s="30" t="n">
        <f aca="false">AL14</f>
        <v>0.13</v>
      </c>
      <c r="AM15" s="30" t="n">
        <f aca="false">VLOOKUP($A15,[1]!Table,MATCH(AL$1,[1]!Curves,0))</f>
        <v>0.22</v>
      </c>
      <c r="AN15" s="31" t="n">
        <f aca="false">(AM15-AL15)*AK15*$D15</f>
        <v>10255.498457917</v>
      </c>
      <c r="AO15" s="26" t="n">
        <f aca="false">BasisVolumeLargeVPP!O20</f>
        <v>28985</v>
      </c>
      <c r="AP15" s="30" t="n">
        <f aca="false">AP14</f>
        <v>0.15</v>
      </c>
      <c r="AQ15" s="30" t="n">
        <f aca="false">VLOOKUP($A15,[1]!Table,MATCH(AP$1,[1]!Curves,0))</f>
        <v>0.22</v>
      </c>
      <c r="AR15" s="31" t="n">
        <f aca="false">(AQ15-AP15)*AO15*$D15</f>
        <v>6970.1181108065</v>
      </c>
      <c r="AS15" s="26" t="n">
        <f aca="false">BasisVolumeLargeVPP!Y20+BasisVolumeLargeVPP!Q20</f>
        <v>44691.6666666667</v>
      </c>
      <c r="AT15" s="30" t="n">
        <f aca="false">AT14</f>
        <v>-0.13</v>
      </c>
      <c r="AU15" s="30" t="n">
        <f aca="false">VLOOKUP($A15,[1]!Table,MATCH(AT$1,[1]!Curves,0))</f>
        <v>-0.095</v>
      </c>
      <c r="AV15" s="31" t="n">
        <f aca="false">(AU15-AT15)*AS15*$D15</f>
        <v>5373.57590539004</v>
      </c>
      <c r="AW15" s="26" t="n">
        <f aca="false">BasisVolumeLargeVPP!AW20</f>
        <v>120900</v>
      </c>
      <c r="AX15" s="30" t="n">
        <f aca="false">AX14</f>
        <v>-0.085</v>
      </c>
      <c r="AY15" s="30" t="n">
        <f aca="false">VLOOKUP($A15,[1]!Table,MATCH(AX$1,[1]!Curves,0))</f>
        <v>-0.055</v>
      </c>
      <c r="AZ15" s="31" t="n">
        <f aca="false">(AY15-AX15)*AW15*$D15</f>
        <v>12459.9513974692</v>
      </c>
      <c r="BA15" s="26" t="n">
        <f aca="false">BasisVolumeLargeVPP!G20</f>
        <v>8757.5</v>
      </c>
      <c r="BB15" s="30" t="n">
        <f aca="false">BB14</f>
        <v>-0.13</v>
      </c>
      <c r="BC15" s="30" t="n">
        <f aca="false">VLOOKUP($A15,[1]!Table,MATCH(BB$1,[1]!Curves,0))</f>
        <v>-0.02</v>
      </c>
      <c r="BD15" s="31" t="n">
        <f aca="false">(BC15-BB15)*BA15*$D15</f>
        <v>3309.34179210561</v>
      </c>
      <c r="BE15" s="26"/>
      <c r="BF15" s="30" t="n">
        <f aca="false">BF14</f>
        <v>-0.1</v>
      </c>
      <c r="BG15" s="30" t="n">
        <f aca="false">VLOOKUP($A15,[1]!Table,MATCH(BF$1,[1]!Curves,0))</f>
        <v>-0.045</v>
      </c>
      <c r="BH15" s="31" t="n">
        <f aca="false">(BG15-BF15)*BE15*$D15</f>
        <v>0</v>
      </c>
      <c r="BI15" s="26" t="n">
        <f aca="false">BasisVolumeLargeVPP!AA20</f>
        <v>4391.66666666667</v>
      </c>
      <c r="BJ15" s="30" t="n">
        <f aca="false">BJ14</f>
        <v>-0.1</v>
      </c>
      <c r="BK15" s="30" t="n">
        <f aca="false">VLOOKUP($A15,[1]!Table,MATCH(BJ$1,[1]!Curves,0))</f>
        <v>-0.075</v>
      </c>
      <c r="BL15" s="31" t="n">
        <f aca="false">(BK15-BJ15)*BI15*$D15</f>
        <v>377.170893441911</v>
      </c>
      <c r="BM15" s="26" t="n">
        <f aca="false">BasisVolumeLargeVPP!W20</f>
        <v>76725</v>
      </c>
      <c r="BN15" s="30" t="n">
        <f aca="false">BN14</f>
        <v>-0.29</v>
      </c>
      <c r="BO15" s="30" t="n">
        <f aca="false">VLOOKUP($A15,[1]!Table,MATCH(BN$1,[1]!Curves,0))</f>
        <v>-0.155</v>
      </c>
      <c r="BP15" s="31" t="n">
        <f aca="false">(BO15-BN15)*BM15*$D15</f>
        <v>35582.7458177727</v>
      </c>
      <c r="BQ15" s="26" t="n">
        <f aca="false">BasisVolumeLargeVPP!AG20</f>
        <v>51925</v>
      </c>
      <c r="BR15" s="30" t="n">
        <f aca="false">BR14</f>
        <v>-0.0875</v>
      </c>
      <c r="BS15" s="30" t="n">
        <f aca="false">VLOOKUP($A15,[1]!Table,MATCH(BR$1,[1]!Curves,0))</f>
        <v>-0.065</v>
      </c>
      <c r="BT15" s="31" t="n">
        <f aca="false">(BS15-BR15)*BQ15*$D15</f>
        <v>4013.5420366848</v>
      </c>
      <c r="BU15" s="26" t="n">
        <f aca="false">BasisVolumeLargeVPP!C20</f>
        <v>79205</v>
      </c>
      <c r="BV15" s="30" t="n">
        <v>-0.01</v>
      </c>
      <c r="BW15" s="30" t="n">
        <f aca="false">VLOOKUP($A15,[1]!Table,MATCH(BV$1,[1]!Curves,0))</f>
        <v>-0.0025</v>
      </c>
      <c r="BX15" s="31" t="n">
        <f aca="false">(BW15-BV15)*BU15*$D15</f>
        <v>2040.71639875217</v>
      </c>
      <c r="BY15" s="26" t="n">
        <f aca="false">BasisVolumeLargeVPP!AO20+BasisVolumeLargeVPP!AU20</f>
        <v>24645</v>
      </c>
      <c r="BZ15" s="30" t="n">
        <f aca="false">BZ14</f>
        <v>-0.09</v>
      </c>
      <c r="CA15" s="30" t="n">
        <f aca="false">VLOOKUP($A15,[1]!Table,MATCH(BZ$1,[1]!Curves,0))</f>
        <v>-0.08</v>
      </c>
      <c r="CB15" s="31" t="n">
        <f aca="false">(CA15-BZ15)*BY15*$D15</f>
        <v>846.63772316137</v>
      </c>
      <c r="CC15" s="26" t="n">
        <f aca="false">BasisVolumeLargeVPP!AQ20</f>
        <v>9920</v>
      </c>
      <c r="CD15" s="30" t="n">
        <f aca="false">CD14</f>
        <v>-0.15</v>
      </c>
      <c r="CE15" s="30" t="n">
        <f aca="false">VLOOKUP($A15,[1]!Table,MATCH(CD$1,[1]!Curves,0))</f>
        <v>-0.1225</v>
      </c>
      <c r="CF15" s="31" t="n">
        <f aca="false">(CE15-CD15)*CC15*$D15</f>
        <v>937.158737587429</v>
      </c>
      <c r="CG15" s="26" t="n">
        <f aca="false">BasisVolumeLargeVPP!E20</f>
        <v>67580</v>
      </c>
      <c r="CH15" s="30" t="n">
        <f aca="false">CH14</f>
        <v>-0.19</v>
      </c>
      <c r="CI15" s="30" t="n">
        <f aca="false">VLOOKUP($A15,[1]!Table,MATCH(CH$1,[1]!Curves,0))</f>
        <v>-0.1425</v>
      </c>
      <c r="CJ15" s="31" t="n">
        <f aca="false">(CI15-CH15)*CG15*$D15</f>
        <v>11027.5894633157</v>
      </c>
      <c r="CK15" s="26" t="n">
        <f aca="false">BasisVolumeLargeVPP!AI20</f>
        <v>75175</v>
      </c>
      <c r="CL15" s="30" t="n">
        <f aca="false">CL14</f>
        <v>-0.2</v>
      </c>
      <c r="CM15" s="30" t="n">
        <f aca="false">VLOOKUP($A15,[1]!Table,MATCH(CL$1,[1]!Curves,0))</f>
        <v>-0.1525</v>
      </c>
      <c r="CN15" s="31" t="n">
        <f aca="false">(CM15-CL15)*CK15*$D15</f>
        <v>12266.9286461195</v>
      </c>
      <c r="CO15" s="26"/>
      <c r="CP15" s="30" t="n">
        <f aca="false">CP14</f>
        <v>-0.085</v>
      </c>
      <c r="CQ15" s="30" t="n">
        <f aca="false">VLOOKUP($A15,[1]!Table,MATCH(CP$1,[1]!Curves,0))</f>
        <v>-0.0675</v>
      </c>
      <c r="CR15" s="31" t="n">
        <f aca="false">(CQ15-CP15)*CO15*$D15</f>
        <v>0</v>
      </c>
      <c r="CS15" s="26" t="n">
        <f aca="false">BasisVolumeLargeVPP!BA20</f>
        <v>28830</v>
      </c>
      <c r="CT15" s="30" t="n">
        <f aca="false">CT14</f>
        <v>-0.13</v>
      </c>
      <c r="CU15" s="30" t="n">
        <f aca="false">VLOOKUP($A15,[1]!Table,MATCH(CT$1,[1]!Curves,0))</f>
        <v>-0.1125</v>
      </c>
      <c r="CV15" s="31" t="n">
        <f aca="false">(CU15-CT15)*CS15*$D15</f>
        <v>1733.2111879813</v>
      </c>
      <c r="CW15" s="26" t="n">
        <f aca="false">BasisVolumeLargeVPP!AS20</f>
        <v>32705</v>
      </c>
      <c r="CX15" s="30" t="n">
        <f aca="false">CX14</f>
        <v>0.01</v>
      </c>
      <c r="CY15" s="30" t="n">
        <f aca="false">VLOOKUP($A15,[1]!Table,MATCH(CX$1,[1]!Curves,0))</f>
        <v>0.02</v>
      </c>
      <c r="CZ15" s="31" t="n">
        <f aca="false">(CY15-CX15)*CW15*$D15</f>
        <v>1123.52553199402</v>
      </c>
      <c r="DA15" s="26" t="n">
        <f aca="false">BasisVolumeLargeVPP!BE20</f>
        <v>0</v>
      </c>
      <c r="DB15" s="30" t="n">
        <f aca="false">DB14</f>
        <v>0.045</v>
      </c>
      <c r="DC15" s="30" t="n">
        <f aca="false">VLOOKUP($A15,[1]!Table,MATCH(DB$1,[1]!Curves,0))</f>
        <v>0.05</v>
      </c>
      <c r="DD15" s="31" t="n">
        <f aca="false">(DC15-DB15)*DA15*$D15</f>
        <v>0</v>
      </c>
      <c r="DE15" s="26" t="n">
        <f aca="false">BasisVolumeLargeVPP!BC20</f>
        <v>1395</v>
      </c>
      <c r="DF15" s="30" t="n">
        <f aca="false">DF14</f>
        <v>-0.095</v>
      </c>
      <c r="DG15" s="30" t="n">
        <f aca="false">VLOOKUP($A15,[1]!Table,MATCH(DF$1,[1]!Curves,0))</f>
        <v>-0.0875</v>
      </c>
      <c r="DH15" s="31" t="n">
        <f aca="false">(DG15-DF15)*DE15*$D15</f>
        <v>35.9421674926997</v>
      </c>
      <c r="DI15" s="26" t="n">
        <f aca="false">BasisVolumeLargeVPP!AE20</f>
        <v>697.5</v>
      </c>
      <c r="DJ15" s="30" t="n">
        <f aca="false">DJ14</f>
        <v>-0.1</v>
      </c>
      <c r="DK15" s="30" t="n">
        <f aca="false">VLOOKUP($A15,[1]!Table,MATCH(DJ$1,[1]!Curves,0))</f>
        <v>0.045</v>
      </c>
      <c r="DL15" s="31" t="n">
        <f aca="false">(DK15-DJ15)*DI15*$D15</f>
        <v>347.44095242943</v>
      </c>
      <c r="DM15" s="26" t="n">
        <f aca="false">BasisVolumeLargeVPP!AC20</f>
        <v>4391.66666666667</v>
      </c>
      <c r="DN15" s="30" t="n">
        <f aca="false">DN14</f>
        <v>-0.1</v>
      </c>
      <c r="DO15" s="30" t="n">
        <f aca="false">VLOOKUP($A15,[1]!Table,MATCH(DN$1,[1]!Curves,0))</f>
        <v>-0.075</v>
      </c>
      <c r="DP15" s="31" t="n">
        <f aca="false">(DO15-DN15)*DM15*$D15</f>
        <v>377.170893441911</v>
      </c>
      <c r="DQ15" s="30"/>
      <c r="DR15" s="30"/>
      <c r="DS15" s="32"/>
      <c r="DT15" s="30"/>
      <c r="DU15" s="30"/>
      <c r="DV15" s="32"/>
      <c r="DW15" s="30"/>
      <c r="DX15" s="30"/>
      <c r="DY15" s="32"/>
      <c r="DZ15" s="30"/>
      <c r="EA15" s="30"/>
      <c r="EB15" s="32"/>
    </row>
    <row r="16" customFormat="false" ht="12.75" hidden="false" customHeight="false" outlineLevel="0" collapsed="false">
      <c r="A16" s="25" t="n">
        <v>37225</v>
      </c>
      <c r="B16" s="26" t="n">
        <f aca="false">EOMONTH(A16,0)-$A$1</f>
        <v>-8701</v>
      </c>
      <c r="C16" s="27" t="n">
        <f aca="false">[1]Curves!D26</f>
        <v>0.0520934589446358</v>
      </c>
      <c r="D16" s="28" t="n">
        <f aca="false">1/(1+C16*0.5)^(B16*2/365.25)</f>
        <v>3.40445912012686</v>
      </c>
      <c r="E16" s="26" t="n">
        <f aca="false">NymexVolume!C12</f>
        <v>1178163.75</v>
      </c>
      <c r="F16" s="29" t="n">
        <v>4.79</v>
      </c>
      <c r="G16" s="30" t="n">
        <f aca="false">VLOOKUP($A16,[1]!Table,MATCH(F$1,[1]!Curves,0))</f>
        <v>5.59</v>
      </c>
      <c r="H16" s="31" t="n">
        <f aca="false">(G16-F16)*E16*$D16</f>
        <v>3208808.25895228</v>
      </c>
      <c r="I16" s="26" t="n">
        <f aca="false">BasisVolumeLargeVPP!S21</f>
        <v>17700</v>
      </c>
      <c r="J16" s="30" t="n">
        <f aca="false">J15</f>
        <v>-0.1</v>
      </c>
      <c r="K16" s="30" t="n">
        <f aca="false">VLOOKUP($A16,[1]!Table,MATCH(J$1,[1]!Curves,0))</f>
        <v>-0.09</v>
      </c>
      <c r="L16" s="31" t="n">
        <f aca="false">(K16-J16)*$I16*$D16</f>
        <v>602.589264262454</v>
      </c>
      <c r="M16" s="26" t="n">
        <f aca="false">BasisVolumeLargeVPP!AY21</f>
        <v>179550</v>
      </c>
      <c r="N16" s="30" t="n">
        <f aca="false">N15</f>
        <v>-0.09</v>
      </c>
      <c r="O16" s="30" t="n">
        <f aca="false">VLOOKUP($A16,[1]!Table,MATCH(N$1,[1]!Curves,0))</f>
        <v>-0.0825</v>
      </c>
      <c r="P16" s="31" t="n">
        <f aca="false">(O16-N16)*M16*$D16</f>
        <v>4584.52976264082</v>
      </c>
      <c r="Q16" s="26" t="n">
        <f aca="false">BasisVolumeLargeVPP!AM21</f>
        <v>37050</v>
      </c>
      <c r="R16" s="30" t="n">
        <f aca="false">R15</f>
        <v>-0.03</v>
      </c>
      <c r="S16" s="30" t="n">
        <f aca="false">VLOOKUP($A16,[1]!Table,MATCH(R$1,[1]!Curves,0))</f>
        <v>-0.0225</v>
      </c>
      <c r="T16" s="31" t="n">
        <f aca="false">(S16-R16)*Q16*$D16</f>
        <v>946.01407800525</v>
      </c>
      <c r="U16" s="26" t="n">
        <f aca="false">BasisVolumeLargeVPP!I21</f>
        <v>17580</v>
      </c>
      <c r="V16" s="30" t="n">
        <f aca="false">V15</f>
        <v>0.1</v>
      </c>
      <c r="W16" s="30" t="n">
        <f aca="false">VLOOKUP($A16,[1]!Table,MATCH(V$1,[1]!Curves,0))</f>
        <v>0.08</v>
      </c>
      <c r="X16" s="31" t="n">
        <f aca="false">(W16-V16)*U16*$D16</f>
        <v>-1197.0078266366</v>
      </c>
      <c r="Y16" s="26" t="n">
        <f aca="false">BasisVolumeLargeVPP!U21</f>
        <v>227148.75</v>
      </c>
      <c r="Z16" s="30" t="n">
        <f aca="false">Z15</f>
        <v>0.01</v>
      </c>
      <c r="AA16" s="30" t="n">
        <f aca="false">VLOOKUP($A16,[1]!Table,MATCH(Z$1,[1]!Curves,0))</f>
        <v>0</v>
      </c>
      <c r="AB16" s="31" t="n">
        <f aca="false">(AA16-Z16)*Y16*$D16</f>
        <v>-7733.18633562915</v>
      </c>
      <c r="AC16" s="26" t="n">
        <f aca="false">BasisVolumeLargeVPP!AK21</f>
        <v>14250</v>
      </c>
      <c r="AD16" s="30" t="n">
        <f aca="false">AD15</f>
        <v>-0.18</v>
      </c>
      <c r="AE16" s="30" t="n">
        <f aca="false">VLOOKUP($A16,[1]!Table,MATCH(AD$1,[1]!Curves,0))</f>
        <v>-0.155</v>
      </c>
      <c r="AF16" s="31" t="n">
        <f aca="false">(AE16-AD16)*AC16*$D16</f>
        <v>1212.83856154519</v>
      </c>
      <c r="AG16" s="26" t="n">
        <f aca="false">BasisVolumeLargeVPP!K21</f>
        <v>32625</v>
      </c>
      <c r="AH16" s="30" t="n">
        <f aca="false">AH15</f>
        <v>0.15</v>
      </c>
      <c r="AI16" s="30" t="n">
        <f aca="false">VLOOKUP($A16,[1]!Table,MATCH(AH$1,[1]!Curves,0))</f>
        <v>0.34</v>
      </c>
      <c r="AJ16" s="31" t="n">
        <f aca="false">(AI16-AH16)*AG16*$D16</f>
        <v>21103.3909708864</v>
      </c>
      <c r="AK16" s="26" t="n">
        <f aca="false">BasisVolumeLargeVPP!M21</f>
        <v>32625</v>
      </c>
      <c r="AL16" s="30" t="n">
        <f aca="false">AL15</f>
        <v>0.13</v>
      </c>
      <c r="AM16" s="30" t="n">
        <f aca="false">VLOOKUP($A16,[1]!Table,MATCH(AL$1,[1]!Curves,0))</f>
        <v>0.34</v>
      </c>
      <c r="AN16" s="31" t="n">
        <f aca="false">(AM16-AL16)*AK16*$D16</f>
        <v>23324.8005467691</v>
      </c>
      <c r="AO16" s="26" t="n">
        <f aca="false">BasisVolumeLargeVPP!O21</f>
        <v>28350</v>
      </c>
      <c r="AP16" s="30" t="n">
        <f aca="false">AP15</f>
        <v>0.15</v>
      </c>
      <c r="AQ16" s="30" t="n">
        <f aca="false">VLOOKUP($A16,[1]!Table,MATCH(AP$1,[1]!Curves,0))</f>
        <v>0.26</v>
      </c>
      <c r="AR16" s="31" t="n">
        <f aca="false">(AQ16-AP16)*AO16*$D16</f>
        <v>10616.8057661156</v>
      </c>
      <c r="AS16" s="26" t="n">
        <f aca="false">BasisVolumeLargeVPP!Y21+BasisVolumeLargeVPP!Q21</f>
        <v>44000</v>
      </c>
      <c r="AT16" s="30" t="n">
        <f aca="false">AT15</f>
        <v>-0.13</v>
      </c>
      <c r="AU16" s="30" t="n">
        <f aca="false">VLOOKUP($A16,[1]!Table,MATCH(AT$1,[1]!Curves,0))</f>
        <v>-0.11</v>
      </c>
      <c r="AV16" s="31" t="n">
        <f aca="false">(AU16-AT16)*AS16*$D16</f>
        <v>2995.92402571163</v>
      </c>
      <c r="AW16" s="26" t="n">
        <f aca="false">BasisVolumeLargeVPP!AW21</f>
        <v>105000</v>
      </c>
      <c r="AX16" s="30" t="n">
        <f aca="false">AX15</f>
        <v>-0.085</v>
      </c>
      <c r="AY16" s="30" t="n">
        <f aca="false">VLOOKUP($A16,[1]!Table,MATCH(AX$1,[1]!Curves,0))</f>
        <v>-0.07</v>
      </c>
      <c r="AZ16" s="31" t="n">
        <f aca="false">(AY16-AX16)*AW16*$D16</f>
        <v>5362.0231141998</v>
      </c>
      <c r="BA16" s="26" t="n">
        <f aca="false">BasisVolumeLargeVPP!G21</f>
        <v>8430</v>
      </c>
      <c r="BB16" s="30" t="n">
        <f aca="false">BB15</f>
        <v>-0.13</v>
      </c>
      <c r="BC16" s="30" t="n">
        <f aca="false">VLOOKUP($A16,[1]!Table,MATCH(BB$1,[1]!Curves,0))</f>
        <v>-0.02</v>
      </c>
      <c r="BD16" s="31" t="n">
        <f aca="false">(BC16-BB16)*BA16*$D16</f>
        <v>3156.95494209363</v>
      </c>
      <c r="BE16" s="26"/>
      <c r="BF16" s="30" t="n">
        <f aca="false">BF15</f>
        <v>-0.1</v>
      </c>
      <c r="BG16" s="30" t="n">
        <f aca="false">VLOOKUP($A16,[1]!Table,MATCH(BF$1,[1]!Curves,0))</f>
        <v>-0.06</v>
      </c>
      <c r="BH16" s="31" t="n">
        <f aca="false">(BG16-BF16)*BE16*$D16</f>
        <v>0</v>
      </c>
      <c r="BI16" s="26" t="n">
        <f aca="false">BasisVolumeLargeVPP!AA21</f>
        <v>4250</v>
      </c>
      <c r="BJ16" s="30" t="n">
        <f aca="false">BJ15</f>
        <v>-0.1</v>
      </c>
      <c r="BK16" s="30" t="n">
        <f aca="false">VLOOKUP($A16,[1]!Table,MATCH(BJ$1,[1]!Curves,0))</f>
        <v>-0.09</v>
      </c>
      <c r="BL16" s="31" t="n">
        <f aca="false">(BK16-BJ16)*BI16*$D16</f>
        <v>144.689512605391</v>
      </c>
      <c r="BM16" s="26" t="n">
        <f aca="false">BasisVolumeLargeVPP!W21</f>
        <v>75525</v>
      </c>
      <c r="BN16" s="30" t="n">
        <f aca="false">BN15</f>
        <v>-0.29</v>
      </c>
      <c r="BO16" s="30" t="n">
        <f aca="false">VLOOKUP($A16,[1]!Table,MATCH(BN$1,[1]!Curves,0))</f>
        <v>-0.155</v>
      </c>
      <c r="BP16" s="31" t="n">
        <f aca="false">(BO16-BN16)*BM16*$D16</f>
        <v>34711.4396314234</v>
      </c>
      <c r="BQ16" s="26" t="n">
        <f aca="false">BasisVolumeLargeVPP!AG21</f>
        <v>51000</v>
      </c>
      <c r="BR16" s="30" t="n">
        <f aca="false">BR15</f>
        <v>-0.0875</v>
      </c>
      <c r="BS16" s="30" t="n">
        <f aca="false">VLOOKUP($A16,[1]!Table,MATCH(BR$1,[1]!Curves,0))</f>
        <v>-0.0775</v>
      </c>
      <c r="BT16" s="31" t="n">
        <f aca="false">(BS16-BR16)*BQ16*$D16</f>
        <v>1736.2741512647</v>
      </c>
      <c r="BU16" s="26" t="n">
        <f aca="false">BasisVolumeLargeVPP!C21</f>
        <v>74100</v>
      </c>
      <c r="BV16" s="30" t="n">
        <v>-0.01</v>
      </c>
      <c r="BW16" s="30" t="n">
        <f aca="false">VLOOKUP($A16,[1]!Table,MATCH(BV$1,[1]!Curves,0))</f>
        <v>-0.01</v>
      </c>
      <c r="BX16" s="31" t="n">
        <f aca="false">(BW16-BV16)*BU16*$D16</f>
        <v>0</v>
      </c>
      <c r="BY16" s="26" t="n">
        <f aca="false">BasisVolumeLargeVPP!AO21+BasisVolumeLargeVPP!AU21</f>
        <v>23700</v>
      </c>
      <c r="BZ16" s="30" t="n">
        <f aca="false">BZ15</f>
        <v>-0.09</v>
      </c>
      <c r="CA16" s="30" t="n">
        <f aca="false">VLOOKUP($A16,[1]!Table,MATCH(BZ$1,[1]!Curves,0))</f>
        <v>-0.075</v>
      </c>
      <c r="CB16" s="31" t="n">
        <f aca="false">(CA16-BZ16)*BY16*$D16</f>
        <v>1210.2852172051</v>
      </c>
      <c r="CC16" s="26" t="n">
        <f aca="false">BasisVolumeLargeVPP!AQ21</f>
        <v>9300</v>
      </c>
      <c r="CD16" s="30" t="n">
        <f aca="false">CD15</f>
        <v>-0.15</v>
      </c>
      <c r="CE16" s="30" t="n">
        <f aca="false">VLOOKUP($A16,[1]!Table,MATCH(CD$1,[1]!Curves,0))</f>
        <v>-0.125</v>
      </c>
      <c r="CF16" s="31" t="n">
        <f aca="false">(CE16-CD16)*CC16*$D16</f>
        <v>791.536745429494</v>
      </c>
      <c r="CG16" s="26" t="n">
        <f aca="false">BasisVolumeLargeVPP!E21</f>
        <v>66450</v>
      </c>
      <c r="CH16" s="30" t="n">
        <f aca="false">CH15</f>
        <v>-0.19</v>
      </c>
      <c r="CI16" s="30" t="n">
        <f aca="false">VLOOKUP($A16,[1]!Table,MATCH(CH$1,[1]!Curves,0))</f>
        <v>-0.145</v>
      </c>
      <c r="CJ16" s="31" t="n">
        <f aca="false">(CI16-CH16)*CG16*$D16</f>
        <v>10180.1838839593</v>
      </c>
      <c r="CK16" s="26" t="n">
        <f aca="false">BasisVolumeLargeVPP!AI21</f>
        <v>70800</v>
      </c>
      <c r="CL16" s="30" t="n">
        <f aca="false">CL15</f>
        <v>-0.2</v>
      </c>
      <c r="CM16" s="30" t="n">
        <f aca="false">VLOOKUP($A16,[1]!Table,MATCH(CL$1,[1]!Curves,0))</f>
        <v>-0.155</v>
      </c>
      <c r="CN16" s="31" t="n">
        <f aca="false">(CM16-CL16)*CK16*$D16</f>
        <v>10846.6067567242</v>
      </c>
      <c r="CO16" s="26"/>
      <c r="CP16" s="30" t="n">
        <f aca="false">CP15</f>
        <v>-0.085</v>
      </c>
      <c r="CQ16" s="30" t="n">
        <f aca="false">VLOOKUP($A16,[1]!Table,MATCH(CP$1,[1]!Curves,0))</f>
        <v>-0.0675</v>
      </c>
      <c r="CR16" s="31" t="n">
        <f aca="false">(CQ16-CP16)*CO16*$D16</f>
        <v>0</v>
      </c>
      <c r="CS16" s="26" t="n">
        <f aca="false">BasisVolumeLargeVPP!BA21</f>
        <v>28950</v>
      </c>
      <c r="CT16" s="30" t="n">
        <f aca="false">CT15</f>
        <v>-0.13</v>
      </c>
      <c r="CU16" s="30" t="n">
        <f aca="false">VLOOKUP($A16,[1]!Table,MATCH(CT$1,[1]!Curves,0))</f>
        <v>-0.1</v>
      </c>
      <c r="CV16" s="31" t="n">
        <f aca="false">(CU16-CT16)*CS16*$D16</f>
        <v>2956.77274583017</v>
      </c>
      <c r="CW16" s="26" t="n">
        <f aca="false">BasisVolumeLargeVPP!AS21</f>
        <v>23550</v>
      </c>
      <c r="CX16" s="30" t="n">
        <f aca="false">CX15</f>
        <v>0.01</v>
      </c>
      <c r="CY16" s="30" t="n">
        <f aca="false">VLOOKUP($A16,[1]!Table,MATCH(CX$1,[1]!Curves,0))</f>
        <v>0.02</v>
      </c>
      <c r="CZ16" s="31" t="n">
        <f aca="false">(CY16-CX16)*CW16*$D16</f>
        <v>801.750122789875</v>
      </c>
      <c r="DA16" s="26" t="n">
        <f aca="false">BasisVolumeLargeVPP!BE21</f>
        <v>0</v>
      </c>
      <c r="DB16" s="30" t="n">
        <f aca="false">DB15</f>
        <v>0.045</v>
      </c>
      <c r="DC16" s="30" t="n">
        <f aca="false">VLOOKUP($A16,[1]!Table,MATCH(DB$1,[1]!Curves,0))</f>
        <v>0.05</v>
      </c>
      <c r="DD16" s="31" t="n">
        <f aca="false">(DC16-DB16)*DA16*$D16</f>
        <v>0</v>
      </c>
      <c r="DE16" s="26" t="n">
        <f aca="false">BasisVolumeLargeVPP!BC21</f>
        <v>1350</v>
      </c>
      <c r="DF16" s="30" t="n">
        <f aca="false">DF15</f>
        <v>-0.095</v>
      </c>
      <c r="DG16" s="30" t="n">
        <f aca="false">VLOOKUP($A16,[1]!Table,MATCH(DF$1,[1]!Curves,0))</f>
        <v>-0.085</v>
      </c>
      <c r="DH16" s="31" t="n">
        <f aca="false">(DG16-DF16)*DE16*$D16</f>
        <v>45.9601981217125</v>
      </c>
      <c r="DI16" s="26" t="n">
        <f aca="false">BasisVolumeLargeVPP!AE21</f>
        <v>630</v>
      </c>
      <c r="DJ16" s="30" t="n">
        <f aca="false">DJ15</f>
        <v>-0.1</v>
      </c>
      <c r="DK16" s="30" t="n">
        <f aca="false">VLOOKUP($A16,[1]!Table,MATCH(DJ$1,[1]!Curves,0))</f>
        <v>0.08</v>
      </c>
      <c r="DL16" s="31" t="n">
        <f aca="false">(DK16-DJ16)*DI16*$D16</f>
        <v>386.065664222385</v>
      </c>
      <c r="DM16" s="26" t="n">
        <f aca="false">BasisVolumeLargeVPP!AC21</f>
        <v>4250</v>
      </c>
      <c r="DN16" s="30" t="n">
        <f aca="false">DN15</f>
        <v>-0.1</v>
      </c>
      <c r="DO16" s="30" t="n">
        <f aca="false">VLOOKUP($A16,[1]!Table,MATCH(DN$1,[1]!Curves,0))</f>
        <v>-0.09</v>
      </c>
      <c r="DP16" s="31" t="n">
        <f aca="false">(DO16-DN16)*DM16*$D16</f>
        <v>144.689512605391</v>
      </c>
      <c r="DQ16" s="30"/>
      <c r="DR16" s="30"/>
      <c r="DS16" s="32"/>
      <c r="DT16" s="30"/>
      <c r="DU16" s="30"/>
      <c r="DV16" s="32"/>
      <c r="DW16" s="30"/>
      <c r="DX16" s="30"/>
      <c r="DY16" s="32"/>
      <c r="DZ16" s="30"/>
      <c r="EA16" s="30"/>
      <c r="EB16" s="32"/>
    </row>
    <row r="17" customFormat="false" ht="12.75" hidden="false" customHeight="false" outlineLevel="0" collapsed="false">
      <c r="A17" s="25" t="n">
        <v>37256</v>
      </c>
      <c r="B17" s="26" t="n">
        <f aca="false">EOMONTH(A17,0)-$A$1</f>
        <v>-8670</v>
      </c>
      <c r="C17" s="27" t="n">
        <f aca="false">[1]Curves!D27</f>
        <v>0.0519842623677058</v>
      </c>
      <c r="D17" s="28" t="n">
        <f aca="false">1/(1+C17*0.5)^(B17*2/365.25)</f>
        <v>3.38107952941445</v>
      </c>
      <c r="E17" s="26" t="n">
        <f aca="false">NymexVolume!C13</f>
        <v>1103553.5</v>
      </c>
      <c r="F17" s="29" t="n">
        <v>4.79</v>
      </c>
      <c r="G17" s="30" t="n">
        <f aca="false">VLOOKUP($A17,[1]!Table,MATCH(F$1,[1]!Curves,0))</f>
        <v>5.683</v>
      </c>
      <c r="H17" s="31" t="n">
        <f aca="false">(G17-F17)*E17*$D17</f>
        <v>3331963.51857806</v>
      </c>
      <c r="I17" s="26" t="n">
        <f aca="false">BasisVolumeLargeVPP!S22</f>
        <v>17360</v>
      </c>
      <c r="J17" s="30" t="n">
        <f aca="false">J16</f>
        <v>-0.1</v>
      </c>
      <c r="K17" s="30" t="n">
        <f aca="false">VLOOKUP($A17,[1]!Table,MATCH(J$1,[1]!Curves,0))</f>
        <v>-0.0925</v>
      </c>
      <c r="L17" s="31" t="n">
        <f aca="false">(K17-J17)*$I17*$D17</f>
        <v>440.216554729762</v>
      </c>
      <c r="M17" s="26" t="n">
        <f aca="false">BasisVolumeLargeVPP!AY22</f>
        <v>136245</v>
      </c>
      <c r="N17" s="30" t="n">
        <f aca="false">N16</f>
        <v>-0.09</v>
      </c>
      <c r="O17" s="30" t="n">
        <f aca="false">VLOOKUP($A17,[1]!Table,MATCH(N$1,[1]!Curves,0))</f>
        <v>-0.0825</v>
      </c>
      <c r="P17" s="31" t="n">
        <f aca="false">(O17-N17)*M17*$D17</f>
        <v>3454.91385363804</v>
      </c>
      <c r="Q17" s="26" t="n">
        <f aca="false">BasisVolumeLargeVPP!AM22</f>
        <v>35805</v>
      </c>
      <c r="R17" s="30" t="n">
        <f aca="false">R16</f>
        <v>-0.03</v>
      </c>
      <c r="S17" s="30" t="n">
        <f aca="false">VLOOKUP($A17,[1]!Table,MATCH(R$1,[1]!Curves,0))</f>
        <v>-0.0225</v>
      </c>
      <c r="T17" s="31" t="n">
        <f aca="false">(S17-R17)*Q17*$D17</f>
        <v>907.946644130134</v>
      </c>
      <c r="U17" s="26" t="n">
        <f aca="false">BasisVolumeLargeVPP!I22</f>
        <v>17189.5</v>
      </c>
      <c r="V17" s="30" t="n">
        <f aca="false">V16</f>
        <v>0.1</v>
      </c>
      <c r="W17" s="30" t="n">
        <f aca="false">VLOOKUP($A17,[1]!Table,MATCH(V$1,[1]!Curves,0))</f>
        <v>0.08</v>
      </c>
      <c r="X17" s="31" t="n">
        <f aca="false">(W17-V17)*U17*$D17</f>
        <v>-1162.3813314174</v>
      </c>
      <c r="Y17" s="26" t="n">
        <f aca="false">BasisVolumeLargeVPP!U22</f>
        <v>222580</v>
      </c>
      <c r="Z17" s="30" t="n">
        <f aca="false">Z16</f>
        <v>0.01</v>
      </c>
      <c r="AA17" s="30" t="n">
        <f aca="false">VLOOKUP($A17,[1]!Table,MATCH(Z$1,[1]!Curves,0))</f>
        <v>-0.0225</v>
      </c>
      <c r="AB17" s="31" t="n">
        <f aca="false">(AA17-Z17)*Y17*$D17</f>
        <v>-24458.2221538548</v>
      </c>
      <c r="AC17" s="26" t="n">
        <f aca="false">BasisVolumeLargeVPP!AK22</f>
        <v>13795</v>
      </c>
      <c r="AD17" s="30" t="n">
        <f aca="false">AD16</f>
        <v>-0.18</v>
      </c>
      <c r="AE17" s="30" t="n">
        <f aca="false">VLOOKUP($A17,[1]!Table,MATCH(AD$1,[1]!Curves,0))</f>
        <v>-0.156</v>
      </c>
      <c r="AF17" s="31" t="n">
        <f aca="false">(AE17-AD17)*AC17*$D17</f>
        <v>1119.40781059854</v>
      </c>
      <c r="AG17" s="26" t="n">
        <f aca="false">BasisVolumeLargeVPP!K22</f>
        <v>32162.5</v>
      </c>
      <c r="AH17" s="30" t="n">
        <f aca="false">AH16</f>
        <v>0.15</v>
      </c>
      <c r="AI17" s="30" t="n">
        <f aca="false">VLOOKUP($A17,[1]!Table,MATCH(AH$1,[1]!Curves,0))</f>
        <v>0.34</v>
      </c>
      <c r="AJ17" s="31" t="n">
        <f aca="false">(AI17-AH17)*AG17*$D17</f>
        <v>20661.3543693106</v>
      </c>
      <c r="AK17" s="26" t="n">
        <f aca="false">BasisVolumeLargeVPP!M22</f>
        <v>32162.5</v>
      </c>
      <c r="AL17" s="30" t="n">
        <f aca="false">AL16</f>
        <v>0.13</v>
      </c>
      <c r="AM17" s="30" t="n">
        <f aca="false">VLOOKUP($A17,[1]!Table,MATCH(AL$1,[1]!Curves,0))</f>
        <v>0.34</v>
      </c>
      <c r="AN17" s="31" t="n">
        <f aca="false">(AM17-AL17)*AK17*$D17</f>
        <v>22836.2337766064</v>
      </c>
      <c r="AO17" s="26" t="n">
        <f aca="false">BasisVolumeLargeVPP!O22</f>
        <v>27900</v>
      </c>
      <c r="AP17" s="30" t="n">
        <f aca="false">AP16</f>
        <v>0.15</v>
      </c>
      <c r="AQ17" s="30" t="n">
        <f aca="false">VLOOKUP($A17,[1]!Table,MATCH(AP$1,[1]!Curves,0))</f>
        <v>0.26</v>
      </c>
      <c r="AR17" s="31" t="n">
        <f aca="false">(AQ17-AP17)*AO17*$D17</f>
        <v>10376.533075773</v>
      </c>
      <c r="AS17" s="26" t="n">
        <f aca="false">BasisVolumeLargeVPP!Y22+BasisVolumeLargeVPP!Q22</f>
        <v>43296.6666666667</v>
      </c>
      <c r="AT17" s="30" t="n">
        <f aca="false">AT16</f>
        <v>-0.13</v>
      </c>
      <c r="AU17" s="30" t="n">
        <f aca="false">VLOOKUP($A17,[1]!Table,MATCH(AT$1,[1]!Curves,0))</f>
        <v>-0.1125</v>
      </c>
      <c r="AV17" s="31" t="n">
        <f aca="false">(AU17-AT17)*AS17*$D17</f>
        <v>2561.81578377459</v>
      </c>
      <c r="AW17" s="26" t="n">
        <f aca="false">BasisVolumeLargeVPP!AW22</f>
        <v>103540</v>
      </c>
      <c r="AX17" s="30" t="n">
        <f aca="false">AX16</f>
        <v>-0.085</v>
      </c>
      <c r="AY17" s="30" t="n">
        <f aca="false">VLOOKUP($A17,[1]!Table,MATCH(AX$1,[1]!Curves,0))</f>
        <v>-0.07</v>
      </c>
      <c r="AZ17" s="31" t="n">
        <f aca="false">(AY17-AX17)*AW17*$D17</f>
        <v>5251.15461713359</v>
      </c>
      <c r="BA17" s="26" t="n">
        <f aca="false">BasisVolumeLargeVPP!G22</f>
        <v>8354.5</v>
      </c>
      <c r="BB17" s="30" t="n">
        <f aca="false">BB16</f>
        <v>-0.13</v>
      </c>
      <c r="BC17" s="30" t="n">
        <f aca="false">VLOOKUP($A17,[1]!Table,MATCH(BB$1,[1]!Curves,0))</f>
        <v>-0.02</v>
      </c>
      <c r="BD17" s="31" t="n">
        <f aca="false">(BC17-BB17)*BA17*$D17</f>
        <v>3107.19518213424</v>
      </c>
      <c r="BE17" s="26"/>
      <c r="BF17" s="30" t="n">
        <f aca="false">BF16</f>
        <v>-0.1</v>
      </c>
      <c r="BG17" s="30" t="n">
        <f aca="false">VLOOKUP($A17,[1]!Table,MATCH(BF$1,[1]!Curves,0))</f>
        <v>-0.0625</v>
      </c>
      <c r="BH17" s="31" t="n">
        <f aca="false">(BG17-BF17)*BE17*$D17</f>
        <v>0</v>
      </c>
      <c r="BI17" s="26" t="n">
        <f aca="false">BasisVolumeLargeVPP!AA22</f>
        <v>4081.66666666667</v>
      </c>
      <c r="BJ17" s="30" t="n">
        <f aca="false">BJ16</f>
        <v>-0.1</v>
      </c>
      <c r="BK17" s="30" t="n">
        <f aca="false">VLOOKUP($A17,[1]!Table,MATCH(BJ$1,[1]!Curves,0))</f>
        <v>-0.0925</v>
      </c>
      <c r="BL17" s="31" t="n">
        <f aca="false">(BK17-BJ17)*BI17*$D17</f>
        <v>103.5032970942</v>
      </c>
      <c r="BM17" s="26" t="n">
        <f aca="false">BasisVolumeLargeVPP!W22</f>
        <v>74400</v>
      </c>
      <c r="BN17" s="30" t="n">
        <f aca="false">BN16</f>
        <v>-0.29</v>
      </c>
      <c r="BO17" s="30" t="n">
        <f aca="false">VLOOKUP($A17,[1]!Table,MATCH(BN$1,[1]!Curves,0))</f>
        <v>-0.18</v>
      </c>
      <c r="BP17" s="31" t="n">
        <f aca="false">(BO17-BN17)*BM17*$D17</f>
        <v>27670.7548687279</v>
      </c>
      <c r="BQ17" s="26" t="n">
        <f aca="false">BasisVolumeLargeVPP!AG22</f>
        <v>50065</v>
      </c>
      <c r="BR17" s="30" t="n">
        <f aca="false">BR16</f>
        <v>-0.0875</v>
      </c>
      <c r="BS17" s="30" t="n">
        <f aca="false">VLOOKUP($A17,[1]!Table,MATCH(BR$1,[1]!Curves,0))</f>
        <v>-0.08</v>
      </c>
      <c r="BT17" s="31" t="n">
        <f aca="false">(BS17-BR17)*BQ17*$D17</f>
        <v>1269.55309980101</v>
      </c>
      <c r="BU17" s="26" t="n">
        <f aca="false">BasisVolumeLargeVPP!C22</f>
        <v>69440</v>
      </c>
      <c r="BV17" s="30" t="n">
        <v>-0.01</v>
      </c>
      <c r="BW17" s="30" t="n">
        <f aca="false">VLOOKUP($A17,[1]!Table,MATCH(BV$1,[1]!Curves,0))</f>
        <v>-0.01</v>
      </c>
      <c r="BX17" s="31" t="n">
        <f aca="false">(BW17-BV17)*BU17*$D17</f>
        <v>0</v>
      </c>
      <c r="BY17" s="26" t="n">
        <f aca="false">BasisVolumeLargeVPP!AO22+BasisVolumeLargeVPP!AU22</f>
        <v>22785</v>
      </c>
      <c r="BZ17" s="30" t="n">
        <f aca="false">BZ16</f>
        <v>-0.09</v>
      </c>
      <c r="CA17" s="30" t="n">
        <f aca="false">VLOOKUP($A17,[1]!Table,MATCH(BZ$1,[1]!Curves,0))</f>
        <v>-0.075</v>
      </c>
      <c r="CB17" s="31" t="n">
        <f aca="false">(CA17-BZ17)*BY17*$D17</f>
        <v>1155.56845616563</v>
      </c>
      <c r="CC17" s="26" t="n">
        <f aca="false">BasisVolumeLargeVPP!AQ22</f>
        <v>8680</v>
      </c>
      <c r="CD17" s="30" t="n">
        <f aca="false">CD16</f>
        <v>-0.15</v>
      </c>
      <c r="CE17" s="30" t="n">
        <f aca="false">VLOOKUP($A17,[1]!Table,MATCH(CD$1,[1]!Curves,0))</f>
        <v>-0.1475</v>
      </c>
      <c r="CF17" s="31" t="n">
        <f aca="false">(CE17-CD17)*CC17*$D17</f>
        <v>73.3694257882937</v>
      </c>
      <c r="CG17" s="26" t="n">
        <f aca="false">BasisVolumeLargeVPP!E22</f>
        <v>65410</v>
      </c>
      <c r="CH17" s="30" t="n">
        <f aca="false">CH16</f>
        <v>-0.19</v>
      </c>
      <c r="CI17" s="30" t="n">
        <f aca="false">VLOOKUP($A17,[1]!Table,MATCH(CH$1,[1]!Curves,0))</f>
        <v>-0.17</v>
      </c>
      <c r="CJ17" s="31" t="n">
        <f aca="false">(CI17-CH17)*CG17*$D17</f>
        <v>4423.12824037999</v>
      </c>
      <c r="CK17" s="26" t="n">
        <f aca="false">BasisVolumeLargeVPP!AI22</f>
        <v>66650</v>
      </c>
      <c r="CL17" s="30" t="n">
        <f aca="false">CL16</f>
        <v>-0.2</v>
      </c>
      <c r="CM17" s="30" t="n">
        <f aca="false">VLOOKUP($A17,[1]!Table,MATCH(CL$1,[1]!Curves,0))</f>
        <v>-0.18</v>
      </c>
      <c r="CN17" s="31" t="n">
        <f aca="false">(CM17-CL17)*CK17*$D17</f>
        <v>4506.97901270947</v>
      </c>
      <c r="CO17" s="26"/>
      <c r="CP17" s="30" t="n">
        <f aca="false">CP16</f>
        <v>-0.085</v>
      </c>
      <c r="CQ17" s="30" t="n">
        <f aca="false">VLOOKUP($A17,[1]!Table,MATCH(CP$1,[1]!Curves,0))</f>
        <v>-0.0675</v>
      </c>
      <c r="CR17" s="31" t="n">
        <f aca="false">(CQ17-CP17)*CO17*$D17</f>
        <v>0</v>
      </c>
      <c r="CS17" s="26" t="n">
        <f aca="false">BasisVolumeLargeVPP!BA22</f>
        <v>28830</v>
      </c>
      <c r="CT17" s="30" t="n">
        <f aca="false">CT16</f>
        <v>-0.13</v>
      </c>
      <c r="CU17" s="30" t="n">
        <f aca="false">VLOOKUP($A17,[1]!Table,MATCH(CT$1,[1]!Curves,0))</f>
        <v>-0.1</v>
      </c>
      <c r="CV17" s="31" t="n">
        <f aca="false">(CU17-CT17)*CS17*$D17</f>
        <v>2924.29568499056</v>
      </c>
      <c r="CW17" s="26" t="n">
        <f aca="false">BasisVolumeLargeVPP!AS22</f>
        <v>16740</v>
      </c>
      <c r="CX17" s="30" t="n">
        <f aca="false">CX16</f>
        <v>0.01</v>
      </c>
      <c r="CY17" s="30" t="n">
        <f aca="false">VLOOKUP($A17,[1]!Table,MATCH(CX$1,[1]!Curves,0))</f>
        <v>0.02</v>
      </c>
      <c r="CZ17" s="31" t="n">
        <f aca="false">(CY17-CX17)*CW17*$D17</f>
        <v>565.99271322398</v>
      </c>
      <c r="DA17" s="26" t="n">
        <f aca="false">BasisVolumeLargeVPP!BE22</f>
        <v>0</v>
      </c>
      <c r="DB17" s="30" t="n">
        <f aca="false">DB16</f>
        <v>0.045</v>
      </c>
      <c r="DC17" s="30" t="n">
        <f aca="false">VLOOKUP($A17,[1]!Table,MATCH(DB$1,[1]!Curves,0))</f>
        <v>0.05</v>
      </c>
      <c r="DD17" s="31" t="n">
        <f aca="false">(DC17-DB17)*DA17*$D17</f>
        <v>0</v>
      </c>
      <c r="DE17" s="26" t="n">
        <f aca="false">BasisVolumeLargeVPP!BC22</f>
        <v>1395</v>
      </c>
      <c r="DF17" s="30" t="n">
        <f aca="false">DF16</f>
        <v>-0.095</v>
      </c>
      <c r="DG17" s="30" t="n">
        <f aca="false">VLOOKUP($A17,[1]!Table,MATCH(DF$1,[1]!Curves,0))</f>
        <v>-0.085</v>
      </c>
      <c r="DH17" s="31" t="n">
        <f aca="false">(DG17-DF17)*DE17*$D17</f>
        <v>47.1660594353316</v>
      </c>
      <c r="DI17" s="26" t="n">
        <f aca="false">BasisVolumeLargeVPP!AE22</f>
        <v>604.5</v>
      </c>
      <c r="DJ17" s="30" t="n">
        <f aca="false">DJ16</f>
        <v>-0.1</v>
      </c>
      <c r="DK17" s="30" t="n">
        <f aca="false">VLOOKUP($A17,[1]!Table,MATCH(DJ$1,[1]!Curves,0))</f>
        <v>0.08</v>
      </c>
      <c r="DL17" s="31" t="n">
        <f aca="false">(DK17-DJ17)*DI17*$D17</f>
        <v>367.895263595587</v>
      </c>
      <c r="DM17" s="26" t="n">
        <f aca="false">BasisVolumeLargeVPP!AC22</f>
        <v>4081.66666666667</v>
      </c>
      <c r="DN17" s="30" t="n">
        <f aca="false">DN16</f>
        <v>-0.1</v>
      </c>
      <c r="DO17" s="30" t="n">
        <f aca="false">VLOOKUP($A17,[1]!Table,MATCH(DN$1,[1]!Curves,0))</f>
        <v>-0.0925</v>
      </c>
      <c r="DP17" s="31" t="n">
        <f aca="false">(DO17-DN17)*DM17*$D17</f>
        <v>103.5032970942</v>
      </c>
      <c r="DQ17" s="30"/>
      <c r="DR17" s="30"/>
      <c r="DS17" s="32"/>
      <c r="DT17" s="30"/>
      <c r="DU17" s="30"/>
      <c r="DV17" s="32"/>
      <c r="DW17" s="30"/>
      <c r="DX17" s="30"/>
      <c r="DY17" s="32"/>
      <c r="DZ17" s="30"/>
      <c r="EA17" s="30"/>
      <c r="EB17" s="32"/>
    </row>
    <row r="18" customFormat="false" ht="12.75" hidden="false" customHeight="false" outlineLevel="0" collapsed="false">
      <c r="A18" s="25" t="n">
        <v>37287</v>
      </c>
      <c r="B18" s="26" t="n">
        <f aca="false">EOMONTH(A18,0)-$A$1</f>
        <v>-8639</v>
      </c>
      <c r="C18" s="27" t="n">
        <f aca="false">[1]Curves!D28</f>
        <v>0.0520188982947891</v>
      </c>
      <c r="D18" s="28" t="n">
        <f aca="false">1/(1+C18*0.5)^(B18*2/365.25)</f>
        <v>3.36907353031206</v>
      </c>
      <c r="E18" s="26" t="n">
        <f aca="false">NymexVolume!C14</f>
        <v>1019303.25</v>
      </c>
      <c r="F18" s="29" t="n">
        <v>4.79</v>
      </c>
      <c r="G18" s="30" t="n">
        <f aca="false">VLOOKUP($A18,[1]!Table,MATCH(F$1,[1]!Curves,0))</f>
        <v>5.688</v>
      </c>
      <c r="H18" s="31" t="n">
        <f aca="false">(G18-F18)*E18*$D18</f>
        <v>3083828.62384458</v>
      </c>
      <c r="I18" s="26" t="n">
        <f aca="false">BasisVolumeLargeVPP!S23</f>
        <v>17050</v>
      </c>
      <c r="J18" s="30" t="n">
        <v>-0.11</v>
      </c>
      <c r="K18" s="30" t="n">
        <f aca="false">VLOOKUP($A18,[1]!Table,MATCH(J$1,[1]!Curves,0))</f>
        <v>-0.095</v>
      </c>
      <c r="L18" s="31" t="n">
        <f aca="false">(K18-J18)*$I18*$D18</f>
        <v>861.640555377309</v>
      </c>
      <c r="M18" s="26" t="n">
        <f aca="false">BasisVolumeLargeVPP!AY23</f>
        <v>101990</v>
      </c>
      <c r="N18" s="30" t="n">
        <v>-0.08</v>
      </c>
      <c r="O18" s="30" t="n">
        <f aca="false">VLOOKUP($A18,[1]!Table,MATCH(N$1,[1]!Curves,0))</f>
        <v>-0.0825</v>
      </c>
      <c r="P18" s="31" t="n">
        <f aca="false">(O18-N18)*M18*$D18</f>
        <v>-859.029523391318</v>
      </c>
      <c r="Q18" s="26" t="n">
        <f aca="false">BasisVolumeLargeVPP!AM23</f>
        <v>34565</v>
      </c>
      <c r="R18" s="30" t="n">
        <v>-0.0325</v>
      </c>
      <c r="S18" s="30" t="n">
        <f aca="false">VLOOKUP($A18,[1]!Table,MATCH(R$1,[1]!Curves,0))</f>
        <v>-0.0225</v>
      </c>
      <c r="T18" s="31" t="n">
        <f aca="false">(S18-R18)*Q18*$D18</f>
        <v>1164.52026575236</v>
      </c>
      <c r="U18" s="26" t="n">
        <f aca="false">BasisVolumeLargeVPP!I23</f>
        <v>16833</v>
      </c>
      <c r="V18" s="30" t="n">
        <v>0.07</v>
      </c>
      <c r="W18" s="30" t="n">
        <f aca="false">VLOOKUP($A18,[1]!Table,MATCH(V$1,[1]!Curves,0))</f>
        <v>0.08</v>
      </c>
      <c r="X18" s="31" t="n">
        <f aca="false">(W18-V18)*U18*$D18</f>
        <v>567.116147357429</v>
      </c>
      <c r="Y18" s="26" t="n">
        <f aca="false">BasisVolumeLargeVPP!U23</f>
        <v>217984.25</v>
      </c>
      <c r="Z18" s="30" t="n">
        <v>-0.005</v>
      </c>
      <c r="AA18" s="30" t="n">
        <f aca="false">VLOOKUP($A18,[1]!Table,MATCH(Z$1,[1]!Curves,0))</f>
        <v>-0.0275</v>
      </c>
      <c r="AB18" s="31" t="n">
        <f aca="false">(AA18-Z18)*Y18*$D18</f>
        <v>-16524.1117507483</v>
      </c>
      <c r="AC18" s="26" t="n">
        <f aca="false">BasisVolumeLargeVPP!AK23</f>
        <v>13330</v>
      </c>
      <c r="AD18" s="30" t="n">
        <v>-0.18</v>
      </c>
      <c r="AE18" s="30" t="n">
        <f aca="false">VLOOKUP($A18,[1]!Table,MATCH(AD$1,[1]!Curves,0))</f>
        <v>-0.175</v>
      </c>
      <c r="AF18" s="31" t="n">
        <f aca="false">(AE18-AD18)*AC18*$D18</f>
        <v>224.548750795299</v>
      </c>
      <c r="AG18" s="26" t="n">
        <f aca="false">BasisVolumeLargeVPP!K23</f>
        <v>31697.5</v>
      </c>
      <c r="AH18" s="30" t="n">
        <v>0.15</v>
      </c>
      <c r="AI18" s="30" t="n">
        <f aca="false">VLOOKUP($A18,[1]!Table,MATCH(AH$1,[1]!Curves,0))</f>
        <v>0.34</v>
      </c>
      <c r="AJ18" s="31" t="n">
        <f aca="false">(AI18-AH18)*AG18*$D18</f>
        <v>20290.3295631426</v>
      </c>
      <c r="AK18" s="26" t="n">
        <f aca="false">BasisVolumeLargeVPP!M23</f>
        <v>31697.5</v>
      </c>
      <c r="AL18" s="30" t="n">
        <v>0.13</v>
      </c>
      <c r="AM18" s="30" t="n">
        <f aca="false">VLOOKUP($A18,[1]!Table,MATCH(AL$1,[1]!Curves,0))</f>
        <v>0.34</v>
      </c>
      <c r="AN18" s="31" t="n">
        <f aca="false">(AM18-AL18)*AK18*$D18</f>
        <v>22426.153727684</v>
      </c>
      <c r="AO18" s="26" t="n">
        <f aca="false">BasisVolumeLargeVPP!O23</f>
        <v>27435</v>
      </c>
      <c r="AP18" s="30" t="n">
        <v>0.15</v>
      </c>
      <c r="AQ18" s="30" t="n">
        <f aca="false">VLOOKUP($A18,[1]!Table,MATCH(AP$1,[1]!Curves,0))</f>
        <v>0.26</v>
      </c>
      <c r="AR18" s="31" t="n">
        <f aca="false">(AQ18-AP18)*AO18*$D18</f>
        <v>10167.3585534523</v>
      </c>
      <c r="AS18" s="26" t="n">
        <f aca="false">BasisVolumeLargeVPP!Y23+BasisVolumeLargeVPP!Q23</f>
        <v>42728.3333333333</v>
      </c>
      <c r="AT18" s="30" t="n">
        <v>-0.13</v>
      </c>
      <c r="AU18" s="30" t="n">
        <f aca="false">VLOOKUP($A18,[1]!Table,MATCH(AT$1,[1]!Curves,0))</f>
        <v>-0.115</v>
      </c>
      <c r="AV18" s="31" t="n">
        <f aca="false">(AU18-AT18)*AS18*$D18</f>
        <v>2159.32345241526</v>
      </c>
      <c r="AW18" s="26" t="n">
        <f aca="false">BasisVolumeLargeVPP!AW23</f>
        <v>80755</v>
      </c>
      <c r="AX18" s="30" t="n">
        <v>-0.08</v>
      </c>
      <c r="AY18" s="30" t="n">
        <f aca="false">VLOOKUP($A18,[1]!Table,MATCH(AX$1,[1]!Curves,0))</f>
        <v>-0.07</v>
      </c>
      <c r="AZ18" s="31" t="n">
        <f aca="false">(AY18-AX18)*AW18*$D18</f>
        <v>2720.6953294035</v>
      </c>
      <c r="BA18" s="26" t="n">
        <f aca="false">BasisVolumeLargeVPP!G23</f>
        <v>8153</v>
      </c>
      <c r="BB18" s="30" t="n">
        <v>-0.13</v>
      </c>
      <c r="BC18" s="30" t="n">
        <f aca="false">VLOOKUP($A18,[1]!Table,MATCH(BB$1,[1]!Curves,0))</f>
        <v>-0.02</v>
      </c>
      <c r="BD18" s="31" t="n">
        <f aca="false">(BC18-BB18)*BA18*$D18</f>
        <v>3021.48621418976</v>
      </c>
      <c r="BE18" s="26"/>
      <c r="BF18" s="30" t="n">
        <v>-0.11</v>
      </c>
      <c r="BG18" s="30" t="n">
        <f aca="false">VLOOKUP($A18,[1]!Table,MATCH(BF$1,[1]!Curves,0))</f>
        <v>-0.065</v>
      </c>
      <c r="BH18" s="31" t="n">
        <f aca="false">(BG18-BF18)*BE18*$D18</f>
        <v>0</v>
      </c>
      <c r="BI18" s="26" t="n">
        <f aca="false">BasisVolumeLargeVPP!AA23</f>
        <v>3978.33333333333</v>
      </c>
      <c r="BJ18" s="30" t="n">
        <v>-0.11</v>
      </c>
      <c r="BK18" s="30" t="n">
        <f aca="false">VLOOKUP($A18,[1]!Table,MATCH(BJ$1,[1]!Curves,0))</f>
        <v>-0.095</v>
      </c>
      <c r="BL18" s="31" t="n">
        <f aca="false">(BK18-BJ18)*BI18*$D18</f>
        <v>201.049462921372</v>
      </c>
      <c r="BM18" s="26" t="n">
        <f aca="false">BasisVolumeLargeVPP!W23</f>
        <v>73315</v>
      </c>
      <c r="BN18" s="30" t="n">
        <v>-0.29</v>
      </c>
      <c r="BO18" s="30" t="n">
        <f aca="false">VLOOKUP($A18,[1]!Table,MATCH(BN$1,[1]!Curves,0))</f>
        <v>-0.185</v>
      </c>
      <c r="BP18" s="31" t="n">
        <f aca="false">(BO18-BN18)*BM18*$D18</f>
        <v>25935.380716857</v>
      </c>
      <c r="BQ18" s="26" t="n">
        <f aca="false">BasisVolumeLargeVPP!AG23</f>
        <v>49290</v>
      </c>
      <c r="BR18" s="30" t="n">
        <v>-0.09</v>
      </c>
      <c r="BS18" s="30" t="n">
        <f aca="false">VLOOKUP($A18,[1]!Table,MATCH(BR$1,[1]!Curves,0))</f>
        <v>-0.0825</v>
      </c>
      <c r="BT18" s="31" t="n">
        <f aca="false">(BS18-BR18)*BQ18*$D18</f>
        <v>1245.46225731811</v>
      </c>
      <c r="BU18" s="26" t="n">
        <f aca="false">BasisVolumeLargeVPP!C23</f>
        <v>64945</v>
      </c>
      <c r="BV18" s="30" t="n">
        <v>-0.015</v>
      </c>
      <c r="BW18" s="30" t="n">
        <f aca="false">VLOOKUP($A18,[1]!Table,MATCH(BV$1,[1]!Curves,0))</f>
        <v>-0.01</v>
      </c>
      <c r="BX18" s="31" t="n">
        <f aca="false">(BW18-BV18)*BU18*$D18</f>
        <v>1094.02240213058</v>
      </c>
      <c r="BY18" s="26" t="n">
        <f aca="false">BasisVolumeLargeVPP!AO23+BasisVolumeLargeVPP!AU23</f>
        <v>21855</v>
      </c>
      <c r="BZ18" s="30" t="n">
        <v>-0.09</v>
      </c>
      <c r="CA18" s="30" t="n">
        <f aca="false">VLOOKUP($A18,[1]!Table,MATCH(BZ$1,[1]!Curves,0))</f>
        <v>-0.075</v>
      </c>
      <c r="CB18" s="31" t="n">
        <f aca="false">(CA18-BZ18)*BY18*$D18</f>
        <v>1104.46653007455</v>
      </c>
      <c r="CC18" s="26" t="n">
        <f aca="false">BasisVolumeLargeVPP!AQ23</f>
        <v>8060</v>
      </c>
      <c r="CD18" s="30" t="n">
        <v>-0.15</v>
      </c>
      <c r="CE18" s="30" t="n">
        <f aca="false">VLOOKUP($A18,[1]!Table,MATCH(CD$1,[1]!Curves,0))</f>
        <v>-0.155</v>
      </c>
      <c r="CF18" s="31" t="n">
        <f aca="false">(CE18-CD18)*CC18*$D18</f>
        <v>-135.773663271576</v>
      </c>
      <c r="CG18" s="26" t="n">
        <f aca="false">BasisVolumeLargeVPP!E23</f>
        <v>64325</v>
      </c>
      <c r="CH18" s="30" t="n">
        <v>-0.19</v>
      </c>
      <c r="CI18" s="30" t="n">
        <f aca="false">VLOOKUP($A18,[1]!Table,MATCH(CH$1,[1]!Curves,0))</f>
        <v>-0.148</v>
      </c>
      <c r="CJ18" s="31" t="n">
        <f aca="false">(CI18-CH18)*CG18*$D18</f>
        <v>9102.05750316757</v>
      </c>
      <c r="CK18" s="26" t="n">
        <f aca="false">BasisVolumeLargeVPP!AI23</f>
        <v>62465</v>
      </c>
      <c r="CL18" s="30" t="n">
        <v>-0.2</v>
      </c>
      <c r="CM18" s="30" t="n">
        <f aca="false">VLOOKUP($A18,[1]!Table,MATCH(CL$1,[1]!Curves,0))</f>
        <v>-0.185</v>
      </c>
      <c r="CN18" s="31" t="n">
        <f aca="false">(CM18-CL18)*CK18*$D18</f>
        <v>3156.73767106414</v>
      </c>
      <c r="CO18" s="26"/>
      <c r="CP18" s="30" t="n">
        <v>-0.08</v>
      </c>
      <c r="CQ18" s="30" t="n">
        <f aca="false">VLOOKUP($A18,[1]!Table,MATCH(CP$1,[1]!Curves,0))</f>
        <v>-0.0675</v>
      </c>
      <c r="CR18" s="31" t="n">
        <f aca="false">(CQ18-CP18)*CO18*$D18</f>
        <v>0</v>
      </c>
      <c r="CS18" s="26" t="n">
        <f aca="false">BasisVolumeLargeVPP!BA23</f>
        <v>28830</v>
      </c>
      <c r="CT18" s="30" t="n">
        <v>-0.13</v>
      </c>
      <c r="CU18" s="30" t="n">
        <f aca="false">VLOOKUP($A18,[1]!Table,MATCH(CT$1,[1]!Curves,0))</f>
        <v>-0.1</v>
      </c>
      <c r="CV18" s="31" t="n">
        <f aca="false">(CU18-CT18)*CS18*$D18</f>
        <v>2913.9116963669</v>
      </c>
      <c r="CW18" s="26" t="n">
        <f aca="false">BasisVolumeLargeVPP!AS23</f>
        <v>12245</v>
      </c>
      <c r="CX18" s="30" t="n">
        <v>0.01</v>
      </c>
      <c r="CY18" s="30" t="n">
        <f aca="false">VLOOKUP($A18,[1]!Table,MATCH(CX$1,[1]!Curves,0))</f>
        <v>0.02</v>
      </c>
      <c r="CZ18" s="31" t="n">
        <f aca="false">(CY18-CX18)*CW18*$D18</f>
        <v>412.543053786712</v>
      </c>
      <c r="DA18" s="26" t="n">
        <f aca="false">BasisVolumeLargeVPP!BE23</f>
        <v>0</v>
      </c>
      <c r="DB18" s="30" t="n">
        <v>0.0375</v>
      </c>
      <c r="DC18" s="30" t="n">
        <f aca="false">VLOOKUP($A18,[1]!Table,MATCH(DB$1,[1]!Curves,0))</f>
        <v>0.05</v>
      </c>
      <c r="DD18" s="31" t="n">
        <f aca="false">(DC18-DB18)*DA18*$D18</f>
        <v>0</v>
      </c>
      <c r="DE18" s="26" t="n">
        <f aca="false">BasisVolumeLargeVPP!BC23</f>
        <v>1240</v>
      </c>
      <c r="DF18" s="30" t="n">
        <v>-0.09</v>
      </c>
      <c r="DG18" s="30" t="n">
        <f aca="false">VLOOKUP($A18,[1]!Table,MATCH(DF$1,[1]!Curves,0))</f>
        <v>-0.085</v>
      </c>
      <c r="DH18" s="31" t="n">
        <f aca="false">(DG18-DF18)*DE18*$D18</f>
        <v>20.8882558879347</v>
      </c>
      <c r="DI18" s="26" t="n">
        <f aca="false">BasisVolumeLargeVPP!AE23</f>
        <v>558</v>
      </c>
      <c r="DJ18" s="30" t="n">
        <v>-0.11</v>
      </c>
      <c r="DK18" s="30" t="n">
        <f aca="false">VLOOKUP($A18,[1]!Table,MATCH(DJ$1,[1]!Curves,0))</f>
        <v>0.08</v>
      </c>
      <c r="DL18" s="31" t="n">
        <f aca="false">(DK18-DJ18)*DI18*$D18</f>
        <v>357.189175683685</v>
      </c>
      <c r="DM18" s="26" t="n">
        <f aca="false">BasisVolumeLargeVPP!AC23</f>
        <v>3978.33333333333</v>
      </c>
      <c r="DN18" s="30" t="n">
        <v>-0.11</v>
      </c>
      <c r="DO18" s="30" t="n">
        <f aca="false">VLOOKUP($A18,[1]!Table,MATCH(DN$1,[1]!Curves,0))</f>
        <v>-0.095</v>
      </c>
      <c r="DP18" s="31" t="n">
        <f aca="false">(DO18-DN18)*DM18*$D18</f>
        <v>201.049462921372</v>
      </c>
      <c r="DQ18" s="30"/>
      <c r="DR18" s="30"/>
      <c r="DS18" s="32"/>
      <c r="DT18" s="30"/>
      <c r="DU18" s="30"/>
      <c r="DV18" s="32"/>
      <c r="DW18" s="30"/>
      <c r="DX18" s="30"/>
      <c r="DY18" s="32"/>
      <c r="DZ18" s="30"/>
      <c r="EA18" s="30"/>
      <c r="EB18" s="32"/>
    </row>
    <row r="19" customFormat="false" ht="12.75" hidden="false" customHeight="false" outlineLevel="0" collapsed="false">
      <c r="A19" s="25" t="n">
        <v>37315</v>
      </c>
      <c r="B19" s="26" t="n">
        <f aca="false">EOMONTH(A19,0)-$A$1</f>
        <v>-8611</v>
      </c>
      <c r="C19" s="27" t="n">
        <f aca="false">[1]Curves!D29</f>
        <v>0.0520501823583053</v>
      </c>
      <c r="D19" s="28" t="n">
        <f aca="false">1/(1+C19*0.5)^(B19*2/365.25)</f>
        <v>3.35824947052186</v>
      </c>
      <c r="E19" s="26" t="n">
        <f aca="false">NymexVolume!C15</f>
        <v>943071.5</v>
      </c>
      <c r="F19" s="29" t="n">
        <v>4.79</v>
      </c>
      <c r="G19" s="30" t="n">
        <f aca="false">VLOOKUP($A19,[1]!Table,MATCH(F$1,[1]!Curves,0))</f>
        <v>5.435</v>
      </c>
      <c r="H19" s="31" t="n">
        <f aca="false">(G19-F19)*E19*$D19</f>
        <v>2042759.74077282</v>
      </c>
      <c r="I19" s="26" t="n">
        <f aca="false">BasisVolumeLargeVPP!S24</f>
        <v>16660</v>
      </c>
      <c r="J19" s="30" t="n">
        <f aca="false">J18</f>
        <v>-0.11</v>
      </c>
      <c r="K19" s="30" t="n">
        <f aca="false">VLOOKUP($A19,[1]!Table,MATCH(J$1,[1]!Curves,0))</f>
        <v>-0.0875</v>
      </c>
      <c r="L19" s="31" t="n">
        <f aca="false">(K19-J19)*$I19*$D19</f>
        <v>1258.83981402512</v>
      </c>
      <c r="M19" s="26" t="n">
        <f aca="false">BasisVolumeLargeVPP!AY24</f>
        <v>86660</v>
      </c>
      <c r="N19" s="30" t="n">
        <f aca="false">N18</f>
        <v>-0.08</v>
      </c>
      <c r="O19" s="30" t="n">
        <f aca="false">VLOOKUP($A19,[1]!Table,MATCH(N$1,[1]!Curves,0))</f>
        <v>-0.0825</v>
      </c>
      <c r="P19" s="31" t="n">
        <f aca="false">(O19-N19)*M19*$D19</f>
        <v>-727.564747788563</v>
      </c>
      <c r="Q19" s="26" t="n">
        <f aca="false">BasisVolumeLargeVPP!AM24</f>
        <v>33320</v>
      </c>
      <c r="R19" s="30" t="n">
        <f aca="false">R18</f>
        <v>-0.0325</v>
      </c>
      <c r="S19" s="30" t="n">
        <f aca="false">VLOOKUP($A19,[1]!Table,MATCH(R$1,[1]!Curves,0))</f>
        <v>-0.0225</v>
      </c>
      <c r="T19" s="31" t="n">
        <f aca="false">(S19-R19)*Q19*$D19</f>
        <v>1118.96872357789</v>
      </c>
      <c r="U19" s="26" t="n">
        <f aca="false">BasisVolumeLargeVPP!I24</f>
        <v>15820</v>
      </c>
      <c r="V19" s="30" t="n">
        <f aca="false">V18</f>
        <v>0.07</v>
      </c>
      <c r="W19" s="30" t="n">
        <f aca="false">VLOOKUP($A19,[1]!Table,MATCH(V$1,[1]!Curves,0))</f>
        <v>0.08</v>
      </c>
      <c r="X19" s="31" t="n">
        <f aca="false">(W19-V19)*U19*$D19</f>
        <v>531.275066236559</v>
      </c>
      <c r="Y19" s="26" t="n">
        <f aca="false">BasisVolumeLargeVPP!U24</f>
        <v>213461.5</v>
      </c>
      <c r="Z19" s="30" t="n">
        <f aca="false">Z18</f>
        <v>-0.005</v>
      </c>
      <c r="AA19" s="30" t="n">
        <f aca="false">VLOOKUP($A19,[1]!Table,MATCH(Z$1,[1]!Curves,0))</f>
        <v>-0.0125</v>
      </c>
      <c r="AB19" s="31" t="n">
        <f aca="false">(AA19-Z19)*Y19*$D19</f>
        <v>-5376.42727013852</v>
      </c>
      <c r="AC19" s="26" t="n">
        <f aca="false">BasisVolumeLargeVPP!AK24</f>
        <v>12880</v>
      </c>
      <c r="AD19" s="30" t="n">
        <f aca="false">AD18</f>
        <v>-0.18</v>
      </c>
      <c r="AE19" s="30" t="n">
        <f aca="false">VLOOKUP($A19,[1]!Table,MATCH(AD$1,[1]!Curves,0))</f>
        <v>-0.195</v>
      </c>
      <c r="AF19" s="31" t="n">
        <f aca="false">(AE19-AD19)*AC19*$D19</f>
        <v>-648.813797704825</v>
      </c>
      <c r="AG19" s="26" t="n">
        <f aca="false">BasisVolumeLargeVPP!K24</f>
        <v>31220</v>
      </c>
      <c r="AH19" s="30" t="n">
        <f aca="false">AH18</f>
        <v>0.15</v>
      </c>
      <c r="AI19" s="30" t="n">
        <f aca="false">VLOOKUP($A19,[1]!Table,MATCH(AH$1,[1]!Curves,0))</f>
        <v>0.34</v>
      </c>
      <c r="AJ19" s="31" t="n">
        <f aca="false">(AI19-AH19)*AG19*$D19</f>
        <v>19920.4642092416</v>
      </c>
      <c r="AK19" s="26" t="n">
        <f aca="false">BasisVolumeLargeVPP!M24</f>
        <v>31220</v>
      </c>
      <c r="AL19" s="30" t="n">
        <f aca="false">AL18</f>
        <v>0.13</v>
      </c>
      <c r="AM19" s="30" t="n">
        <f aca="false">VLOOKUP($A19,[1]!Table,MATCH(AL$1,[1]!Curves,0))</f>
        <v>0.34</v>
      </c>
      <c r="AN19" s="31" t="n">
        <f aca="false">(AM19-AL19)*AK19*$D19</f>
        <v>22017.3551786354</v>
      </c>
      <c r="AO19" s="26" t="n">
        <f aca="false">BasisVolumeLargeVPP!O24</f>
        <v>27020</v>
      </c>
      <c r="AP19" s="30" t="n">
        <f aca="false">AP18</f>
        <v>0.15</v>
      </c>
      <c r="AQ19" s="30" t="n">
        <f aca="false">VLOOKUP($A19,[1]!Table,MATCH(AP$1,[1]!Curves,0))</f>
        <v>0.26</v>
      </c>
      <c r="AR19" s="31" t="n">
        <f aca="false">(AQ19-AP19)*AO19*$D19</f>
        <v>9981.38907628508</v>
      </c>
      <c r="AS19" s="26" t="n">
        <f aca="false">BasisVolumeLargeVPP!Y24+BasisVolumeLargeVPP!Q24</f>
        <v>42186.6666666667</v>
      </c>
      <c r="AT19" s="30" t="n">
        <f aca="false">AT18</f>
        <v>-0.13</v>
      </c>
      <c r="AU19" s="30" t="n">
        <f aca="false">VLOOKUP($A19,[1]!Table,MATCH(AT$1,[1]!Curves,0))</f>
        <v>-0.1075</v>
      </c>
      <c r="AV19" s="31" t="n">
        <f aca="false">(AU19-AT19)*AS19*$D19</f>
        <v>3187.65039741935</v>
      </c>
      <c r="AW19" s="26" t="n">
        <f aca="false">BasisVolumeLargeVPP!AW24</f>
        <v>54740</v>
      </c>
      <c r="AX19" s="30" t="n">
        <f aca="false">AX18</f>
        <v>-0.08</v>
      </c>
      <c r="AY19" s="30" t="n">
        <f aca="false">VLOOKUP($A19,[1]!Table,MATCH(AX$1,[1]!Curves,0))</f>
        <v>-0.07</v>
      </c>
      <c r="AZ19" s="31" t="n">
        <f aca="false">(AY19-AX19)*AW19*$D19</f>
        <v>1838.30576016367</v>
      </c>
      <c r="BA19" s="26" t="n">
        <f aca="false">BasisVolumeLargeVPP!G24</f>
        <v>7560</v>
      </c>
      <c r="BB19" s="30" t="n">
        <f aca="false">BB18</f>
        <v>-0.13</v>
      </c>
      <c r="BC19" s="30" t="n">
        <f aca="false">VLOOKUP($A19,[1]!Table,MATCH(BB$1,[1]!Curves,0))</f>
        <v>-0.02</v>
      </c>
      <c r="BD19" s="31" t="n">
        <f aca="false">(BC19-BB19)*BA19*$D19</f>
        <v>2792.72025968598</v>
      </c>
      <c r="BE19" s="26"/>
      <c r="BF19" s="30" t="n">
        <f aca="false">BF18</f>
        <v>-0.11</v>
      </c>
      <c r="BG19" s="30" t="n">
        <f aca="false">VLOOKUP($A19,[1]!Table,MATCH(BF$1,[1]!Curves,0))</f>
        <v>-0.0575</v>
      </c>
      <c r="BH19" s="31" t="n">
        <f aca="false">(BG19-BF19)*BE19*$D19</f>
        <v>0</v>
      </c>
      <c r="BI19" s="26" t="n">
        <f aca="false">BasisVolumeLargeVPP!AA24</f>
        <v>3826.66666666667</v>
      </c>
      <c r="BJ19" s="30" t="n">
        <f aca="false">BJ18</f>
        <v>-0.11</v>
      </c>
      <c r="BK19" s="30" t="n">
        <f aca="false">VLOOKUP($A19,[1]!Table,MATCH(BJ$1,[1]!Curves,0))</f>
        <v>-0.0875</v>
      </c>
      <c r="BL19" s="31" t="n">
        <f aca="false">(BK19-BJ19)*BI19*$D19</f>
        <v>289.145279411933</v>
      </c>
      <c r="BM19" s="26" t="n">
        <f aca="false">BasisVolumeLargeVPP!W24</f>
        <v>72170</v>
      </c>
      <c r="BN19" s="30" t="n">
        <f aca="false">BN18</f>
        <v>-0.29</v>
      </c>
      <c r="BO19" s="30" t="n">
        <f aca="false">VLOOKUP($A19,[1]!Table,MATCH(BN$1,[1]!Curves,0))</f>
        <v>-0.17</v>
      </c>
      <c r="BP19" s="31" t="n">
        <f aca="false">(BO19-BN19)*BM19*$D19</f>
        <v>29083.7837145075</v>
      </c>
      <c r="BQ19" s="26" t="n">
        <f aca="false">BasisVolumeLargeVPP!AG24</f>
        <v>48440</v>
      </c>
      <c r="BR19" s="30" t="n">
        <f aca="false">BR18</f>
        <v>-0.09</v>
      </c>
      <c r="BS19" s="30" t="n">
        <f aca="false">VLOOKUP($A19,[1]!Table,MATCH(BR$1,[1]!Curves,0))</f>
        <v>-0.075</v>
      </c>
      <c r="BT19" s="31" t="n">
        <f aca="false">(BS19-BR19)*BQ19*$D19</f>
        <v>2440.10406528119</v>
      </c>
      <c r="BU19" s="26" t="n">
        <f aca="false">BasisVolumeLargeVPP!C24</f>
        <v>60620</v>
      </c>
      <c r="BV19" s="30" t="n">
        <v>-0.015</v>
      </c>
      <c r="BW19" s="30" t="n">
        <f aca="false">VLOOKUP($A19,[1]!Table,MATCH(BV$1,[1]!Curves,0))</f>
        <v>-0.01</v>
      </c>
      <c r="BX19" s="31" t="n">
        <f aca="false">(BW19-BV19)*BU19*$D19</f>
        <v>1017.88541451518</v>
      </c>
      <c r="BY19" s="26" t="n">
        <f aca="false">BasisVolumeLargeVPP!AO24+BasisVolumeLargeVPP!AU24</f>
        <v>11620</v>
      </c>
      <c r="BZ19" s="30" t="n">
        <f aca="false">BZ18</f>
        <v>-0.09</v>
      </c>
      <c r="CA19" s="30" t="n">
        <f aca="false">VLOOKUP($A19,[1]!Table,MATCH(BZ$1,[1]!Curves,0))</f>
        <v>-0.075</v>
      </c>
      <c r="CB19" s="31" t="n">
        <f aca="false">(CA19-BZ19)*BY19*$D19</f>
        <v>585.342882711961</v>
      </c>
      <c r="CC19" s="26" t="n">
        <f aca="false">BasisVolumeLargeVPP!AQ24</f>
        <v>7560</v>
      </c>
      <c r="CD19" s="30" t="n">
        <f aca="false">CD18</f>
        <v>-0.15</v>
      </c>
      <c r="CE19" s="30" t="n">
        <f aca="false">VLOOKUP($A19,[1]!Table,MATCH(CD$1,[1]!Curves,0))</f>
        <v>-0.1375</v>
      </c>
      <c r="CF19" s="31" t="n">
        <f aca="false">(CE19-CD19)*CC19*$D19</f>
        <v>317.354574964316</v>
      </c>
      <c r="CG19" s="26" t="n">
        <f aca="false">BasisVolumeLargeVPP!E24</f>
        <v>63280</v>
      </c>
      <c r="CH19" s="30" t="n">
        <f aca="false">CH18</f>
        <v>-0.19</v>
      </c>
      <c r="CI19" s="30" t="n">
        <f aca="false">VLOOKUP($A19,[1]!Table,MATCH(CH$1,[1]!Curves,0))</f>
        <v>-0.271</v>
      </c>
      <c r="CJ19" s="31" t="n">
        <f aca="false">(CI19-CH19)*CG19*$D19</f>
        <v>-17213.3121460645</v>
      </c>
      <c r="CK19" s="26" t="n">
        <f aca="false">BasisVolumeLargeVPP!AI24</f>
        <v>58240</v>
      </c>
      <c r="CL19" s="30" t="n">
        <f aca="false">CL18</f>
        <v>-0.2</v>
      </c>
      <c r="CM19" s="30" t="n">
        <f aca="false">VLOOKUP($A19,[1]!Table,MATCH(CL$1,[1]!Curves,0))</f>
        <v>-0.17</v>
      </c>
      <c r="CN19" s="31" t="n">
        <f aca="false">(CM19-CL19)*CK19*$D19</f>
        <v>5867.5334748958</v>
      </c>
      <c r="CO19" s="26"/>
      <c r="CP19" s="30" t="n">
        <f aca="false">CP18</f>
        <v>-0.08</v>
      </c>
      <c r="CQ19" s="30" t="n">
        <f aca="false">VLOOKUP($A19,[1]!Table,MATCH(CP$1,[1]!Curves,0))</f>
        <v>-0.0675</v>
      </c>
      <c r="CR19" s="31" t="n">
        <f aca="false">(CQ19-CP19)*CO19*$D19</f>
        <v>0</v>
      </c>
      <c r="CS19" s="26" t="n">
        <f aca="false">BasisVolumeLargeVPP!BA24</f>
        <v>28840</v>
      </c>
      <c r="CT19" s="30" t="n">
        <f aca="false">CT18</f>
        <v>-0.13</v>
      </c>
      <c r="CU19" s="30" t="n">
        <f aca="false">VLOOKUP($A19,[1]!Table,MATCH(CT$1,[1]!Curves,0))</f>
        <v>-0.1</v>
      </c>
      <c r="CV19" s="31" t="n">
        <f aca="false">(CU19-CT19)*CS19*$D19</f>
        <v>2905.55744189552</v>
      </c>
      <c r="CW19" s="26" t="n">
        <f aca="false">BasisVolumeLargeVPP!AS24</f>
        <v>10640</v>
      </c>
      <c r="CX19" s="30" t="n">
        <f aca="false">CX18</f>
        <v>0.01</v>
      </c>
      <c r="CY19" s="30" t="n">
        <f aca="false">VLOOKUP($A19,[1]!Table,MATCH(CX$1,[1]!Curves,0))</f>
        <v>0.02</v>
      </c>
      <c r="CZ19" s="31" t="n">
        <f aca="false">(CY19-CX19)*CW19*$D19</f>
        <v>357.317743663526</v>
      </c>
      <c r="DA19" s="26" t="n">
        <f aca="false">BasisVolumeLargeVPP!BE24</f>
        <v>0</v>
      </c>
      <c r="DB19" s="30" t="n">
        <f aca="false">DB18</f>
        <v>0.0375</v>
      </c>
      <c r="DC19" s="30" t="n">
        <f aca="false">VLOOKUP($A19,[1]!Table,MATCH(DB$1,[1]!Curves,0))</f>
        <v>0.05</v>
      </c>
      <c r="DD19" s="31" t="n">
        <f aca="false">(DC19-DB19)*DA19*$D19</f>
        <v>0</v>
      </c>
      <c r="DE19" s="26" t="n">
        <f aca="false">BasisVolumeLargeVPP!BC24</f>
        <v>1260</v>
      </c>
      <c r="DF19" s="30" t="n">
        <f aca="false">DF18</f>
        <v>-0.09</v>
      </c>
      <c r="DG19" s="30" t="n">
        <f aca="false">VLOOKUP($A19,[1]!Table,MATCH(DF$1,[1]!Curves,0))</f>
        <v>-0.085</v>
      </c>
      <c r="DH19" s="31" t="n">
        <f aca="false">(DG19-DF19)*DE19*$D19</f>
        <v>21.1569716642877</v>
      </c>
      <c r="DI19" s="26" t="n">
        <f aca="false">BasisVolumeLargeVPP!AE24</f>
        <v>0</v>
      </c>
      <c r="DJ19" s="30" t="n">
        <f aca="false">DJ18</f>
        <v>-0.11</v>
      </c>
      <c r="DK19" s="30" t="n">
        <f aca="false">VLOOKUP($A19,[1]!Table,MATCH(DJ$1,[1]!Curves,0))</f>
        <v>0.08</v>
      </c>
      <c r="DL19" s="31" t="n">
        <f aca="false">(DK19-DJ19)*DI19*$D19</f>
        <v>0</v>
      </c>
      <c r="DM19" s="26" t="n">
        <f aca="false">BasisVolumeLargeVPP!AC24</f>
        <v>3826.66666666667</v>
      </c>
      <c r="DN19" s="30" t="n">
        <f aca="false">DN18</f>
        <v>-0.11</v>
      </c>
      <c r="DO19" s="30" t="n">
        <f aca="false">VLOOKUP($A19,[1]!Table,MATCH(DN$1,[1]!Curves,0))</f>
        <v>-0.0875</v>
      </c>
      <c r="DP19" s="31" t="n">
        <f aca="false">(DO19-DN19)*DM19*$D19</f>
        <v>289.145279411933</v>
      </c>
      <c r="DQ19" s="30"/>
      <c r="DR19" s="30"/>
      <c r="DS19" s="32"/>
      <c r="DT19" s="30"/>
      <c r="DU19" s="30"/>
      <c r="DV19" s="32"/>
      <c r="DW19" s="30"/>
      <c r="DX19" s="30"/>
      <c r="DY19" s="32"/>
      <c r="DZ19" s="30"/>
      <c r="EA19" s="30"/>
      <c r="EB19" s="32"/>
    </row>
    <row r="20" customFormat="false" ht="12.75" hidden="false" customHeight="false" outlineLevel="0" collapsed="false">
      <c r="A20" s="25" t="n">
        <v>37346</v>
      </c>
      <c r="B20" s="26" t="n">
        <f aca="false">EOMONTH(A20,0)-$A$1</f>
        <v>-8580</v>
      </c>
      <c r="C20" s="27" t="n">
        <f aca="false">[1]Curves!D30</f>
        <v>0.0520955174890387</v>
      </c>
      <c r="D20" s="28" t="n">
        <f aca="false">1/(1+C20*0.5)^(B20*2/365.25)</f>
        <v>3.34710774150837</v>
      </c>
      <c r="E20" s="26" t="n">
        <f aca="false">NymexVolume!C16</f>
        <v>901181.625</v>
      </c>
      <c r="F20" s="29" t="n">
        <v>4.79</v>
      </c>
      <c r="G20" s="30" t="n">
        <f aca="false">VLOOKUP($A20,[1]!Table,MATCH(F$1,[1]!Curves,0))</f>
        <v>5.045</v>
      </c>
      <c r="H20" s="31" t="n">
        <f aca="false">(G20-F20)*E20*$D20</f>
        <v>769169.758353361</v>
      </c>
      <c r="I20" s="26" t="n">
        <f aca="false">BasisVolumeLargeVPP!S25</f>
        <v>16430</v>
      </c>
      <c r="J20" s="30" t="n">
        <f aca="false">J19</f>
        <v>-0.11</v>
      </c>
      <c r="K20" s="30" t="n">
        <f aca="false">VLOOKUP($A20,[1]!Table,MATCH(J$1,[1]!Curves,0))</f>
        <v>-0.085</v>
      </c>
      <c r="L20" s="31" t="n">
        <f aca="false">(K20-J20)*$I20*$D20</f>
        <v>1374.82450482456</v>
      </c>
      <c r="M20" s="26" t="n">
        <f aca="false">BasisVolumeLargeVPP!AY25</f>
        <v>78275</v>
      </c>
      <c r="N20" s="30" t="n">
        <f aca="false">N19</f>
        <v>-0.08</v>
      </c>
      <c r="O20" s="30" t="n">
        <f aca="false">VLOOKUP($A20,[1]!Table,MATCH(N$1,[1]!Curves,0))</f>
        <v>-0.0825</v>
      </c>
      <c r="P20" s="31" t="n">
        <f aca="false">(O20-N20)*M20*$D20</f>
        <v>-654.98714616642</v>
      </c>
      <c r="Q20" s="26" t="n">
        <f aca="false">BasisVolumeLargeVPP!AM25</f>
        <v>32085</v>
      </c>
      <c r="R20" s="30" t="n">
        <f aca="false">R19</f>
        <v>-0.0325</v>
      </c>
      <c r="S20" s="30" t="n">
        <f aca="false">VLOOKUP($A20,[1]!Table,MATCH(R$1,[1]!Curves,0))</f>
        <v>-0.0225</v>
      </c>
      <c r="T20" s="31" t="n">
        <f aca="false">(S20-R20)*Q20*$D20</f>
        <v>1073.91951886296</v>
      </c>
      <c r="U20" s="26" t="n">
        <f aca="false">BasisVolumeLargeVPP!I25</f>
        <v>15500</v>
      </c>
      <c r="V20" s="30" t="n">
        <f aca="false">V19</f>
        <v>0.07</v>
      </c>
      <c r="W20" s="30" t="n">
        <f aca="false">VLOOKUP($A20,[1]!Table,MATCH(V$1,[1]!Curves,0))</f>
        <v>0.08</v>
      </c>
      <c r="X20" s="31" t="n">
        <f aca="false">(W20-V20)*U20*$D20</f>
        <v>518.801699933797</v>
      </c>
      <c r="Y20" s="26" t="n">
        <f aca="false">BasisVolumeLargeVPP!U25</f>
        <v>209494.125</v>
      </c>
      <c r="Z20" s="30" t="n">
        <f aca="false">Z19</f>
        <v>-0.005</v>
      </c>
      <c r="AA20" s="30" t="n">
        <f aca="false">VLOOKUP($A20,[1]!Table,MATCH(Z$1,[1]!Curves,0))</f>
        <v>-0.0025</v>
      </c>
      <c r="AB20" s="31" t="n">
        <f aca="false">(AA20-Z20)*Y20*$D20</f>
        <v>1752.99851897006</v>
      </c>
      <c r="AC20" s="26" t="n">
        <f aca="false">BasisVolumeLargeVPP!AK25</f>
        <v>12400</v>
      </c>
      <c r="AD20" s="30" t="n">
        <f aca="false">AD19</f>
        <v>-0.18</v>
      </c>
      <c r="AE20" s="30" t="n">
        <f aca="false">VLOOKUP($A20,[1]!Table,MATCH(AD$1,[1]!Curves,0))</f>
        <v>-0.175</v>
      </c>
      <c r="AF20" s="31" t="n">
        <f aca="false">(AE20-AD20)*AC20*$D20</f>
        <v>207.520679973519</v>
      </c>
      <c r="AG20" s="26" t="n">
        <f aca="false">BasisVolumeLargeVPP!K25</f>
        <v>30767.5</v>
      </c>
      <c r="AH20" s="30" t="n">
        <f aca="false">AH19</f>
        <v>0.15</v>
      </c>
      <c r="AI20" s="30" t="n">
        <f aca="false">VLOOKUP($A20,[1]!Table,MATCH(AH$1,[1]!Curves,0))</f>
        <v>0.34</v>
      </c>
      <c r="AJ20" s="31" t="n">
        <f aca="false">(AI20-AH20)*AG20*$D20</f>
        <v>19566.6061130032</v>
      </c>
      <c r="AK20" s="26" t="n">
        <f aca="false">BasisVolumeLargeVPP!M25</f>
        <v>30767.5</v>
      </c>
      <c r="AL20" s="30" t="n">
        <f aca="false">AL19</f>
        <v>0.13</v>
      </c>
      <c r="AM20" s="30" t="n">
        <f aca="false">VLOOKUP($A20,[1]!Table,MATCH(AL$1,[1]!Curves,0))</f>
        <v>0.34</v>
      </c>
      <c r="AN20" s="31" t="n">
        <f aca="false">(AM20-AL20)*AK20*$D20</f>
        <v>21626.2488617403</v>
      </c>
      <c r="AO20" s="26" t="n">
        <f aca="false">BasisVolumeLargeVPP!O25</f>
        <v>26505</v>
      </c>
      <c r="AP20" s="30" t="n">
        <f aca="false">AP19</f>
        <v>0.15</v>
      </c>
      <c r="AQ20" s="30" t="n">
        <f aca="false">VLOOKUP($A20,[1]!Table,MATCH(AP$1,[1]!Curves,0))</f>
        <v>0.26</v>
      </c>
      <c r="AR20" s="31" t="n">
        <f aca="false">(AQ20-AP20)*AO20*$D20</f>
        <v>9758.65997575473</v>
      </c>
      <c r="AS20" s="26" t="n">
        <f aca="false">BasisVolumeLargeVPP!Y25+BasisVolumeLargeVPP!Q25</f>
        <v>41540</v>
      </c>
      <c r="AT20" s="30" t="n">
        <f aca="false">AT19</f>
        <v>-0.13</v>
      </c>
      <c r="AU20" s="30" t="n">
        <f aca="false">VLOOKUP($A20,[1]!Table,MATCH(AT$1,[1]!Curves,0))</f>
        <v>-0.105</v>
      </c>
      <c r="AV20" s="31" t="n">
        <f aca="false">(AU20-AT20)*AS20*$D20</f>
        <v>3475.97138955644</v>
      </c>
      <c r="AW20" s="26" t="n">
        <f aca="false">BasisVolumeLargeVPP!AW25</f>
        <v>37355</v>
      </c>
      <c r="AX20" s="30" t="n">
        <f aca="false">AX19</f>
        <v>-0.08</v>
      </c>
      <c r="AY20" s="30" t="n">
        <f aca="false">VLOOKUP($A20,[1]!Table,MATCH(AX$1,[1]!Curves,0))</f>
        <v>-0.07</v>
      </c>
      <c r="AZ20" s="31" t="n">
        <f aca="false">(AY20-AX20)*AW20*$D20</f>
        <v>1250.31209684045</v>
      </c>
      <c r="BA20" s="26" t="n">
        <f aca="false">BasisVolumeLargeVPP!G25</f>
        <v>7440</v>
      </c>
      <c r="BB20" s="30" t="n">
        <f aca="false">BB19</f>
        <v>-0.13</v>
      </c>
      <c r="BC20" s="30" t="n">
        <f aca="false">VLOOKUP($A20,[1]!Table,MATCH(BB$1,[1]!Curves,0))</f>
        <v>-0.02</v>
      </c>
      <c r="BD20" s="31" t="n">
        <f aca="false">(BC20-BB20)*BA20*$D20</f>
        <v>2739.27297565045</v>
      </c>
      <c r="BE20" s="26"/>
      <c r="BF20" s="30" t="n">
        <f aca="false">BF19</f>
        <v>-0.11</v>
      </c>
      <c r="BG20" s="30" t="n">
        <f aca="false">VLOOKUP($A20,[1]!Table,MATCH(BF$1,[1]!Curves,0))</f>
        <v>-0.055</v>
      </c>
      <c r="BH20" s="31" t="n">
        <f aca="false">(BG20-BF20)*BE20*$D20</f>
        <v>0</v>
      </c>
      <c r="BI20" s="26" t="n">
        <f aca="false">BasisVolumeLargeVPP!AA25</f>
        <v>3720</v>
      </c>
      <c r="BJ20" s="30" t="n">
        <f aca="false">BJ19</f>
        <v>-0.11</v>
      </c>
      <c r="BK20" s="30" t="n">
        <f aca="false">VLOOKUP($A20,[1]!Table,MATCH(BJ$1,[1]!Curves,0))</f>
        <v>-0.085</v>
      </c>
      <c r="BL20" s="31" t="n">
        <f aca="false">(BK20-BJ20)*BI20*$D20</f>
        <v>311.281019960278</v>
      </c>
      <c r="BM20" s="26" t="n">
        <f aca="false">BasisVolumeLargeVPP!W25</f>
        <v>71067.5</v>
      </c>
      <c r="BN20" s="30" t="n">
        <f aca="false">BN19</f>
        <v>-0.29</v>
      </c>
      <c r="BO20" s="30" t="n">
        <f aca="false">VLOOKUP($A20,[1]!Table,MATCH(BN$1,[1]!Curves,0))</f>
        <v>-0.16</v>
      </c>
      <c r="BP20" s="31" t="n">
        <f aca="false">(BO20-BN20)*BM20*$D20</f>
        <v>30923.175324554</v>
      </c>
      <c r="BQ20" s="26" t="n">
        <f aca="false">BasisVolumeLargeVPP!AG25</f>
        <v>47585</v>
      </c>
      <c r="BR20" s="30" t="n">
        <f aca="false">BR19</f>
        <v>-0.09</v>
      </c>
      <c r="BS20" s="30" t="n">
        <f aca="false">VLOOKUP($A20,[1]!Table,MATCH(BR$1,[1]!Curves,0))</f>
        <v>-0.0725</v>
      </c>
      <c r="BT20" s="31" t="n">
        <f aca="false">(BS20-BR20)*BQ20*$D20</f>
        <v>2787.26213289433</v>
      </c>
      <c r="BU20" s="26" t="n">
        <f aca="false">BasisVolumeLargeVPP!C25</f>
        <v>52235</v>
      </c>
      <c r="BV20" s="30" t="n">
        <v>-0.015</v>
      </c>
      <c r="BW20" s="30" t="n">
        <f aca="false">VLOOKUP($A20,[1]!Table,MATCH(BV$1,[1]!Curves,0))</f>
        <v>-0.01</v>
      </c>
      <c r="BX20" s="31" t="n">
        <f aca="false">(BW20-BV20)*BU20*$D20</f>
        <v>874.180864388448</v>
      </c>
      <c r="BY20" s="26" t="n">
        <f aca="false">BasisVolumeLargeVPP!AO25+BasisVolumeLargeVPP!AU25</f>
        <v>11005</v>
      </c>
      <c r="BZ20" s="30" t="n">
        <f aca="false">BZ19</f>
        <v>-0.09</v>
      </c>
      <c r="CA20" s="30" t="n">
        <f aca="false">VLOOKUP($A20,[1]!Table,MATCH(BZ$1,[1]!Curves,0))</f>
        <v>-0.075</v>
      </c>
      <c r="CB20" s="31" t="n">
        <f aca="false">(CA20-BZ20)*BY20*$D20</f>
        <v>552.523810429494</v>
      </c>
      <c r="CC20" s="26" t="n">
        <f aca="false">BasisVolumeLargeVPP!AQ25</f>
        <v>7130</v>
      </c>
      <c r="CD20" s="30" t="n">
        <f aca="false">CD19</f>
        <v>-0.15</v>
      </c>
      <c r="CE20" s="30" t="n">
        <f aca="false">VLOOKUP($A20,[1]!Table,MATCH(CD$1,[1]!Curves,0))</f>
        <v>-0.1275</v>
      </c>
      <c r="CF20" s="31" t="n">
        <f aca="false">(CE20-CD20)*CC20*$D20</f>
        <v>536.95975943148</v>
      </c>
      <c r="CG20" s="26" t="n">
        <f aca="false">BasisVolumeLargeVPP!E25</f>
        <v>62310</v>
      </c>
      <c r="CH20" s="30" t="n">
        <f aca="false">CH19</f>
        <v>-0.19</v>
      </c>
      <c r="CI20" s="30" t="n">
        <f aca="false">VLOOKUP($A20,[1]!Table,MATCH(CH$1,[1]!Curves,0))</f>
        <v>-0.268</v>
      </c>
      <c r="CJ20" s="31" t="n">
        <f aca="false">(CI20-CH20)*CG20*$D20</f>
        <v>-16267.5461031242</v>
      </c>
      <c r="CK20" s="26" t="n">
        <f aca="false">BasisVolumeLargeVPP!AI25</f>
        <v>53940</v>
      </c>
      <c r="CL20" s="30" t="n">
        <f aca="false">CL19</f>
        <v>-0.2</v>
      </c>
      <c r="CM20" s="30" t="n">
        <f aca="false">VLOOKUP($A20,[1]!Table,MATCH(CL$1,[1]!Curves,0))</f>
        <v>-0.16</v>
      </c>
      <c r="CN20" s="31" t="n">
        <f aca="false">(CM20-CL20)*CK20*$D20</f>
        <v>7221.71966307846</v>
      </c>
      <c r="CO20" s="26"/>
      <c r="CP20" s="30" t="n">
        <f aca="false">CP19</f>
        <v>-0.08</v>
      </c>
      <c r="CQ20" s="30" t="n">
        <f aca="false">VLOOKUP($A20,[1]!Table,MATCH(CP$1,[1]!Curves,0))</f>
        <v>-0.0675</v>
      </c>
      <c r="CR20" s="31" t="n">
        <f aca="false">(CQ20-CP20)*CO20*$D20</f>
        <v>0</v>
      </c>
      <c r="CS20" s="26" t="n">
        <f aca="false">BasisVolumeLargeVPP!BA25</f>
        <v>28830</v>
      </c>
      <c r="CT20" s="30" t="n">
        <f aca="false">CT19</f>
        <v>-0.13</v>
      </c>
      <c r="CU20" s="30" t="n">
        <f aca="false">VLOOKUP($A20,[1]!Table,MATCH(CT$1,[1]!Curves,0))</f>
        <v>-0.1</v>
      </c>
      <c r="CV20" s="31" t="n">
        <f aca="false">(CU20-CT20)*CS20*$D20</f>
        <v>2894.91348563059</v>
      </c>
      <c r="CW20" s="26" t="n">
        <f aca="false">BasisVolumeLargeVPP!AS25</f>
        <v>19840</v>
      </c>
      <c r="CX20" s="30" t="n">
        <f aca="false">CX19</f>
        <v>0.01</v>
      </c>
      <c r="CY20" s="30" t="n">
        <f aca="false">VLOOKUP($A20,[1]!Table,MATCH(CX$1,[1]!Curves,0))</f>
        <v>0.02</v>
      </c>
      <c r="CZ20" s="31" t="n">
        <f aca="false">(CY20-CX20)*CW20*$D20</f>
        <v>664.066175915261</v>
      </c>
      <c r="DA20" s="26" t="n">
        <f aca="false">BasisVolumeLargeVPP!BE25</f>
        <v>0</v>
      </c>
      <c r="DB20" s="30" t="n">
        <f aca="false">DB19</f>
        <v>0.0375</v>
      </c>
      <c r="DC20" s="30" t="n">
        <f aca="false">VLOOKUP($A20,[1]!Table,MATCH(DB$1,[1]!Curves,0))</f>
        <v>0.05</v>
      </c>
      <c r="DD20" s="31" t="n">
        <f aca="false">(DC20-DB20)*DA20*$D20</f>
        <v>0</v>
      </c>
      <c r="DE20" s="26" t="n">
        <f aca="false">BasisVolumeLargeVPP!BC25</f>
        <v>1240</v>
      </c>
      <c r="DF20" s="30" t="n">
        <f aca="false">DF19</f>
        <v>-0.09</v>
      </c>
      <c r="DG20" s="30" t="n">
        <f aca="false">VLOOKUP($A20,[1]!Table,MATCH(DF$1,[1]!Curves,0))</f>
        <v>-0.085</v>
      </c>
      <c r="DH20" s="31" t="n">
        <f aca="false">(DG20-DF20)*DE20*$D20</f>
        <v>20.7520679973519</v>
      </c>
      <c r="DI20" s="26" t="n">
        <f aca="false">BasisVolumeLargeVPP!AE25</f>
        <v>0</v>
      </c>
      <c r="DJ20" s="30" t="n">
        <f aca="false">DJ19</f>
        <v>-0.11</v>
      </c>
      <c r="DK20" s="30" t="n">
        <f aca="false">VLOOKUP($A20,[1]!Table,MATCH(DJ$1,[1]!Curves,0))</f>
        <v>0.08</v>
      </c>
      <c r="DL20" s="31" t="n">
        <f aca="false">(DK20-DJ20)*DI20*$D20</f>
        <v>0</v>
      </c>
      <c r="DM20" s="26" t="n">
        <f aca="false">BasisVolumeLargeVPP!AC25</f>
        <v>3720</v>
      </c>
      <c r="DN20" s="30" t="n">
        <f aca="false">DN19</f>
        <v>-0.11</v>
      </c>
      <c r="DO20" s="30" t="n">
        <f aca="false">VLOOKUP($A20,[1]!Table,MATCH(DN$1,[1]!Curves,0))</f>
        <v>-0.085</v>
      </c>
      <c r="DP20" s="31" t="n">
        <f aca="false">(DO20-DN20)*DM20*$D20</f>
        <v>311.281019960278</v>
      </c>
      <c r="DQ20" s="30"/>
      <c r="DR20" s="30"/>
      <c r="DS20" s="32"/>
      <c r="DT20" s="30"/>
      <c r="DU20" s="30"/>
      <c r="DV20" s="32"/>
      <c r="DW20" s="30"/>
      <c r="DX20" s="30"/>
      <c r="DY20" s="32"/>
      <c r="DZ20" s="30"/>
      <c r="EA20" s="30"/>
      <c r="EB20" s="32"/>
    </row>
    <row r="21" customFormat="false" ht="12.75" hidden="false" customHeight="false" outlineLevel="0" collapsed="false">
      <c r="A21" s="25" t="n">
        <v>37376</v>
      </c>
      <c r="B21" s="26" t="n">
        <f aca="false">EOMONTH(A21,0)-$A$1</f>
        <v>-8550</v>
      </c>
      <c r="C21" s="27" t="n">
        <f aca="false">[1]Curves!D31</f>
        <v>0.0521507181381002</v>
      </c>
      <c r="D21" s="28" t="n">
        <f aca="false">1/(1+C21*0.5)^(B21*2/365.25)</f>
        <v>3.33719905463594</v>
      </c>
      <c r="E21" s="26" t="n">
        <f aca="false">NymexVolume!C17</f>
        <v>856747.5</v>
      </c>
      <c r="F21" s="29" t="n">
        <v>4.79</v>
      </c>
      <c r="G21" s="30" t="n">
        <f aca="false">VLOOKUP($A21,[1]!Table,MATCH(F$1,[1]!Curves,0))</f>
        <v>4.565</v>
      </c>
      <c r="H21" s="31" t="n">
        <f aca="false">(G21-F21)*E21*$D21</f>
        <v>-643305.813088882</v>
      </c>
      <c r="I21" s="26" t="n">
        <f aca="false">BasisVolumeLargeVPP!S26</f>
        <v>16050</v>
      </c>
      <c r="J21" s="30" t="n">
        <f aca="false">J20</f>
        <v>-0.11</v>
      </c>
      <c r="K21" s="30" t="n">
        <f aca="false">VLOOKUP($A21,[1]!Table,MATCH(J$1,[1]!Curves,0))</f>
        <v>-0.1</v>
      </c>
      <c r="L21" s="31" t="n">
        <f aca="false">(K21-J21)*$I21*$D21</f>
        <v>535.620448269068</v>
      </c>
      <c r="M21" s="26" t="n">
        <f aca="false">BasisVolumeLargeVPP!AY26</f>
        <v>57750</v>
      </c>
      <c r="N21" s="30" t="n">
        <f aca="false">N20</f>
        <v>-0.08</v>
      </c>
      <c r="O21" s="30" t="n">
        <f aca="false">VLOOKUP($A21,[1]!Table,MATCH(N$1,[1]!Curves,0))</f>
        <v>-0.06</v>
      </c>
      <c r="P21" s="31" t="n">
        <f aca="false">(O21-N21)*M21*$D21</f>
        <v>3854.46490810451</v>
      </c>
      <c r="Q21" s="26" t="n">
        <f aca="false">BasisVolumeLargeVPP!AM26</f>
        <v>31050</v>
      </c>
      <c r="R21" s="30" t="n">
        <f aca="false">R20</f>
        <v>-0.0325</v>
      </c>
      <c r="S21" s="30" t="n">
        <f aca="false">VLOOKUP($A21,[1]!Table,MATCH(R$1,[1]!Curves,0))</f>
        <v>-0.02</v>
      </c>
      <c r="T21" s="31" t="n">
        <f aca="false">(S21-R21)*Q21*$D21</f>
        <v>1295.25038308057</v>
      </c>
      <c r="U21" s="26" t="n">
        <f aca="false">BasisVolumeLargeVPP!I26</f>
        <v>15150</v>
      </c>
      <c r="V21" s="30" t="n">
        <f aca="false">V20</f>
        <v>0.07</v>
      </c>
      <c r="W21" s="30" t="n">
        <f aca="false">VLOOKUP($A21,[1]!Table,MATCH(V$1,[1]!Curves,0))</f>
        <v>0.09</v>
      </c>
      <c r="X21" s="31" t="n">
        <f aca="false">(W21-V21)*U21*$D21</f>
        <v>1011.17131355469</v>
      </c>
      <c r="Y21" s="26" t="n">
        <f aca="false">BasisVolumeLargeVPP!U26</f>
        <v>205297.5</v>
      </c>
      <c r="Z21" s="30" t="n">
        <f aca="false">Z20</f>
        <v>-0.005</v>
      </c>
      <c r="AA21" s="30" t="n">
        <f aca="false">VLOOKUP($A21,[1]!Table,MATCH(Z$1,[1]!Curves,0))</f>
        <v>0.0125</v>
      </c>
      <c r="AB21" s="31" t="n">
        <f aca="false">(AA21-Z21)*Y21*$D21</f>
        <v>11989.5759010846</v>
      </c>
      <c r="AC21" s="26" t="n">
        <f aca="false">BasisVolumeLargeVPP!AK26</f>
        <v>12000</v>
      </c>
      <c r="AD21" s="30" t="n">
        <f aca="false">AD20</f>
        <v>-0.18</v>
      </c>
      <c r="AE21" s="30" t="n">
        <f aca="false">VLOOKUP($A21,[1]!Table,MATCH(AD$1,[1]!Curves,0))</f>
        <v>-0.15</v>
      </c>
      <c r="AF21" s="31" t="n">
        <f aca="false">(AE21-AD21)*AC21*$D21</f>
        <v>1201.39165966894</v>
      </c>
      <c r="AG21" s="26" t="n">
        <f aca="false">BasisVolumeLargeVPP!K26</f>
        <v>30300</v>
      </c>
      <c r="AH21" s="30" t="n">
        <f aca="false">AH20</f>
        <v>0.15</v>
      </c>
      <c r="AI21" s="30" t="n">
        <f aca="false">VLOOKUP($A21,[1]!Table,MATCH(AH$1,[1]!Curves,0))</f>
        <v>0.16</v>
      </c>
      <c r="AJ21" s="31" t="n">
        <f aca="false">(AI21-AH21)*AG21*$D21</f>
        <v>1011.17131355469</v>
      </c>
      <c r="AK21" s="26" t="n">
        <f aca="false">BasisVolumeLargeVPP!M26</f>
        <v>30300</v>
      </c>
      <c r="AL21" s="30" t="n">
        <f aca="false">AL20</f>
        <v>0.13</v>
      </c>
      <c r="AM21" s="30" t="n">
        <f aca="false">VLOOKUP($A21,[1]!Table,MATCH(AL$1,[1]!Curves,0))</f>
        <v>0.16</v>
      </c>
      <c r="AN21" s="31" t="n">
        <f aca="false">(AM21-AL21)*AK21*$D21</f>
        <v>3033.51394066407</v>
      </c>
      <c r="AO21" s="26" t="n">
        <f aca="false">BasisVolumeLargeVPP!O26</f>
        <v>25950</v>
      </c>
      <c r="AP21" s="30" t="n">
        <f aca="false">AP20</f>
        <v>0.15</v>
      </c>
      <c r="AQ21" s="30" t="n">
        <f aca="false">VLOOKUP($A21,[1]!Table,MATCH(AP$1,[1]!Curves,0))</f>
        <v>0.16</v>
      </c>
      <c r="AR21" s="31" t="n">
        <f aca="false">(AQ21-AP21)*AO21*$D21</f>
        <v>866.003154678027</v>
      </c>
      <c r="AS21" s="26" t="n">
        <f aca="false">BasisVolumeLargeVPP!Y26+BasisVolumeLargeVPP!Q26</f>
        <v>40950</v>
      </c>
      <c r="AT21" s="30" t="n">
        <f aca="false">AT20</f>
        <v>-0.13</v>
      </c>
      <c r="AU21" s="30" t="n">
        <f aca="false">VLOOKUP($A21,[1]!Table,MATCH(AT$1,[1]!Curves,0))</f>
        <v>-0.12</v>
      </c>
      <c r="AV21" s="31" t="n">
        <f aca="false">(AU21-AT21)*AS21*$D21</f>
        <v>1366.58301287342</v>
      </c>
      <c r="AW21" s="26" t="n">
        <f aca="false">BasisVolumeLargeVPP!AW26</f>
        <v>41100</v>
      </c>
      <c r="AX21" s="30" t="n">
        <f aca="false">AX20</f>
        <v>-0.08</v>
      </c>
      <c r="AY21" s="30" t="n">
        <f aca="false">VLOOKUP($A21,[1]!Table,MATCH(AX$1,[1]!Curves,0))</f>
        <v>-0.06</v>
      </c>
      <c r="AZ21" s="31" t="n">
        <f aca="false">(AY21-AX21)*AW21*$D21</f>
        <v>2743.17762291074</v>
      </c>
      <c r="BA21" s="26" t="n">
        <f aca="false">BasisVolumeLargeVPP!G26</f>
        <v>7350</v>
      </c>
      <c r="BB21" s="30" t="n">
        <f aca="false">BB20</f>
        <v>-0.13</v>
      </c>
      <c r="BC21" s="30" t="n">
        <f aca="false">VLOOKUP($A21,[1]!Table,MATCH(BB$1,[1]!Curves,0))</f>
        <v>0.01</v>
      </c>
      <c r="BD21" s="31" t="n">
        <f aca="false">(BC21-BB21)*BA21*$D21</f>
        <v>3433.97782722038</v>
      </c>
      <c r="BE21" s="26"/>
      <c r="BF21" s="30" t="n">
        <f aca="false">BF20</f>
        <v>-0.11</v>
      </c>
      <c r="BG21" s="30" t="n">
        <f aca="false">VLOOKUP($A21,[1]!Table,MATCH(BF$1,[1]!Curves,0))</f>
        <v>-0.07</v>
      </c>
      <c r="BH21" s="31" t="n">
        <f aca="false">(BG21-BF21)*BE21*$D21</f>
        <v>0</v>
      </c>
      <c r="BI21" s="26" t="n">
        <f aca="false">BasisVolumeLargeVPP!AA26</f>
        <v>3600</v>
      </c>
      <c r="BJ21" s="30" t="n">
        <f aca="false">BJ20</f>
        <v>-0.11</v>
      </c>
      <c r="BK21" s="30" t="n">
        <f aca="false">VLOOKUP($A21,[1]!Table,MATCH(BJ$1,[1]!Curves,0))</f>
        <v>-0.1</v>
      </c>
      <c r="BL21" s="31" t="n">
        <f aca="false">(BK21-BJ21)*BI21*$D21</f>
        <v>120.139165966894</v>
      </c>
      <c r="BM21" s="26" t="n">
        <f aca="false">BasisVolumeLargeVPP!W26</f>
        <v>70050</v>
      </c>
      <c r="BN21" s="30" t="n">
        <f aca="false">BN20</f>
        <v>-0.29</v>
      </c>
      <c r="BO21" s="30" t="n">
        <f aca="false">VLOOKUP($A21,[1]!Table,MATCH(BN$1,[1]!Curves,0))</f>
        <v>-0.14</v>
      </c>
      <c r="BP21" s="31" t="n">
        <f aca="false">(BO21-BN21)*BM21*$D21</f>
        <v>35065.6190665871</v>
      </c>
      <c r="BQ21" s="26" t="n">
        <f aca="false">BasisVolumeLargeVPP!AG26</f>
        <v>46800</v>
      </c>
      <c r="BR21" s="30" t="n">
        <f aca="false">BR20</f>
        <v>-0.09</v>
      </c>
      <c r="BS21" s="30" t="n">
        <f aca="false">VLOOKUP($A21,[1]!Table,MATCH(BR$1,[1]!Curves,0))</f>
        <v>-0.08</v>
      </c>
      <c r="BT21" s="31" t="n">
        <f aca="false">(BS21-BR21)*BQ21*$D21</f>
        <v>1561.80915756962</v>
      </c>
      <c r="BU21" s="26" t="n">
        <f aca="false">BasisVolumeLargeVPP!C26</f>
        <v>48750</v>
      </c>
      <c r="BV21" s="30" t="n">
        <v>-0.015</v>
      </c>
      <c r="BW21" s="30" t="n">
        <f aca="false">VLOOKUP($A21,[1]!Table,MATCH(BV$1,[1]!Curves,0))</f>
        <v>-0.005</v>
      </c>
      <c r="BX21" s="31" t="n">
        <f aca="false">(BW21-BV21)*BU21*$D21</f>
        <v>1626.88453913502</v>
      </c>
      <c r="BY21" s="26" t="n">
        <f aca="false">BasisVolumeLargeVPP!AO26+BasisVolumeLargeVPP!AU26</f>
        <v>10350</v>
      </c>
      <c r="BZ21" s="30" t="n">
        <f aca="false">BZ20</f>
        <v>-0.09</v>
      </c>
      <c r="CA21" s="30" t="n">
        <f aca="false">VLOOKUP($A21,[1]!Table,MATCH(BZ$1,[1]!Curves,0))</f>
        <v>-0.0825</v>
      </c>
      <c r="CB21" s="31" t="n">
        <f aca="false">(CA21-BZ21)*BY21*$D21</f>
        <v>259.050076616114</v>
      </c>
      <c r="CC21" s="26" t="n">
        <f aca="false">BasisVolumeLargeVPP!AQ26</f>
        <v>6600</v>
      </c>
      <c r="CD21" s="30" t="n">
        <f aca="false">CD20</f>
        <v>-0.15</v>
      </c>
      <c r="CE21" s="30" t="n">
        <f aca="false">VLOOKUP($A21,[1]!Table,MATCH(CD$1,[1]!Curves,0))</f>
        <v>-0.1525</v>
      </c>
      <c r="CF21" s="31" t="n">
        <f aca="false">(CE21-CD21)*CC21*$D21</f>
        <v>-55.063784401493</v>
      </c>
      <c r="CG21" s="26" t="n">
        <f aca="false">BasisVolumeLargeVPP!E26</f>
        <v>61200</v>
      </c>
      <c r="CH21" s="30" t="n">
        <f aca="false">CH20</f>
        <v>-0.19</v>
      </c>
      <c r="CI21" s="30" t="n">
        <f aca="false">VLOOKUP($A21,[1]!Table,MATCH(CH$1,[1]!Curves,0))</f>
        <v>-0.148</v>
      </c>
      <c r="CJ21" s="31" t="n">
        <f aca="false">(CI21-CH21)*CG21*$D21</f>
        <v>8577.93645003621</v>
      </c>
      <c r="CK21" s="26" t="n">
        <f aca="false">BasisVolumeLargeVPP!AI26</f>
        <v>49800</v>
      </c>
      <c r="CL21" s="30" t="n">
        <f aca="false">CL20</f>
        <v>-0.2</v>
      </c>
      <c r="CM21" s="30" t="n">
        <f aca="false">VLOOKUP($A21,[1]!Table,MATCH(CL$1,[1]!Curves,0))</f>
        <v>-0.14</v>
      </c>
      <c r="CN21" s="31" t="n">
        <f aca="false">(CM21-CL21)*CK21*$D21</f>
        <v>9971.55077525218</v>
      </c>
      <c r="CO21" s="26"/>
      <c r="CP21" s="30" t="n">
        <f aca="false">CP20</f>
        <v>-0.08</v>
      </c>
      <c r="CQ21" s="30" t="n">
        <f aca="false">VLOOKUP($A21,[1]!Table,MATCH(CP$1,[1]!Curves,0))</f>
        <v>-0.065</v>
      </c>
      <c r="CR21" s="31" t="n">
        <f aca="false">(CQ21-CP21)*CO21*$D21</f>
        <v>0</v>
      </c>
      <c r="CS21" s="26" t="n">
        <f aca="false">BasisVolumeLargeVPP!BA26</f>
        <v>28200</v>
      </c>
      <c r="CT21" s="30" t="n">
        <f aca="false">CT20</f>
        <v>-0.13</v>
      </c>
      <c r="CU21" s="30" t="n">
        <f aca="false">VLOOKUP($A21,[1]!Table,MATCH(CT$1,[1]!Curves,0))</f>
        <v>-0.1</v>
      </c>
      <c r="CV21" s="31" t="n">
        <f aca="false">(CU21-CT21)*CS21*$D21</f>
        <v>2823.270400222</v>
      </c>
      <c r="CW21" s="26" t="n">
        <f aca="false">BasisVolumeLargeVPP!AS26</f>
        <v>14550</v>
      </c>
      <c r="CX21" s="30" t="n">
        <f aca="false">CX20</f>
        <v>0.01</v>
      </c>
      <c r="CY21" s="30" t="n">
        <f aca="false">VLOOKUP($A21,[1]!Table,MATCH(CX$1,[1]!Curves,0))</f>
        <v>0.015</v>
      </c>
      <c r="CZ21" s="31" t="n">
        <f aca="false">(CY21-CX21)*CW21*$D21</f>
        <v>242.781231224764</v>
      </c>
      <c r="DA21" s="26" t="n">
        <f aca="false">BasisVolumeLargeVPP!BE26</f>
        <v>0</v>
      </c>
      <c r="DB21" s="30" t="n">
        <f aca="false">DB20</f>
        <v>0.0375</v>
      </c>
      <c r="DC21" s="30" t="n">
        <f aca="false">VLOOKUP($A21,[1]!Table,MATCH(DB$1,[1]!Curves,0))</f>
        <v>0.035</v>
      </c>
      <c r="DD21" s="31" t="n">
        <f aca="false">(DC21-DB21)*DA21*$D21</f>
        <v>-0</v>
      </c>
      <c r="DE21" s="26" t="n">
        <f aca="false">BasisVolumeLargeVPP!BC26</f>
        <v>0</v>
      </c>
      <c r="DF21" s="30" t="n">
        <f aca="false">DF20</f>
        <v>-0.09</v>
      </c>
      <c r="DG21" s="30" t="n">
        <f aca="false">VLOOKUP($A21,[1]!Table,MATCH(DF$1,[1]!Curves,0))</f>
        <v>-0.0625</v>
      </c>
      <c r="DH21" s="31" t="n">
        <f aca="false">(DG21-DF21)*DE21*$D21</f>
        <v>0</v>
      </c>
      <c r="DI21" s="26" t="n">
        <f aca="false">BasisVolumeLargeVPP!AE26</f>
        <v>0</v>
      </c>
      <c r="DJ21" s="30" t="n">
        <f aca="false">DJ20</f>
        <v>-0.11</v>
      </c>
      <c r="DK21" s="30" t="n">
        <f aca="false">VLOOKUP($A21,[1]!Table,MATCH(DJ$1,[1]!Curves,0))</f>
        <v>0.09</v>
      </c>
      <c r="DL21" s="31" t="n">
        <f aca="false">(DK21-DJ21)*DI21*$D21</f>
        <v>0</v>
      </c>
      <c r="DM21" s="26" t="n">
        <f aca="false">BasisVolumeLargeVPP!AC26</f>
        <v>3600</v>
      </c>
      <c r="DN21" s="30" t="n">
        <f aca="false">DN20</f>
        <v>-0.11</v>
      </c>
      <c r="DO21" s="30" t="n">
        <f aca="false">VLOOKUP($A21,[1]!Table,MATCH(DN$1,[1]!Curves,0))</f>
        <v>-0.1</v>
      </c>
      <c r="DP21" s="31" t="n">
        <f aca="false">(DO21-DN21)*DM21*$D21</f>
        <v>120.139165966894</v>
      </c>
      <c r="DQ21" s="30"/>
      <c r="DR21" s="30"/>
      <c r="DS21" s="32"/>
      <c r="DT21" s="30"/>
      <c r="DU21" s="30"/>
      <c r="DV21" s="32"/>
      <c r="DW21" s="30"/>
      <c r="DX21" s="30"/>
      <c r="DY21" s="32"/>
      <c r="DZ21" s="30"/>
      <c r="EA21" s="30"/>
      <c r="EB21" s="32"/>
    </row>
    <row r="22" customFormat="false" ht="12.75" hidden="false" customHeight="false" outlineLevel="0" collapsed="false">
      <c r="A22" s="25" t="n">
        <v>37407</v>
      </c>
      <c r="B22" s="26" t="n">
        <f aca="false">EOMONTH(A22,0)-$A$1</f>
        <v>-8519</v>
      </c>
      <c r="C22" s="27" t="n">
        <f aca="false">[1]Curves!D32</f>
        <v>0.0522077588098653</v>
      </c>
      <c r="D22" s="28" t="n">
        <f aca="false">1/(1+C22*0.5)^(B22*2/365.25)</f>
        <v>3.32695988691806</v>
      </c>
      <c r="E22" s="26" t="n">
        <f aca="false">NymexVolume!C18</f>
        <v>826266.25</v>
      </c>
      <c r="F22" s="29" t="n">
        <v>4.79</v>
      </c>
      <c r="G22" s="30" t="n">
        <f aca="false">VLOOKUP($A22,[1]!Table,MATCH(F$1,[1]!Curves,0))</f>
        <v>4.42</v>
      </c>
      <c r="H22" s="31" t="n">
        <f aca="false">(G22-F22)*E22*$D22</f>
        <v>-1017113.22777576</v>
      </c>
      <c r="I22" s="26" t="n">
        <f aca="false">BasisVolumeLargeVPP!S27</f>
        <v>15810</v>
      </c>
      <c r="J22" s="30" t="n">
        <f aca="false">J21</f>
        <v>-0.11</v>
      </c>
      <c r="K22" s="30" t="n">
        <f aca="false">VLOOKUP($A22,[1]!Table,MATCH(J$1,[1]!Curves,0))</f>
        <v>-0.1</v>
      </c>
      <c r="L22" s="31" t="n">
        <f aca="false">(K22-J22)*$I22*$D22</f>
        <v>525.992358121744</v>
      </c>
      <c r="M22" s="26" t="n">
        <f aca="false">BasisVolumeLargeVPP!AY27</f>
        <v>37355</v>
      </c>
      <c r="N22" s="30" t="n">
        <f aca="false">N21</f>
        <v>-0.08</v>
      </c>
      <c r="O22" s="30" t="n">
        <f aca="false">VLOOKUP($A22,[1]!Table,MATCH(N$1,[1]!Curves,0))</f>
        <v>-0.06</v>
      </c>
      <c r="P22" s="31" t="n">
        <f aca="false">(O22-N22)*M22*$D22</f>
        <v>2485.57173151648</v>
      </c>
      <c r="Q22" s="26" t="n">
        <f aca="false">BasisVolumeLargeVPP!AM27</f>
        <v>29915</v>
      </c>
      <c r="R22" s="30" t="n">
        <f aca="false">R21</f>
        <v>-0.0325</v>
      </c>
      <c r="S22" s="30" t="n">
        <f aca="false">VLOOKUP($A22,[1]!Table,MATCH(R$1,[1]!Curves,0))</f>
        <v>-0.02</v>
      </c>
      <c r="T22" s="31" t="n">
        <f aca="false">(S22-R22)*Q22*$D22</f>
        <v>1244.07506271442</v>
      </c>
      <c r="U22" s="26" t="n">
        <f aca="false">BasisVolumeLargeVPP!I27</f>
        <v>14725</v>
      </c>
      <c r="V22" s="30" t="n">
        <f aca="false">V21</f>
        <v>0.07</v>
      </c>
      <c r="W22" s="30" t="n">
        <f aca="false">VLOOKUP($A22,[1]!Table,MATCH(V$1,[1]!Curves,0))</f>
        <v>0.09</v>
      </c>
      <c r="X22" s="31" t="n">
        <f aca="false">(W22-V22)*U22*$D22</f>
        <v>979.789686697367</v>
      </c>
      <c r="Y22" s="26" t="n">
        <f aca="false">BasisVolumeLargeVPP!U27</f>
        <v>200996.25</v>
      </c>
      <c r="Z22" s="30" t="n">
        <f aca="false">Z21</f>
        <v>-0.005</v>
      </c>
      <c r="AA22" s="30" t="n">
        <f aca="false">VLOOKUP($A22,[1]!Table,MATCH(Z$1,[1]!Curves,0))</f>
        <v>0.0125</v>
      </c>
      <c r="AB22" s="31" t="n">
        <f aca="false">(AA22-Z22)*Y22*$D22</f>
        <v>11702.3630704917</v>
      </c>
      <c r="AC22" s="26" t="n">
        <f aca="false">BasisVolumeLargeVPP!AK27</f>
        <v>11625</v>
      </c>
      <c r="AD22" s="30" t="n">
        <f aca="false">AD21</f>
        <v>-0.18</v>
      </c>
      <c r="AE22" s="30" t="n">
        <f aca="false">VLOOKUP($A22,[1]!Table,MATCH(AD$1,[1]!Curves,0))</f>
        <v>-0.18</v>
      </c>
      <c r="AF22" s="31" t="n">
        <f aca="false">(AE22-AD22)*AC22*$D22</f>
        <v>0</v>
      </c>
      <c r="AG22" s="26" t="n">
        <f aca="false">BasisVolumeLargeVPP!K27</f>
        <v>29837.5</v>
      </c>
      <c r="AH22" s="30" t="n">
        <f aca="false">AH21</f>
        <v>0.15</v>
      </c>
      <c r="AI22" s="30" t="n">
        <f aca="false">VLOOKUP($A22,[1]!Table,MATCH(AH$1,[1]!Curves,0))</f>
        <v>0.16</v>
      </c>
      <c r="AJ22" s="31" t="n">
        <f aca="false">(AI22-AH22)*AG22*$D22</f>
        <v>992.681656259176</v>
      </c>
      <c r="AK22" s="26" t="n">
        <f aca="false">BasisVolumeLargeVPP!M27</f>
        <v>29837.5</v>
      </c>
      <c r="AL22" s="30" t="n">
        <f aca="false">AL21</f>
        <v>0.13</v>
      </c>
      <c r="AM22" s="30" t="n">
        <f aca="false">VLOOKUP($A22,[1]!Table,MATCH(AL$1,[1]!Curves,0))</f>
        <v>0.16</v>
      </c>
      <c r="AN22" s="31" t="n">
        <f aca="false">(AM22-AL22)*AK22*$D22</f>
        <v>2978.04496877753</v>
      </c>
      <c r="AO22" s="26" t="n">
        <f aca="false">BasisVolumeLargeVPP!O27</f>
        <v>25730</v>
      </c>
      <c r="AP22" s="30" t="n">
        <f aca="false">AP21</f>
        <v>0.15</v>
      </c>
      <c r="AQ22" s="30" t="n">
        <f aca="false">VLOOKUP($A22,[1]!Table,MATCH(AP$1,[1]!Curves,0))</f>
        <v>0.16</v>
      </c>
      <c r="AR22" s="31" t="n">
        <f aca="false">(AQ22-AP22)*AO22*$D22</f>
        <v>856.026778904017</v>
      </c>
      <c r="AS22" s="26" t="n">
        <f aca="false">BasisVolumeLargeVPP!Y27+BasisVolumeLargeVPP!Q27</f>
        <v>40351.6666666667</v>
      </c>
      <c r="AT22" s="30" t="n">
        <f aca="false">AT21</f>
        <v>-0.13</v>
      </c>
      <c r="AU22" s="30" t="n">
        <f aca="false">VLOOKUP($A22,[1]!Table,MATCH(AT$1,[1]!Curves,0))</f>
        <v>-0.12</v>
      </c>
      <c r="AV22" s="31" t="n">
        <f aca="false">(AU22-AT22)*AS22*$D22</f>
        <v>1342.48376370289</v>
      </c>
      <c r="AW22" s="26" t="n">
        <f aca="false">BasisVolumeLargeVPP!AW27</f>
        <v>58590</v>
      </c>
      <c r="AX22" s="30" t="n">
        <f aca="false">AX21</f>
        <v>-0.08</v>
      </c>
      <c r="AY22" s="30" t="n">
        <f aca="false">VLOOKUP($A22,[1]!Table,MATCH(AX$1,[1]!Curves,0))</f>
        <v>-0.06</v>
      </c>
      <c r="AZ22" s="31" t="n">
        <f aca="false">(AY22-AX22)*AW22*$D22</f>
        <v>3898.53159549058</v>
      </c>
      <c r="BA22" s="26" t="n">
        <f aca="false">BasisVolumeLargeVPP!G27</f>
        <v>7285</v>
      </c>
      <c r="BB22" s="30" t="n">
        <f aca="false">BB21</f>
        <v>-0.13</v>
      </c>
      <c r="BC22" s="30" t="n">
        <f aca="false">VLOOKUP($A22,[1]!Table,MATCH(BB$1,[1]!Curves,0))</f>
        <v>0.01</v>
      </c>
      <c r="BD22" s="31" t="n">
        <f aca="false">(BC22-BB22)*BA22*$D22</f>
        <v>3393.16638866773</v>
      </c>
      <c r="BE22" s="26"/>
      <c r="BF22" s="30" t="n">
        <f aca="false">BF21</f>
        <v>-0.11</v>
      </c>
      <c r="BG22" s="30" t="n">
        <f aca="false">VLOOKUP($A22,[1]!Table,MATCH(BF$1,[1]!Curves,0))</f>
        <v>-0.07</v>
      </c>
      <c r="BH22" s="31" t="n">
        <f aca="false">(BG22-BF22)*BE22*$D22</f>
        <v>0</v>
      </c>
      <c r="BI22" s="26" t="n">
        <f aca="false">BasisVolumeLargeVPP!AA27</f>
        <v>3461.66666666667</v>
      </c>
      <c r="BJ22" s="30" t="n">
        <f aca="false">BJ21</f>
        <v>-0.11</v>
      </c>
      <c r="BK22" s="30" t="n">
        <f aca="false">VLOOKUP($A22,[1]!Table,MATCH(BJ$1,[1]!Curves,0))</f>
        <v>-0.1</v>
      </c>
      <c r="BL22" s="31" t="n">
        <f aca="false">(BK22-BJ22)*BI22*$D22</f>
        <v>115.168261418813</v>
      </c>
      <c r="BM22" s="26" t="n">
        <f aca="false">BasisVolumeLargeVPP!W27</f>
        <v>68975</v>
      </c>
      <c r="BN22" s="30" t="n">
        <f aca="false">BN21</f>
        <v>-0.29</v>
      </c>
      <c r="BO22" s="30" t="n">
        <f aca="false">VLOOKUP($A22,[1]!Table,MATCH(BN$1,[1]!Curves,0))</f>
        <v>-0.1275</v>
      </c>
      <c r="BP22" s="31" t="n">
        <f aca="false">(BO22-BN22)*BM22*$D22</f>
        <v>37290.0219575281</v>
      </c>
      <c r="BQ22" s="26" t="n">
        <f aca="false">BasisVolumeLargeVPP!AG27</f>
        <v>46035</v>
      </c>
      <c r="BR22" s="30" t="n">
        <f aca="false">BR21</f>
        <v>-0.09</v>
      </c>
      <c r="BS22" s="30" t="n">
        <f aca="false">VLOOKUP($A22,[1]!Table,MATCH(BR$1,[1]!Curves,0))</f>
        <v>-0.08</v>
      </c>
      <c r="BT22" s="31" t="n">
        <f aca="false">(BS22-BR22)*BQ22*$D22</f>
        <v>1531.56598394273</v>
      </c>
      <c r="BU22" s="26" t="n">
        <f aca="false">BasisVolumeLargeVPP!C27</f>
        <v>45570</v>
      </c>
      <c r="BV22" s="30" t="n">
        <v>-0.015</v>
      </c>
      <c r="BW22" s="30" t="n">
        <f aca="false">VLOOKUP($A22,[1]!Table,MATCH(BV$1,[1]!Curves,0))</f>
        <v>-0.005</v>
      </c>
      <c r="BX22" s="31" t="n">
        <f aca="false">(BW22-BV22)*BU22*$D22</f>
        <v>1516.09562046856</v>
      </c>
      <c r="BY22" s="26" t="n">
        <f aca="false">BasisVolumeLargeVPP!AO27+BasisVolumeLargeVPP!AU27</f>
        <v>9610</v>
      </c>
      <c r="BZ22" s="30" t="n">
        <f aca="false">BZ21</f>
        <v>-0.09</v>
      </c>
      <c r="CA22" s="30" t="n">
        <f aca="false">VLOOKUP($A22,[1]!Table,MATCH(BZ$1,[1]!Curves,0))</f>
        <v>-0.0825</v>
      </c>
      <c r="CB22" s="31" t="n">
        <f aca="false">(CA22-BZ22)*BY22*$D22</f>
        <v>239.790633849619</v>
      </c>
      <c r="CC22" s="26" t="n">
        <f aca="false">BasisVolumeLargeVPP!AQ27</f>
        <v>6200</v>
      </c>
      <c r="CD22" s="30" t="n">
        <f aca="false">CD21</f>
        <v>-0.15</v>
      </c>
      <c r="CE22" s="30" t="n">
        <f aca="false">VLOOKUP($A22,[1]!Table,MATCH(CD$1,[1]!Curves,0))</f>
        <v>-0.11</v>
      </c>
      <c r="CF22" s="31" t="n">
        <f aca="false">(CE22-CD22)*CC22*$D22</f>
        <v>825.086051955678</v>
      </c>
      <c r="CG22" s="26" t="n">
        <f aca="false">BasisVolumeLargeVPP!E27</f>
        <v>60295</v>
      </c>
      <c r="CH22" s="30" t="n">
        <f aca="false">CH21</f>
        <v>-0.19</v>
      </c>
      <c r="CI22" s="30" t="n">
        <f aca="false">VLOOKUP($A22,[1]!Table,MATCH(CH$1,[1]!Curves,0))</f>
        <v>-0.138</v>
      </c>
      <c r="CJ22" s="31" t="n">
        <f aca="false">(CI22-CH22)*CG22*$D22</f>
        <v>10431.1504118497</v>
      </c>
      <c r="CK22" s="26" t="n">
        <f aca="false">BasisVolumeLargeVPP!AI27</f>
        <v>45570</v>
      </c>
      <c r="CL22" s="30" t="n">
        <f aca="false">CL21</f>
        <v>-0.2</v>
      </c>
      <c r="CM22" s="30" t="n">
        <f aca="false">VLOOKUP($A22,[1]!Table,MATCH(CL$1,[1]!Curves,0))</f>
        <v>-0.125</v>
      </c>
      <c r="CN22" s="31" t="n">
        <f aca="false">(CM22-CL22)*CK22*$D22</f>
        <v>11370.7171535142</v>
      </c>
      <c r="CO22" s="26"/>
      <c r="CP22" s="30" t="n">
        <f aca="false">CP21</f>
        <v>-0.08</v>
      </c>
      <c r="CQ22" s="30" t="n">
        <f aca="false">VLOOKUP($A22,[1]!Table,MATCH(CP$1,[1]!Curves,0))</f>
        <v>-0.065</v>
      </c>
      <c r="CR22" s="31" t="n">
        <f aca="false">(CQ22-CP22)*CO22*$D22</f>
        <v>0</v>
      </c>
      <c r="CS22" s="26" t="n">
        <f aca="false">BasisVolumeLargeVPP!BA27</f>
        <v>24335</v>
      </c>
      <c r="CT22" s="30" t="n">
        <f aca="false">CT21</f>
        <v>-0.13</v>
      </c>
      <c r="CU22" s="30" t="n">
        <f aca="false">VLOOKUP($A22,[1]!Table,MATCH(CT$1,[1]!Curves,0))</f>
        <v>-0.1</v>
      </c>
      <c r="CV22" s="31" t="n">
        <f aca="false">(CU22-CT22)*CS22*$D22</f>
        <v>2428.84706544453</v>
      </c>
      <c r="CW22" s="26" t="n">
        <f aca="false">BasisVolumeLargeVPP!AS27</f>
        <v>10695</v>
      </c>
      <c r="CX22" s="30" t="n">
        <f aca="false">CX21</f>
        <v>0.01</v>
      </c>
      <c r="CY22" s="30" t="n">
        <f aca="false">VLOOKUP($A22,[1]!Table,MATCH(CX$1,[1]!Curves,0))</f>
        <v>0.015</v>
      </c>
      <c r="CZ22" s="31" t="n">
        <f aca="false">(CY22-CX22)*CW22*$D22</f>
        <v>177.909179952943</v>
      </c>
      <c r="DA22" s="26" t="n">
        <f aca="false">BasisVolumeLargeVPP!BE27</f>
        <v>0</v>
      </c>
      <c r="DB22" s="30" t="n">
        <f aca="false">DB21</f>
        <v>0.0375</v>
      </c>
      <c r="DC22" s="30" t="n">
        <f aca="false">VLOOKUP($A22,[1]!Table,MATCH(DB$1,[1]!Curves,0))</f>
        <v>0.035</v>
      </c>
      <c r="DD22" s="31" t="n">
        <f aca="false">(DC22-DB22)*DA22*$D22</f>
        <v>-0</v>
      </c>
      <c r="DE22" s="26" t="n">
        <f aca="false">BasisVolumeLargeVPP!BC27</f>
        <v>0</v>
      </c>
      <c r="DF22" s="30" t="n">
        <f aca="false">DF21</f>
        <v>-0.09</v>
      </c>
      <c r="DG22" s="30" t="n">
        <f aca="false">VLOOKUP($A22,[1]!Table,MATCH(DF$1,[1]!Curves,0))</f>
        <v>-0.0625</v>
      </c>
      <c r="DH22" s="31" t="n">
        <f aca="false">(DG22-DF22)*DE22*$D22</f>
        <v>0</v>
      </c>
      <c r="DI22" s="26" t="n">
        <f aca="false">BasisVolumeLargeVPP!AE27</f>
        <v>0</v>
      </c>
      <c r="DJ22" s="30" t="n">
        <f aca="false">DJ21</f>
        <v>-0.11</v>
      </c>
      <c r="DK22" s="30" t="n">
        <f aca="false">VLOOKUP($A22,[1]!Table,MATCH(DJ$1,[1]!Curves,0))</f>
        <v>0.09</v>
      </c>
      <c r="DL22" s="31" t="n">
        <f aca="false">(DK22-DJ22)*DI22*$D22</f>
        <v>0</v>
      </c>
      <c r="DM22" s="26" t="n">
        <f aca="false">BasisVolumeLargeVPP!AC27</f>
        <v>3461.66666666667</v>
      </c>
      <c r="DN22" s="30" t="n">
        <f aca="false">DN21</f>
        <v>-0.11</v>
      </c>
      <c r="DO22" s="30" t="n">
        <f aca="false">VLOOKUP($A22,[1]!Table,MATCH(DN$1,[1]!Curves,0))</f>
        <v>-0.1</v>
      </c>
      <c r="DP22" s="31" t="n">
        <f aca="false">(DO22-DN22)*DM22*$D22</f>
        <v>115.168261418813</v>
      </c>
      <c r="DQ22" s="30"/>
      <c r="DR22" s="30"/>
      <c r="DS22" s="32"/>
      <c r="DT22" s="30"/>
      <c r="DU22" s="30"/>
      <c r="DV22" s="32"/>
      <c r="DW22" s="30"/>
      <c r="DX22" s="30"/>
      <c r="DY22" s="32"/>
      <c r="DZ22" s="30"/>
      <c r="EA22" s="30"/>
      <c r="EB22" s="32"/>
    </row>
    <row r="23" customFormat="false" ht="12.75" hidden="false" customHeight="false" outlineLevel="0" collapsed="false">
      <c r="A23" s="25" t="n">
        <v>37437</v>
      </c>
      <c r="B23" s="26" t="n">
        <f aca="false">EOMONTH(A23,0)-$A$1</f>
        <v>-8489</v>
      </c>
      <c r="C23" s="27" t="n">
        <f aca="false">[1]Curves!D33</f>
        <v>0.0522882873256467</v>
      </c>
      <c r="D23" s="28" t="n">
        <f aca="false">1/(1+C23*0.5)^(B23*2/365.25)</f>
        <v>3.31895443771622</v>
      </c>
      <c r="E23" s="26" t="n">
        <f aca="false">NymexVolume!C19</f>
        <v>801352.5</v>
      </c>
      <c r="F23" s="29" t="n">
        <v>4.79</v>
      </c>
      <c r="G23" s="30" t="n">
        <f aca="false">VLOOKUP($A23,[1]!Table,MATCH(F$1,[1]!Curves,0))</f>
        <v>4.425</v>
      </c>
      <c r="H23" s="31" t="n">
        <f aca="false">(G23-F23)*E23*$D23</f>
        <v>-970773.139158245</v>
      </c>
      <c r="I23" s="26" t="n">
        <f aca="false">BasisVolumeLargeVPP!S28</f>
        <v>15450</v>
      </c>
      <c r="J23" s="30" t="n">
        <f aca="false">J22</f>
        <v>-0.11</v>
      </c>
      <c r="K23" s="30" t="n">
        <f aca="false">VLOOKUP($A23,[1]!Table,MATCH(J$1,[1]!Curves,0))</f>
        <v>-0.1</v>
      </c>
      <c r="L23" s="31" t="n">
        <f aca="false">(K23-J23)*$I23*$D23</f>
        <v>512.778460627155</v>
      </c>
      <c r="M23" s="26" t="n">
        <f aca="false">BasisVolumeLargeVPP!AY28</f>
        <v>38850</v>
      </c>
      <c r="N23" s="30" t="n">
        <f aca="false">N22</f>
        <v>-0.08</v>
      </c>
      <c r="O23" s="30" t="n">
        <f aca="false">VLOOKUP($A23,[1]!Table,MATCH(N$1,[1]!Curves,0))</f>
        <v>-0.06</v>
      </c>
      <c r="P23" s="31" t="n">
        <f aca="false">(O23-N23)*M23*$D23</f>
        <v>2578.8275981055</v>
      </c>
      <c r="Q23" s="26" t="n">
        <f aca="false">BasisVolumeLargeVPP!AM28</f>
        <v>28950</v>
      </c>
      <c r="R23" s="30" t="n">
        <f aca="false">R22</f>
        <v>-0.0325</v>
      </c>
      <c r="S23" s="30" t="n">
        <f aca="false">VLOOKUP($A23,[1]!Table,MATCH(R$1,[1]!Curves,0))</f>
        <v>-0.02</v>
      </c>
      <c r="T23" s="31" t="n">
        <f aca="false">(S23-R23)*Q23*$D23</f>
        <v>1201.04663714856</v>
      </c>
      <c r="U23" s="26" t="n">
        <f aca="false">BasisVolumeLargeVPP!I28</f>
        <v>14400</v>
      </c>
      <c r="V23" s="30" t="n">
        <f aca="false">V22</f>
        <v>0.07</v>
      </c>
      <c r="W23" s="30" t="n">
        <f aca="false">VLOOKUP($A23,[1]!Table,MATCH(V$1,[1]!Curves,0))</f>
        <v>0.09</v>
      </c>
      <c r="X23" s="31" t="n">
        <f aca="false">(W23-V23)*U23*$D23</f>
        <v>955.85887806227</v>
      </c>
      <c r="Y23" s="26" t="n">
        <f aca="false">BasisVolumeLargeVPP!U28</f>
        <v>197152.5</v>
      </c>
      <c r="Z23" s="30" t="n">
        <f aca="false">Z22</f>
        <v>-0.005</v>
      </c>
      <c r="AA23" s="30" t="n">
        <f aca="false">VLOOKUP($A23,[1]!Table,MATCH(Z$1,[1]!Curves,0))</f>
        <v>0.0175</v>
      </c>
      <c r="AB23" s="31" t="n">
        <f aca="false">(AA23-Z23)*Y23*$D23</f>
        <v>14722.6537075915</v>
      </c>
      <c r="AC23" s="26" t="n">
        <f aca="false">BasisVolumeLargeVPP!AK28</f>
        <v>11250</v>
      </c>
      <c r="AD23" s="30" t="n">
        <f aca="false">AD22</f>
        <v>-0.18</v>
      </c>
      <c r="AE23" s="30" t="n">
        <f aca="false">VLOOKUP($A23,[1]!Table,MATCH(AD$1,[1]!Curves,0))</f>
        <v>-0.176</v>
      </c>
      <c r="AF23" s="31" t="n">
        <f aca="false">(AE23-AD23)*AC23*$D23</f>
        <v>149.352949697229</v>
      </c>
      <c r="AG23" s="26" t="n">
        <f aca="false">BasisVolumeLargeVPP!K28</f>
        <v>29400</v>
      </c>
      <c r="AH23" s="30" t="n">
        <f aca="false">AH22</f>
        <v>0.15</v>
      </c>
      <c r="AI23" s="30" t="n">
        <f aca="false">VLOOKUP($A23,[1]!Table,MATCH(AH$1,[1]!Curves,0))</f>
        <v>0.16</v>
      </c>
      <c r="AJ23" s="31" t="n">
        <f aca="false">(AI23-AH23)*AG23*$D23</f>
        <v>975.772604688569</v>
      </c>
      <c r="AK23" s="26" t="n">
        <f aca="false">BasisVolumeLargeVPP!M28</f>
        <v>29400</v>
      </c>
      <c r="AL23" s="30" t="n">
        <f aca="false">AL22</f>
        <v>0.13</v>
      </c>
      <c r="AM23" s="30" t="n">
        <f aca="false">VLOOKUP($A23,[1]!Table,MATCH(AL$1,[1]!Curves,0))</f>
        <v>0.16</v>
      </c>
      <c r="AN23" s="31" t="n">
        <f aca="false">(AM23-AL23)*AK23*$D23</f>
        <v>2927.3178140657</v>
      </c>
      <c r="AO23" s="26" t="n">
        <f aca="false">BasisVolumeLargeVPP!O28</f>
        <v>25200</v>
      </c>
      <c r="AP23" s="30" t="n">
        <f aca="false">AP22</f>
        <v>0.15</v>
      </c>
      <c r="AQ23" s="30" t="n">
        <f aca="false">VLOOKUP($A23,[1]!Table,MATCH(AP$1,[1]!Curves,0))</f>
        <v>0.16</v>
      </c>
      <c r="AR23" s="31" t="n">
        <f aca="false">(AQ23-AP23)*AO23*$D23</f>
        <v>836.376518304487</v>
      </c>
      <c r="AS23" s="26" t="n">
        <f aca="false">BasisVolumeLargeVPP!Y28+BasisVolumeLargeVPP!Q28</f>
        <v>39650</v>
      </c>
      <c r="AT23" s="30" t="n">
        <f aca="false">AT22</f>
        <v>-0.13</v>
      </c>
      <c r="AU23" s="30" t="n">
        <f aca="false">VLOOKUP($A23,[1]!Table,MATCH(AT$1,[1]!Curves,0))</f>
        <v>-0.12</v>
      </c>
      <c r="AV23" s="31" t="n">
        <f aca="false">(AU23-AT23)*AS23*$D23</f>
        <v>1315.96543455448</v>
      </c>
      <c r="AW23" s="26" t="n">
        <f aca="false">BasisVolumeLargeVPP!AW28</f>
        <v>41850</v>
      </c>
      <c r="AX23" s="30" t="n">
        <f aca="false">AX22</f>
        <v>-0.08</v>
      </c>
      <c r="AY23" s="30" t="n">
        <f aca="false">VLOOKUP($A23,[1]!Table,MATCH(AX$1,[1]!Curves,0))</f>
        <v>-0.06</v>
      </c>
      <c r="AZ23" s="31" t="n">
        <f aca="false">(AY23-AX23)*AW23*$D23</f>
        <v>2777.96486436847</v>
      </c>
      <c r="BA23" s="26" t="n">
        <f aca="false">BasisVolumeLargeVPP!G28</f>
        <v>7200</v>
      </c>
      <c r="BB23" s="30" t="n">
        <f aca="false">BB22</f>
        <v>-0.13</v>
      </c>
      <c r="BC23" s="30" t="n">
        <f aca="false">VLOOKUP($A23,[1]!Table,MATCH(BB$1,[1]!Curves,0))</f>
        <v>0.01</v>
      </c>
      <c r="BD23" s="31" t="n">
        <f aca="false">(BC23-BB23)*BA23*$D23</f>
        <v>3345.50607321795</v>
      </c>
      <c r="BE23" s="26"/>
      <c r="BF23" s="30" t="n">
        <f aca="false">BF22</f>
        <v>-0.11</v>
      </c>
      <c r="BG23" s="30" t="n">
        <f aca="false">VLOOKUP($A23,[1]!Table,MATCH(BF$1,[1]!Curves,0))</f>
        <v>-0.07</v>
      </c>
      <c r="BH23" s="31" t="n">
        <f aca="false">(BG23-BF23)*BE23*$D23</f>
        <v>0</v>
      </c>
      <c r="BI23" s="26" t="n">
        <f aca="false">BasisVolumeLargeVPP!AA28</f>
        <v>3350</v>
      </c>
      <c r="BJ23" s="30" t="n">
        <f aca="false">BJ22</f>
        <v>-0.11</v>
      </c>
      <c r="BK23" s="30" t="n">
        <f aca="false">VLOOKUP($A23,[1]!Table,MATCH(BJ$1,[1]!Curves,0))</f>
        <v>-0.1</v>
      </c>
      <c r="BL23" s="31" t="n">
        <f aca="false">(BK23-BJ23)*BI23*$D23</f>
        <v>111.184973663493</v>
      </c>
      <c r="BM23" s="26" t="n">
        <f aca="false">BasisVolumeLargeVPP!W28</f>
        <v>67950</v>
      </c>
      <c r="BN23" s="30" t="n">
        <f aca="false">BN22</f>
        <v>-0.29</v>
      </c>
      <c r="BO23" s="30" t="n">
        <f aca="false">VLOOKUP($A23,[1]!Table,MATCH(BN$1,[1]!Curves,0))</f>
        <v>-0.1225</v>
      </c>
      <c r="BP23" s="31" t="n">
        <f aca="false">(BO23-BN23)*BM23*$D23</f>
        <v>37775.0948021718</v>
      </c>
      <c r="BQ23" s="26" t="n">
        <f aca="false">BasisVolumeLargeVPP!AG28</f>
        <v>45300</v>
      </c>
      <c r="BR23" s="30" t="n">
        <f aca="false">BR22</f>
        <v>-0.09</v>
      </c>
      <c r="BS23" s="30" t="n">
        <f aca="false">VLOOKUP($A23,[1]!Table,MATCH(BR$1,[1]!Curves,0))</f>
        <v>-0.08</v>
      </c>
      <c r="BT23" s="31" t="n">
        <f aca="false">(BS23-BR23)*BQ23*$D23</f>
        <v>1503.48636028545</v>
      </c>
      <c r="BU23" s="26" t="n">
        <f aca="false">BasisVolumeLargeVPP!C28</f>
        <v>42600</v>
      </c>
      <c r="BV23" s="30" t="n">
        <v>-0.015</v>
      </c>
      <c r="BW23" s="30" t="n">
        <f aca="false">VLOOKUP($A23,[1]!Table,MATCH(BV$1,[1]!Curves,0))</f>
        <v>-0.005</v>
      </c>
      <c r="BX23" s="31" t="n">
        <f aca="false">(BW23-BV23)*BU23*$D23</f>
        <v>1413.87459046711</v>
      </c>
      <c r="BY23" s="26" t="n">
        <f aca="false">BasisVolumeLargeVPP!AO28+BasisVolumeLargeVPP!AU28</f>
        <v>9000</v>
      </c>
      <c r="BZ23" s="30" t="n">
        <f aca="false">BZ22</f>
        <v>-0.09</v>
      </c>
      <c r="CA23" s="30" t="n">
        <f aca="false">VLOOKUP($A23,[1]!Table,MATCH(BZ$1,[1]!Curves,0))</f>
        <v>-0.0825</v>
      </c>
      <c r="CB23" s="31" t="n">
        <f aca="false">(CA23-BZ23)*BY23*$D23</f>
        <v>224.029424545844</v>
      </c>
      <c r="CC23" s="26" t="n">
        <f aca="false">BasisVolumeLargeVPP!AQ28</f>
        <v>5700</v>
      </c>
      <c r="CD23" s="30" t="n">
        <f aca="false">CD22</f>
        <v>-0.15</v>
      </c>
      <c r="CE23" s="30" t="n">
        <f aca="false">VLOOKUP($A23,[1]!Table,MATCH(CD$1,[1]!Curves,0))</f>
        <v>-0.105</v>
      </c>
      <c r="CF23" s="31" t="n">
        <f aca="false">(CE23-CD23)*CC23*$D23</f>
        <v>851.31181327421</v>
      </c>
      <c r="CG23" s="26" t="n">
        <f aca="false">BasisVolumeLargeVPP!E28</f>
        <v>59250</v>
      </c>
      <c r="CH23" s="30" t="n">
        <f aca="false">CH22</f>
        <v>-0.19</v>
      </c>
      <c r="CI23" s="30" t="n">
        <f aca="false">VLOOKUP($A23,[1]!Table,MATCH(CH$1,[1]!Curves,0))</f>
        <v>-0.133</v>
      </c>
      <c r="CJ23" s="31" t="n">
        <f aca="false">(CI23-CH23)*CG23*$D23</f>
        <v>11208.9388747771</v>
      </c>
      <c r="CK23" s="26" t="n">
        <f aca="false">BasisVolumeLargeVPP!AI28</f>
        <v>41250</v>
      </c>
      <c r="CL23" s="30" t="n">
        <f aca="false">CL22</f>
        <v>-0.2</v>
      </c>
      <c r="CM23" s="30" t="n">
        <f aca="false">VLOOKUP($A23,[1]!Table,MATCH(CL$1,[1]!Curves,0))</f>
        <v>-0.12</v>
      </c>
      <c r="CN23" s="31" t="n">
        <f aca="false">(CM23-CL23)*CK23*$D23</f>
        <v>10952.5496444635</v>
      </c>
      <c r="CO23" s="26"/>
      <c r="CP23" s="30" t="n">
        <f aca="false">CP22</f>
        <v>-0.08</v>
      </c>
      <c r="CQ23" s="30" t="n">
        <f aca="false">VLOOKUP($A23,[1]!Table,MATCH(CP$1,[1]!Curves,0))</f>
        <v>-0.065</v>
      </c>
      <c r="CR23" s="31" t="n">
        <f aca="false">(CQ23-CP23)*CO23*$D23</f>
        <v>0</v>
      </c>
      <c r="CS23" s="26" t="n">
        <f aca="false">BasisVolumeLargeVPP!BA28</f>
        <v>21300</v>
      </c>
      <c r="CT23" s="30" t="n">
        <f aca="false">CT22</f>
        <v>-0.13</v>
      </c>
      <c r="CU23" s="30" t="n">
        <f aca="false">VLOOKUP($A23,[1]!Table,MATCH(CT$1,[1]!Curves,0))</f>
        <v>-0.1</v>
      </c>
      <c r="CV23" s="31" t="n">
        <f aca="false">(CU23-CT23)*CS23*$D23</f>
        <v>2120.81188570066</v>
      </c>
      <c r="CW23" s="26" t="n">
        <f aca="false">BasisVolumeLargeVPP!AS28</f>
        <v>23550</v>
      </c>
      <c r="CX23" s="30" t="n">
        <f aca="false">CX22</f>
        <v>0.01</v>
      </c>
      <c r="CY23" s="30" t="n">
        <f aca="false">VLOOKUP($A23,[1]!Table,MATCH(CX$1,[1]!Curves,0))</f>
        <v>0.015</v>
      </c>
      <c r="CZ23" s="31" t="n">
        <f aca="false">(CY23-CX23)*CW23*$D23</f>
        <v>390.806885041084</v>
      </c>
      <c r="DA23" s="26" t="n">
        <f aca="false">BasisVolumeLargeVPP!BE28</f>
        <v>0</v>
      </c>
      <c r="DB23" s="30" t="n">
        <f aca="false">DB22</f>
        <v>0.0375</v>
      </c>
      <c r="DC23" s="30" t="n">
        <f aca="false">VLOOKUP($A23,[1]!Table,MATCH(DB$1,[1]!Curves,0))</f>
        <v>0.035</v>
      </c>
      <c r="DD23" s="31" t="n">
        <f aca="false">(DC23-DB23)*DA23*$D23</f>
        <v>-0</v>
      </c>
      <c r="DE23" s="26" t="n">
        <f aca="false">BasisVolumeLargeVPP!BC28</f>
        <v>0</v>
      </c>
      <c r="DF23" s="30" t="n">
        <f aca="false">DF22</f>
        <v>-0.09</v>
      </c>
      <c r="DG23" s="30" t="n">
        <f aca="false">VLOOKUP($A23,[1]!Table,MATCH(DF$1,[1]!Curves,0))</f>
        <v>-0.0625</v>
      </c>
      <c r="DH23" s="31" t="n">
        <f aca="false">(DG23-DF23)*DE23*$D23</f>
        <v>0</v>
      </c>
      <c r="DI23" s="26" t="n">
        <f aca="false">BasisVolumeLargeVPP!AE28</f>
        <v>0</v>
      </c>
      <c r="DJ23" s="30" t="n">
        <f aca="false">DJ22</f>
        <v>-0.11</v>
      </c>
      <c r="DK23" s="30" t="n">
        <f aca="false">VLOOKUP($A23,[1]!Table,MATCH(DJ$1,[1]!Curves,0))</f>
        <v>0.09</v>
      </c>
      <c r="DL23" s="31" t="n">
        <f aca="false">(DK23-DJ23)*DI23*$D23</f>
        <v>0</v>
      </c>
      <c r="DM23" s="26" t="n">
        <f aca="false">BasisVolumeLargeVPP!AC28</f>
        <v>3350</v>
      </c>
      <c r="DN23" s="30" t="n">
        <f aca="false">DN22</f>
        <v>-0.11</v>
      </c>
      <c r="DO23" s="30" t="n">
        <f aca="false">VLOOKUP($A23,[1]!Table,MATCH(DN$1,[1]!Curves,0))</f>
        <v>-0.1</v>
      </c>
      <c r="DP23" s="31" t="n">
        <f aca="false">(DO23-DN23)*DM23*$D23</f>
        <v>111.184973663493</v>
      </c>
      <c r="DQ23" s="30"/>
      <c r="DR23" s="30"/>
      <c r="DS23" s="32"/>
      <c r="DT23" s="30"/>
      <c r="DU23" s="30"/>
      <c r="DV23" s="32"/>
      <c r="DW23" s="30"/>
      <c r="DX23" s="30"/>
      <c r="DY23" s="32"/>
      <c r="DZ23" s="30"/>
      <c r="EA23" s="30"/>
      <c r="EB23" s="32"/>
    </row>
    <row r="24" customFormat="false" ht="12.75" hidden="false" customHeight="false" outlineLevel="0" collapsed="false">
      <c r="A24" s="25" t="n">
        <v>37468</v>
      </c>
      <c r="B24" s="26" t="n">
        <f aca="false">EOMONTH(A24,0)-$A$1</f>
        <v>-8458</v>
      </c>
      <c r="C24" s="27" t="n">
        <f aca="false">[1]Curves!D34</f>
        <v>0.0524130433238508</v>
      </c>
      <c r="D24" s="28" t="n">
        <f aca="false">1/(1+C24*0.5)^(B24*2/365.25)</f>
        <v>3.31376231340038</v>
      </c>
      <c r="E24" s="26" t="n">
        <f aca="false">NymexVolume!C20</f>
        <v>838925.875</v>
      </c>
      <c r="F24" s="29" t="n">
        <v>4.79</v>
      </c>
      <c r="G24" s="30" t="n">
        <f aca="false">VLOOKUP($A24,[1]!Table,MATCH(F$1,[1]!Curves,0))</f>
        <v>4.445</v>
      </c>
      <c r="H24" s="31" t="n">
        <f aca="false">(G24-F24)*E24*$D24</f>
        <v>-959100.327167446</v>
      </c>
      <c r="I24" s="26" t="n">
        <f aca="false">BasisVolumeLargeVPP!S29</f>
        <v>15190</v>
      </c>
      <c r="J24" s="30" t="n">
        <f aca="false">J23</f>
        <v>-0.11</v>
      </c>
      <c r="K24" s="30" t="n">
        <f aca="false">VLOOKUP($A24,[1]!Table,MATCH(J$1,[1]!Curves,0))</f>
        <v>-0.1</v>
      </c>
      <c r="L24" s="31" t="n">
        <f aca="false">(K24-J24)*$I24*$D24</f>
        <v>503.360495405518</v>
      </c>
      <c r="M24" s="26" t="n">
        <f aca="false">BasisVolumeLargeVPP!AY29</f>
        <v>98890</v>
      </c>
      <c r="N24" s="30" t="n">
        <f aca="false">N23</f>
        <v>-0.08</v>
      </c>
      <c r="O24" s="30" t="n">
        <f aca="false">VLOOKUP($A24,[1]!Table,MATCH(N$1,[1]!Curves,0))</f>
        <v>-0.06</v>
      </c>
      <c r="P24" s="31" t="n">
        <f aca="false">(O24-N24)*M24*$D24</f>
        <v>6553.95910344328</v>
      </c>
      <c r="Q24" s="26" t="n">
        <f aca="false">BasisVolumeLargeVPP!AM29</f>
        <v>27900</v>
      </c>
      <c r="R24" s="30" t="n">
        <f aca="false">R23</f>
        <v>-0.0325</v>
      </c>
      <c r="S24" s="30" t="n">
        <f aca="false">VLOOKUP($A24,[1]!Table,MATCH(R$1,[1]!Curves,0))</f>
        <v>-0.02</v>
      </c>
      <c r="T24" s="31" t="n">
        <f aca="false">(S24-R24)*Q24*$D24</f>
        <v>1155.67460679838</v>
      </c>
      <c r="U24" s="26" t="n">
        <f aca="false">BasisVolumeLargeVPP!I29</f>
        <v>14105</v>
      </c>
      <c r="V24" s="30" t="n">
        <f aca="false">V23</f>
        <v>0.07</v>
      </c>
      <c r="W24" s="30" t="n">
        <f aca="false">VLOOKUP($A24,[1]!Table,MATCH(V$1,[1]!Curves,0))</f>
        <v>0.09</v>
      </c>
      <c r="X24" s="31" t="n">
        <f aca="false">(W24-V24)*U24*$D24</f>
        <v>934.812348610248</v>
      </c>
      <c r="Y24" s="26" t="n">
        <f aca="false">BasisVolumeLargeVPP!U29</f>
        <v>193428.375</v>
      </c>
      <c r="Z24" s="30" t="n">
        <f aca="false">Z23</f>
        <v>-0.005</v>
      </c>
      <c r="AA24" s="30" t="n">
        <f aca="false">VLOOKUP($A24,[1]!Table,MATCH(Z$1,[1]!Curves,0))</f>
        <v>0.02</v>
      </c>
      <c r="AB24" s="31" t="n">
        <f aca="false">(AA24-Z24)*Y24*$D24</f>
        <v>16024.3914854319</v>
      </c>
      <c r="AC24" s="26" t="n">
        <f aca="false">BasisVolumeLargeVPP!AK29</f>
        <v>10850</v>
      </c>
      <c r="AD24" s="30" t="n">
        <f aca="false">AD23</f>
        <v>-0.18</v>
      </c>
      <c r="AE24" s="30" t="n">
        <f aca="false">VLOOKUP($A24,[1]!Table,MATCH(AD$1,[1]!Curves,0))</f>
        <v>-0.129</v>
      </c>
      <c r="AF24" s="31" t="n">
        <f aca="false">(AE24-AD24)*AC24*$D24</f>
        <v>1833.6703761201</v>
      </c>
      <c r="AG24" s="26" t="n">
        <f aca="false">BasisVolumeLargeVPP!K29</f>
        <v>28985</v>
      </c>
      <c r="AH24" s="30" t="n">
        <f aca="false">AH23</f>
        <v>0.15</v>
      </c>
      <c r="AI24" s="30" t="n">
        <f aca="false">VLOOKUP($A24,[1]!Table,MATCH(AH$1,[1]!Curves,0))</f>
        <v>0.16</v>
      </c>
      <c r="AJ24" s="31" t="n">
        <f aca="false">(AI24-AH24)*AG24*$D24</f>
        <v>960.494006539102</v>
      </c>
      <c r="AK24" s="26" t="n">
        <f aca="false">BasisVolumeLargeVPP!M29</f>
        <v>28985</v>
      </c>
      <c r="AL24" s="30" t="n">
        <f aca="false">AL23</f>
        <v>0.13</v>
      </c>
      <c r="AM24" s="30" t="n">
        <f aca="false">VLOOKUP($A24,[1]!Table,MATCH(AL$1,[1]!Curves,0))</f>
        <v>0.16</v>
      </c>
      <c r="AN24" s="31" t="n">
        <f aca="false">(AM24-AL24)*AK24*$D24</f>
        <v>2881.4820196173</v>
      </c>
      <c r="AO24" s="26" t="n">
        <f aca="false">BasisVolumeLargeVPP!O29</f>
        <v>24800</v>
      </c>
      <c r="AP24" s="30" t="n">
        <f aca="false">AP23</f>
        <v>0.15</v>
      </c>
      <c r="AQ24" s="30" t="n">
        <f aca="false">VLOOKUP($A24,[1]!Table,MATCH(AP$1,[1]!Curves,0))</f>
        <v>0.16</v>
      </c>
      <c r="AR24" s="31" t="n">
        <f aca="false">(AQ24-AP24)*AO24*$D24</f>
        <v>821.813053723296</v>
      </c>
      <c r="AS24" s="26" t="n">
        <f aca="false">BasisVolumeLargeVPP!Y29+BasisVolumeLargeVPP!Q29</f>
        <v>39060</v>
      </c>
      <c r="AT24" s="30" t="n">
        <f aca="false">AT23</f>
        <v>-0.13</v>
      </c>
      <c r="AU24" s="30" t="n">
        <f aca="false">VLOOKUP($A24,[1]!Table,MATCH(AT$1,[1]!Curves,0))</f>
        <v>-0.12</v>
      </c>
      <c r="AV24" s="31" t="n">
        <f aca="false">(AU24-AT24)*AS24*$D24</f>
        <v>1294.35555961419</v>
      </c>
      <c r="AW24" s="26" t="n">
        <f aca="false">BasisVolumeLargeVPP!AW29</f>
        <v>20460</v>
      </c>
      <c r="AX24" s="30" t="n">
        <f aca="false">AX23</f>
        <v>-0.08</v>
      </c>
      <c r="AY24" s="30" t="n">
        <f aca="false">VLOOKUP($A24,[1]!Table,MATCH(AX$1,[1]!Curves,0))</f>
        <v>-0.06</v>
      </c>
      <c r="AZ24" s="31" t="n">
        <f aca="false">(AY24-AX24)*AW24*$D24</f>
        <v>1355.99153864344</v>
      </c>
      <c r="BA24" s="26" t="n">
        <f aca="false">BasisVolumeLargeVPP!G29</f>
        <v>6975</v>
      </c>
      <c r="BB24" s="30" t="n">
        <f aca="false">BB23</f>
        <v>-0.13</v>
      </c>
      <c r="BC24" s="30" t="n">
        <f aca="false">VLOOKUP($A24,[1]!Table,MATCH(BB$1,[1]!Curves,0))</f>
        <v>0.01</v>
      </c>
      <c r="BD24" s="31" t="n">
        <f aca="false">(BC24-BB24)*BA24*$D24</f>
        <v>3235.88889903547</v>
      </c>
      <c r="BE24" s="26"/>
      <c r="BF24" s="30" t="n">
        <f aca="false">BF23</f>
        <v>-0.11</v>
      </c>
      <c r="BG24" s="30" t="n">
        <f aca="false">VLOOKUP($A24,[1]!Table,MATCH(BF$1,[1]!Curves,0))</f>
        <v>-0.07</v>
      </c>
      <c r="BH24" s="31" t="n">
        <f aca="false">(BG24-BF24)*BE24*$D24</f>
        <v>0</v>
      </c>
      <c r="BI24" s="26" t="n">
        <f aca="false">BasisVolumeLargeVPP!AA29</f>
        <v>3255</v>
      </c>
      <c r="BJ24" s="30" t="n">
        <f aca="false">BJ23</f>
        <v>-0.11</v>
      </c>
      <c r="BK24" s="30" t="n">
        <f aca="false">VLOOKUP($A24,[1]!Table,MATCH(BJ$1,[1]!Curves,0))</f>
        <v>-0.1</v>
      </c>
      <c r="BL24" s="31" t="n">
        <f aca="false">(BK24-BJ24)*BI24*$D24</f>
        <v>107.862963301182</v>
      </c>
      <c r="BM24" s="26" t="n">
        <f aca="false">BasisVolumeLargeVPP!W29</f>
        <v>66882.5</v>
      </c>
      <c r="BN24" s="30" t="n">
        <f aca="false">BN23</f>
        <v>-0.29</v>
      </c>
      <c r="BO24" s="30" t="n">
        <f aca="false">VLOOKUP($A24,[1]!Table,MATCH(BN$1,[1]!Curves,0))</f>
        <v>-0.1125</v>
      </c>
      <c r="BP24" s="31" t="n">
        <f aca="false">(BO24-BN24)*BM24*$D24</f>
        <v>39339.8056568652</v>
      </c>
      <c r="BQ24" s="26" t="n">
        <f aca="false">BasisVolumeLargeVPP!AG29</f>
        <v>44485</v>
      </c>
      <c r="BR24" s="30" t="n">
        <f aca="false">BR23</f>
        <v>-0.09</v>
      </c>
      <c r="BS24" s="30" t="n">
        <f aca="false">VLOOKUP($A24,[1]!Table,MATCH(BR$1,[1]!Curves,0))</f>
        <v>-0.08</v>
      </c>
      <c r="BT24" s="31" t="n">
        <f aca="false">(BS24-BR24)*BQ24*$D24</f>
        <v>1474.12716511616</v>
      </c>
      <c r="BU24" s="26" t="n">
        <f aca="false">BasisVolumeLargeVPP!C29</f>
        <v>39835</v>
      </c>
      <c r="BV24" s="30" t="n">
        <v>-0.015</v>
      </c>
      <c r="BW24" s="30" t="n">
        <f aca="false">VLOOKUP($A24,[1]!Table,MATCH(BV$1,[1]!Curves,0))</f>
        <v>-0.005</v>
      </c>
      <c r="BX24" s="31" t="n">
        <f aca="false">(BW24-BV24)*BU24*$D24</f>
        <v>1320.03721754304</v>
      </c>
      <c r="BY24" s="26" t="n">
        <f aca="false">BasisVolumeLargeVPP!AO29+BasisVolumeLargeVPP!AU29</f>
        <v>8525</v>
      </c>
      <c r="BZ24" s="30" t="n">
        <f aca="false">BZ23</f>
        <v>-0.09</v>
      </c>
      <c r="CA24" s="30" t="n">
        <f aca="false">VLOOKUP($A24,[1]!Table,MATCH(BZ$1,[1]!Curves,0))</f>
        <v>-0.0825</v>
      </c>
      <c r="CB24" s="31" t="n">
        <f aca="false">(CA24-BZ24)*BY24*$D24</f>
        <v>211.873677913037</v>
      </c>
      <c r="CC24" s="26" t="n">
        <f aca="false">BasisVolumeLargeVPP!AQ29</f>
        <v>5425</v>
      </c>
      <c r="CD24" s="30" t="n">
        <f aca="false">CD23</f>
        <v>-0.15</v>
      </c>
      <c r="CE24" s="30" t="n">
        <f aca="false">VLOOKUP($A24,[1]!Table,MATCH(CD$1,[1]!Curves,0))</f>
        <v>-0.095</v>
      </c>
      <c r="CF24" s="31" t="n">
        <f aca="false">(CE24-CD24)*CC24*$D24</f>
        <v>988.743830260839</v>
      </c>
      <c r="CG24" s="26" t="n">
        <f aca="false">BasisVolumeLargeVPP!E29</f>
        <v>58280</v>
      </c>
      <c r="CH24" s="30" t="n">
        <f aca="false">CH23</f>
        <v>-0.19</v>
      </c>
      <c r="CI24" s="30" t="n">
        <f aca="false">VLOOKUP($A24,[1]!Table,MATCH(CH$1,[1]!Curves,0))</f>
        <v>-0.123</v>
      </c>
      <c r="CJ24" s="31" t="n">
        <f aca="false">(CI24-CH24)*CG24*$D24</f>
        <v>12939.4465308733</v>
      </c>
      <c r="CK24" s="26" t="n">
        <f aca="false">BasisVolumeLargeVPP!AI29</f>
        <v>47585</v>
      </c>
      <c r="CL24" s="30" t="n">
        <f aca="false">CL23</f>
        <v>-0.2</v>
      </c>
      <c r="CM24" s="30" t="n">
        <f aca="false">VLOOKUP($A24,[1]!Table,MATCH(CL$1,[1]!Curves,0))</f>
        <v>-0.11</v>
      </c>
      <c r="CN24" s="31" t="n">
        <f aca="false">(CM24-CL24)*CK24*$D24</f>
        <v>14191.6841714842</v>
      </c>
      <c r="CO24" s="26"/>
      <c r="CP24" s="30" t="n">
        <f aca="false">CP23</f>
        <v>-0.08</v>
      </c>
      <c r="CQ24" s="30" t="n">
        <f aca="false">VLOOKUP($A24,[1]!Table,MATCH(CP$1,[1]!Curves,0))</f>
        <v>-0.065</v>
      </c>
      <c r="CR24" s="31" t="n">
        <f aca="false">(CQ24-CP24)*CO24*$D24</f>
        <v>0</v>
      </c>
      <c r="CS24" s="26" t="n">
        <f aca="false">BasisVolumeLargeVPP!BA29</f>
        <v>19065</v>
      </c>
      <c r="CT24" s="30" t="n">
        <f aca="false">CT23</f>
        <v>-0.13</v>
      </c>
      <c r="CU24" s="30" t="n">
        <f aca="false">VLOOKUP($A24,[1]!Table,MATCH(CT$1,[1]!Curves,0))</f>
        <v>-0.1</v>
      </c>
      <c r="CV24" s="31" t="n">
        <f aca="false">(CU24-CT24)*CS24*$D24</f>
        <v>1895.30635514935</v>
      </c>
      <c r="CW24" s="26" t="n">
        <f aca="false">BasisVolumeLargeVPP!AS29</f>
        <v>32705</v>
      </c>
      <c r="CX24" s="30" t="n">
        <f aca="false">CX23</f>
        <v>0.01</v>
      </c>
      <c r="CY24" s="30" t="n">
        <f aca="false">VLOOKUP($A24,[1]!Table,MATCH(CX$1,[1]!Curves,0))</f>
        <v>0.015</v>
      </c>
      <c r="CZ24" s="31" t="n">
        <f aca="false">(CY24-CX24)*CW24*$D24</f>
        <v>541.882982298798</v>
      </c>
      <c r="DA24" s="26" t="n">
        <f aca="false">BasisVolumeLargeVPP!BE29</f>
        <v>0</v>
      </c>
      <c r="DB24" s="30" t="n">
        <f aca="false">DB23</f>
        <v>0.0375</v>
      </c>
      <c r="DC24" s="30" t="n">
        <f aca="false">VLOOKUP($A24,[1]!Table,MATCH(DB$1,[1]!Curves,0))</f>
        <v>0.035</v>
      </c>
      <c r="DD24" s="31" t="n">
        <f aca="false">(DC24-DB24)*DA24*$D24</f>
        <v>-0</v>
      </c>
      <c r="DE24" s="26" t="n">
        <f aca="false">BasisVolumeLargeVPP!BC29</f>
        <v>0</v>
      </c>
      <c r="DF24" s="30" t="n">
        <f aca="false">DF23</f>
        <v>-0.09</v>
      </c>
      <c r="DG24" s="30" t="n">
        <f aca="false">VLOOKUP($A24,[1]!Table,MATCH(DF$1,[1]!Curves,0))</f>
        <v>-0.0625</v>
      </c>
      <c r="DH24" s="31" t="n">
        <f aca="false">(DG24-DF24)*DE24*$D24</f>
        <v>0</v>
      </c>
      <c r="DI24" s="26" t="n">
        <f aca="false">BasisVolumeLargeVPP!AE29</f>
        <v>0</v>
      </c>
      <c r="DJ24" s="30" t="n">
        <f aca="false">DJ23</f>
        <v>-0.11</v>
      </c>
      <c r="DK24" s="30" t="n">
        <f aca="false">VLOOKUP($A24,[1]!Table,MATCH(DJ$1,[1]!Curves,0))</f>
        <v>0.09</v>
      </c>
      <c r="DL24" s="31" t="n">
        <f aca="false">(DK24-DJ24)*DI24*$D24</f>
        <v>0</v>
      </c>
      <c r="DM24" s="26" t="n">
        <f aca="false">BasisVolumeLargeVPP!AC29</f>
        <v>3255</v>
      </c>
      <c r="DN24" s="30" t="n">
        <f aca="false">DN23</f>
        <v>-0.11</v>
      </c>
      <c r="DO24" s="30" t="n">
        <f aca="false">VLOOKUP($A24,[1]!Table,MATCH(DN$1,[1]!Curves,0))</f>
        <v>-0.1</v>
      </c>
      <c r="DP24" s="31" t="n">
        <f aca="false">(DO24-DN24)*DM24*$D24</f>
        <v>107.862963301182</v>
      </c>
      <c r="DQ24" s="30"/>
      <c r="DR24" s="30"/>
      <c r="DS24" s="32"/>
      <c r="DT24" s="30"/>
      <c r="DU24" s="30"/>
      <c r="DV24" s="32"/>
      <c r="DW24" s="30"/>
      <c r="DX24" s="30"/>
      <c r="DY24" s="32"/>
      <c r="DZ24" s="30"/>
      <c r="EA24" s="30"/>
      <c r="EB24" s="32"/>
    </row>
    <row r="25" customFormat="false" ht="12.75" hidden="false" customHeight="false" outlineLevel="0" collapsed="false">
      <c r="A25" s="25" t="n">
        <v>37499</v>
      </c>
      <c r="B25" s="26" t="n">
        <f aca="false">EOMONTH(A25,0)-$A$1</f>
        <v>-8427</v>
      </c>
      <c r="C25" s="27" t="n">
        <f aca="false">[1]Curves!D35</f>
        <v>0.0525377993272458</v>
      </c>
      <c r="D25" s="28" t="n">
        <f aca="false">1/(1+C25*0.5)^(B25*2/365.25)</f>
        <v>3.30850947027451</v>
      </c>
      <c r="E25" s="26" t="n">
        <f aca="false">NymexVolume!C21</f>
        <v>777286.25</v>
      </c>
      <c r="F25" s="29" t="n">
        <v>4.79</v>
      </c>
      <c r="G25" s="30" t="n">
        <f aca="false">VLOOKUP($A25,[1]!Table,MATCH(F$1,[1]!Curves,0))</f>
        <v>4.445</v>
      </c>
      <c r="H25" s="31" t="n">
        <f aca="false">(G25-F25)*E25*$D25</f>
        <v>-887222.327137511</v>
      </c>
      <c r="I25" s="26" t="n">
        <f aca="false">BasisVolumeLargeVPP!S30</f>
        <v>14880</v>
      </c>
      <c r="J25" s="30" t="n">
        <f aca="false">J24</f>
        <v>-0.11</v>
      </c>
      <c r="K25" s="30" t="n">
        <f aca="false">VLOOKUP($A25,[1]!Table,MATCH(J$1,[1]!Curves,0))</f>
        <v>-0.1</v>
      </c>
      <c r="L25" s="31" t="n">
        <f aca="false">(K25-J25)*$I25*$D25</f>
        <v>492.306209176848</v>
      </c>
      <c r="M25" s="26" t="n">
        <f aca="false">BasisVolumeLargeVPP!AY30</f>
        <v>81375</v>
      </c>
      <c r="N25" s="30" t="n">
        <f aca="false">N24</f>
        <v>-0.08</v>
      </c>
      <c r="O25" s="30" t="n">
        <f aca="false">VLOOKUP($A25,[1]!Table,MATCH(N$1,[1]!Curves,0))</f>
        <v>-0.06</v>
      </c>
      <c r="P25" s="31" t="n">
        <f aca="false">(O25-N25)*M25*$D25</f>
        <v>5384.59916287177</v>
      </c>
      <c r="Q25" s="26" t="n">
        <f aca="false">BasisVolumeLargeVPP!AM30</f>
        <v>26970</v>
      </c>
      <c r="R25" s="30" t="n">
        <f aca="false">R24</f>
        <v>-0.0325</v>
      </c>
      <c r="S25" s="30" t="n">
        <f aca="false">VLOOKUP($A25,[1]!Table,MATCH(R$1,[1]!Curves,0))</f>
        <v>-0.02</v>
      </c>
      <c r="T25" s="31" t="n">
        <f aca="false">(S25-R25)*Q25*$D25</f>
        <v>1115.3812551663</v>
      </c>
      <c r="U25" s="26" t="n">
        <f aca="false">BasisVolumeLargeVPP!I30</f>
        <v>13795</v>
      </c>
      <c r="V25" s="30" t="n">
        <f aca="false">V24</f>
        <v>0.07</v>
      </c>
      <c r="W25" s="30" t="n">
        <f aca="false">VLOOKUP($A25,[1]!Table,MATCH(V$1,[1]!Curves,0))</f>
        <v>0.09</v>
      </c>
      <c r="X25" s="31" t="n">
        <f aca="false">(W25-V25)*U25*$D25</f>
        <v>912.817762848738</v>
      </c>
      <c r="Y25" s="26" t="n">
        <f aca="false">BasisVolumeLargeVPP!U30</f>
        <v>189526.25</v>
      </c>
      <c r="Z25" s="30" t="n">
        <f aca="false">Z24</f>
        <v>-0.005</v>
      </c>
      <c r="AA25" s="30" t="n">
        <f aca="false">VLOOKUP($A25,[1]!Table,MATCH(Z$1,[1]!Curves,0))</f>
        <v>0.0225</v>
      </c>
      <c r="AB25" s="31" t="n">
        <f aca="false">(AA25-Z25)*Y25*$D25</f>
        <v>17243.8583072419</v>
      </c>
      <c r="AC25" s="26" t="n">
        <f aca="false">BasisVolumeLargeVPP!AK30</f>
        <v>10540</v>
      </c>
      <c r="AD25" s="30" t="n">
        <f aca="false">AD24</f>
        <v>-0.18</v>
      </c>
      <c r="AE25" s="30" t="n">
        <f aca="false">VLOOKUP($A25,[1]!Table,MATCH(AD$1,[1]!Curves,0))</f>
        <v>-0.12</v>
      </c>
      <c r="AF25" s="31" t="n">
        <f aca="false">(AE25-AD25)*AC25*$D25</f>
        <v>2092.3013890016</v>
      </c>
      <c r="AG25" s="26" t="n">
        <f aca="false">BasisVolumeLargeVPP!K30</f>
        <v>28597.5</v>
      </c>
      <c r="AH25" s="30" t="n">
        <f aca="false">AH24</f>
        <v>0.15</v>
      </c>
      <c r="AI25" s="30" t="n">
        <f aca="false">VLOOKUP($A25,[1]!Table,MATCH(AH$1,[1]!Curves,0))</f>
        <v>0.16</v>
      </c>
      <c r="AJ25" s="31" t="n">
        <f aca="false">(AI25-AH25)*AG25*$D25</f>
        <v>946.150995761755</v>
      </c>
      <c r="AK25" s="26" t="n">
        <f aca="false">BasisVolumeLargeVPP!M30</f>
        <v>28597.5</v>
      </c>
      <c r="AL25" s="30" t="n">
        <f aca="false">AL24</f>
        <v>0.13</v>
      </c>
      <c r="AM25" s="30" t="n">
        <f aca="false">VLOOKUP($A25,[1]!Table,MATCH(AL$1,[1]!Curves,0))</f>
        <v>0.16</v>
      </c>
      <c r="AN25" s="31" t="n">
        <f aca="false">(AM25-AL25)*AK25*$D25</f>
        <v>2838.45298728526</v>
      </c>
      <c r="AO25" s="26" t="n">
        <f aca="false">BasisVolumeLargeVPP!O30</f>
        <v>24490</v>
      </c>
      <c r="AP25" s="30" t="n">
        <f aca="false">AP24</f>
        <v>0.15</v>
      </c>
      <c r="AQ25" s="30" t="n">
        <f aca="false">VLOOKUP($A25,[1]!Table,MATCH(AP$1,[1]!Curves,0))</f>
        <v>0.16</v>
      </c>
      <c r="AR25" s="31" t="n">
        <f aca="false">(AQ25-AP25)*AO25*$D25</f>
        <v>810.253969270229</v>
      </c>
      <c r="AS25" s="26" t="n">
        <f aca="false">BasisVolumeLargeVPP!Y30+BasisVolumeLargeVPP!Q30</f>
        <v>38440</v>
      </c>
      <c r="AT25" s="30" t="n">
        <f aca="false">AT24</f>
        <v>-0.13</v>
      </c>
      <c r="AU25" s="30" t="n">
        <f aca="false">VLOOKUP($A25,[1]!Table,MATCH(AT$1,[1]!Curves,0))</f>
        <v>-0.12</v>
      </c>
      <c r="AV25" s="31" t="n">
        <f aca="false">(AU25-AT25)*AS25*$D25</f>
        <v>1271.79104037352</v>
      </c>
      <c r="AW25" s="26" t="n">
        <f aca="false">BasisVolumeLargeVPP!AW30</f>
        <v>0</v>
      </c>
      <c r="AX25" s="30" t="n">
        <f aca="false">AX24</f>
        <v>-0.08</v>
      </c>
      <c r="AY25" s="30" t="n">
        <f aca="false">VLOOKUP($A25,[1]!Table,MATCH(AX$1,[1]!Curves,0))</f>
        <v>-0.06</v>
      </c>
      <c r="AZ25" s="31" t="n">
        <f aca="false">(AY25-AX25)*AW25*$D25</f>
        <v>0</v>
      </c>
      <c r="BA25" s="26" t="n">
        <f aca="false">BasisVolumeLargeVPP!G30</f>
        <v>6975</v>
      </c>
      <c r="BB25" s="30" t="n">
        <f aca="false">BB24</f>
        <v>-0.13</v>
      </c>
      <c r="BC25" s="30" t="n">
        <f aca="false">VLOOKUP($A25,[1]!Table,MATCH(BB$1,[1]!Curves,0))</f>
        <v>0.01</v>
      </c>
      <c r="BD25" s="31" t="n">
        <f aca="false">(BC25-BB25)*BA25*$D25</f>
        <v>3230.75949772306</v>
      </c>
      <c r="BE25" s="26"/>
      <c r="BF25" s="30" t="n">
        <f aca="false">BF24</f>
        <v>-0.11</v>
      </c>
      <c r="BG25" s="30" t="n">
        <f aca="false">VLOOKUP($A25,[1]!Table,MATCH(BF$1,[1]!Curves,0))</f>
        <v>-0.07</v>
      </c>
      <c r="BH25" s="31" t="n">
        <f aca="false">(BG25-BF25)*BE25*$D25</f>
        <v>0</v>
      </c>
      <c r="BI25" s="26" t="n">
        <f aca="false">BasisVolumeLargeVPP!AA30</f>
        <v>3100</v>
      </c>
      <c r="BJ25" s="30" t="n">
        <f aca="false">BJ24</f>
        <v>-0.11</v>
      </c>
      <c r="BK25" s="30" t="n">
        <f aca="false">VLOOKUP($A25,[1]!Table,MATCH(BJ$1,[1]!Curves,0))</f>
        <v>-0.1</v>
      </c>
      <c r="BL25" s="31" t="n">
        <f aca="false">(BK25-BJ25)*BI25*$D25</f>
        <v>102.56379357851</v>
      </c>
      <c r="BM25" s="26" t="n">
        <f aca="false">BasisVolumeLargeVPP!W30</f>
        <v>65875</v>
      </c>
      <c r="BN25" s="30" t="n">
        <f aca="false">BN24</f>
        <v>-0.29</v>
      </c>
      <c r="BO25" s="30" t="n">
        <f aca="false">VLOOKUP($A25,[1]!Table,MATCH(BN$1,[1]!Curves,0))</f>
        <v>-0.1075</v>
      </c>
      <c r="BP25" s="31" t="n">
        <f aca="false">(BO25-BN25)*BM25*$D25</f>
        <v>39775.5211971659</v>
      </c>
      <c r="BQ25" s="26" t="n">
        <f aca="false">BasisVolumeLargeVPP!AG30</f>
        <v>43710</v>
      </c>
      <c r="BR25" s="30" t="n">
        <f aca="false">BR24</f>
        <v>-0.09</v>
      </c>
      <c r="BS25" s="30" t="n">
        <f aca="false">VLOOKUP($A25,[1]!Table,MATCH(BR$1,[1]!Curves,0))</f>
        <v>-0.08</v>
      </c>
      <c r="BT25" s="31" t="n">
        <f aca="false">(BS25-BR25)*BQ25*$D25</f>
        <v>1446.14948945699</v>
      </c>
      <c r="BU25" s="26" t="n">
        <f aca="false">BasisVolumeLargeVPP!C30</f>
        <v>37200</v>
      </c>
      <c r="BV25" s="30" t="n">
        <v>-0.015</v>
      </c>
      <c r="BW25" s="30" t="n">
        <f aca="false">VLOOKUP($A25,[1]!Table,MATCH(BV$1,[1]!Curves,0))</f>
        <v>-0.005</v>
      </c>
      <c r="BX25" s="31" t="n">
        <f aca="false">(BW25-BV25)*BU25*$D25</f>
        <v>1230.76552294212</v>
      </c>
      <c r="BY25" s="26" t="n">
        <f aca="false">BasisVolumeLargeVPP!AO30+BasisVolumeLargeVPP!AU30</f>
        <v>7905</v>
      </c>
      <c r="BZ25" s="30" t="n">
        <f aca="false">BZ24</f>
        <v>-0.09</v>
      </c>
      <c r="CA25" s="30" t="n">
        <f aca="false">VLOOKUP($A25,[1]!Table,MATCH(BZ$1,[1]!Curves,0))</f>
        <v>-0.0825</v>
      </c>
      <c r="CB25" s="31" t="n">
        <f aca="false">(CA25-BZ25)*BY25*$D25</f>
        <v>196.1532552189</v>
      </c>
      <c r="CC25" s="26" t="n">
        <f aca="false">BasisVolumeLargeVPP!AQ30</f>
        <v>4960</v>
      </c>
      <c r="CD25" s="30" t="n">
        <f aca="false">CD24</f>
        <v>-0.15</v>
      </c>
      <c r="CE25" s="30" t="n">
        <f aca="false">VLOOKUP($A25,[1]!Table,MATCH(CD$1,[1]!Curves,0))</f>
        <v>-0.0925</v>
      </c>
      <c r="CF25" s="31" t="n">
        <f aca="false">(CE25-CD25)*CC25*$D25</f>
        <v>943.586900922291</v>
      </c>
      <c r="CG25" s="26" t="n">
        <f aca="false">BasisVolumeLargeVPP!E30</f>
        <v>57350</v>
      </c>
      <c r="CH25" s="30" t="n">
        <f aca="false">CH24</f>
        <v>-0.19</v>
      </c>
      <c r="CI25" s="30" t="n">
        <f aca="false">VLOOKUP($A25,[1]!Table,MATCH(CH$1,[1]!Curves,0))</f>
        <v>-0.118</v>
      </c>
      <c r="CJ25" s="31" t="n">
        <f aca="false">(CI25-CH25)*CG25*$D25</f>
        <v>13661.4973046575</v>
      </c>
      <c r="CK25" s="26" t="n">
        <f aca="false">BasisVolumeLargeVPP!AI30</f>
        <v>43400</v>
      </c>
      <c r="CL25" s="30" t="n">
        <f aca="false">CL24</f>
        <v>-0.2</v>
      </c>
      <c r="CM25" s="30" t="n">
        <f aca="false">VLOOKUP($A25,[1]!Table,MATCH(CL$1,[1]!Curves,0))</f>
        <v>-0.105</v>
      </c>
      <c r="CN25" s="31" t="n">
        <f aca="false">(CM25-CL25)*CK25*$D25</f>
        <v>13640.9845459418</v>
      </c>
      <c r="CO25" s="26"/>
      <c r="CP25" s="30" t="n">
        <f aca="false">CP24</f>
        <v>-0.08</v>
      </c>
      <c r="CQ25" s="30" t="n">
        <f aca="false">VLOOKUP($A25,[1]!Table,MATCH(CP$1,[1]!Curves,0))</f>
        <v>-0.065</v>
      </c>
      <c r="CR25" s="31" t="n">
        <f aca="false">(CQ25-CP25)*CO25*$D25</f>
        <v>0</v>
      </c>
      <c r="CS25" s="26" t="n">
        <f aca="false">BasisVolumeLargeVPP!BA30</f>
        <v>16740</v>
      </c>
      <c r="CT25" s="30" t="n">
        <f aca="false">CT24</f>
        <v>-0.13</v>
      </c>
      <c r="CU25" s="30" t="n">
        <f aca="false">VLOOKUP($A25,[1]!Table,MATCH(CT$1,[1]!Curves,0))</f>
        <v>-0.1</v>
      </c>
      <c r="CV25" s="31" t="n">
        <f aca="false">(CU25-CT25)*CS25*$D25</f>
        <v>1661.53345597186</v>
      </c>
      <c r="CW25" s="26" t="n">
        <f aca="false">BasisVolumeLargeVPP!AS30</f>
        <v>29760</v>
      </c>
      <c r="CX25" s="30" t="n">
        <f aca="false">CX24</f>
        <v>0.01</v>
      </c>
      <c r="CY25" s="30" t="n">
        <f aca="false">VLOOKUP($A25,[1]!Table,MATCH(CX$1,[1]!Curves,0))</f>
        <v>0.015</v>
      </c>
      <c r="CZ25" s="31" t="n">
        <f aca="false">(CY25-CX25)*CW25*$D25</f>
        <v>492.306209176848</v>
      </c>
      <c r="DA25" s="26" t="n">
        <f aca="false">BasisVolumeLargeVPP!BE30</f>
        <v>0</v>
      </c>
      <c r="DB25" s="30" t="n">
        <f aca="false">DB24</f>
        <v>0.0375</v>
      </c>
      <c r="DC25" s="30" t="n">
        <f aca="false">VLOOKUP($A25,[1]!Table,MATCH(DB$1,[1]!Curves,0))</f>
        <v>0.035</v>
      </c>
      <c r="DD25" s="31" t="n">
        <f aca="false">(DC25-DB25)*DA25*$D25</f>
        <v>-0</v>
      </c>
      <c r="DE25" s="26" t="n">
        <f aca="false">BasisVolumeLargeVPP!BC30</f>
        <v>0</v>
      </c>
      <c r="DF25" s="30" t="n">
        <f aca="false">DF24</f>
        <v>-0.09</v>
      </c>
      <c r="DG25" s="30" t="n">
        <f aca="false">VLOOKUP($A25,[1]!Table,MATCH(DF$1,[1]!Curves,0))</f>
        <v>-0.0625</v>
      </c>
      <c r="DH25" s="31" t="n">
        <f aca="false">(DG25-DF25)*DE25*$D25</f>
        <v>0</v>
      </c>
      <c r="DI25" s="26" t="n">
        <f aca="false">BasisVolumeLargeVPP!AE30</f>
        <v>0</v>
      </c>
      <c r="DJ25" s="30" t="n">
        <f aca="false">DJ24</f>
        <v>-0.11</v>
      </c>
      <c r="DK25" s="30" t="n">
        <f aca="false">VLOOKUP($A25,[1]!Table,MATCH(DJ$1,[1]!Curves,0))</f>
        <v>0.09</v>
      </c>
      <c r="DL25" s="31" t="n">
        <f aca="false">(DK25-DJ25)*DI25*$D25</f>
        <v>0</v>
      </c>
      <c r="DM25" s="26" t="n">
        <f aca="false">BasisVolumeLargeVPP!AC30</f>
        <v>3100</v>
      </c>
      <c r="DN25" s="30" t="n">
        <f aca="false">DN24</f>
        <v>-0.11</v>
      </c>
      <c r="DO25" s="30" t="n">
        <f aca="false">VLOOKUP($A25,[1]!Table,MATCH(DN$1,[1]!Curves,0))</f>
        <v>-0.1</v>
      </c>
      <c r="DP25" s="31" t="n">
        <f aca="false">(DO25-DN25)*DM25*$D25</f>
        <v>102.56379357851</v>
      </c>
      <c r="DQ25" s="30"/>
      <c r="DR25" s="30"/>
      <c r="DS25" s="32"/>
      <c r="DT25" s="30"/>
      <c r="DU25" s="30"/>
      <c r="DV25" s="32"/>
      <c r="DW25" s="30"/>
      <c r="DX25" s="30"/>
      <c r="DY25" s="32"/>
      <c r="DZ25" s="30"/>
      <c r="EA25" s="30"/>
      <c r="EB25" s="32"/>
    </row>
    <row r="26" customFormat="false" ht="12.75" hidden="false" customHeight="false" outlineLevel="0" collapsed="false">
      <c r="A26" s="25" t="n">
        <v>37529</v>
      </c>
      <c r="B26" s="26" t="n">
        <f aca="false">EOMONTH(A26,0)-$A$1</f>
        <v>-8397</v>
      </c>
      <c r="C26" s="27" t="n">
        <f aca="false">[1]Curves!D36</f>
        <v>0.0526694553966989</v>
      </c>
      <c r="D26" s="28" t="n">
        <f aca="false">1/(1+C26*0.5)^(B26*2/365.25)</f>
        <v>3.30417701838044</v>
      </c>
      <c r="E26" s="26" t="n">
        <f aca="false">NymexVolume!C22</f>
        <v>763102.5</v>
      </c>
      <c r="F26" s="29" t="n">
        <v>4.79</v>
      </c>
      <c r="G26" s="30" t="n">
        <f aca="false">VLOOKUP($A26,[1]!Table,MATCH(F$1,[1]!Curves,0))</f>
        <v>4.43</v>
      </c>
      <c r="H26" s="31" t="n">
        <f aca="false">(G26-F26)*E26*$D26</f>
        <v>-907713.267540718</v>
      </c>
      <c r="I26" s="26" t="n">
        <f aca="false">BasisVolumeLargeVPP!S31</f>
        <v>14550</v>
      </c>
      <c r="J26" s="30" t="n">
        <f aca="false">J25</f>
        <v>-0.11</v>
      </c>
      <c r="K26" s="30" t="n">
        <f aca="false">VLOOKUP($A26,[1]!Table,MATCH(J$1,[1]!Curves,0))</f>
        <v>-0.1</v>
      </c>
      <c r="L26" s="31" t="n">
        <f aca="false">(K26-J26)*$I26*$D26</f>
        <v>480.757756174354</v>
      </c>
      <c r="M26" s="26" t="n">
        <f aca="false">BasisVolumeLargeVPP!AY31</f>
        <v>80700</v>
      </c>
      <c r="N26" s="30" t="n">
        <f aca="false">N25</f>
        <v>-0.08</v>
      </c>
      <c r="O26" s="30" t="n">
        <f aca="false">VLOOKUP($A26,[1]!Table,MATCH(N$1,[1]!Curves,0))</f>
        <v>-0.06</v>
      </c>
      <c r="P26" s="31" t="n">
        <f aca="false">(O26-N26)*M26*$D26</f>
        <v>5332.94170766603</v>
      </c>
      <c r="Q26" s="26" t="n">
        <f aca="false">BasisVolumeLargeVPP!AM31</f>
        <v>25950</v>
      </c>
      <c r="R26" s="30" t="n">
        <f aca="false">R25</f>
        <v>-0.0325</v>
      </c>
      <c r="S26" s="30" t="n">
        <f aca="false">VLOOKUP($A26,[1]!Table,MATCH(R$1,[1]!Curves,0))</f>
        <v>-0.02</v>
      </c>
      <c r="T26" s="31" t="n">
        <f aca="false">(S26-R26)*Q26*$D26</f>
        <v>1071.79242033716</v>
      </c>
      <c r="U26" s="26" t="n">
        <f aca="false">BasisVolumeLargeVPP!I31</f>
        <v>13500</v>
      </c>
      <c r="V26" s="30" t="n">
        <f aca="false">V25</f>
        <v>0.07</v>
      </c>
      <c r="W26" s="30" t="n">
        <f aca="false">VLOOKUP($A26,[1]!Table,MATCH(V$1,[1]!Curves,0))</f>
        <v>0.09</v>
      </c>
      <c r="X26" s="31" t="n">
        <f aca="false">(W26-V26)*U26*$D26</f>
        <v>892.127794962718</v>
      </c>
      <c r="Y26" s="26" t="n">
        <f aca="false">BasisVolumeLargeVPP!U31</f>
        <v>185752.5</v>
      </c>
      <c r="Z26" s="30" t="n">
        <f aca="false">Z25</f>
        <v>-0.005</v>
      </c>
      <c r="AA26" s="30" t="n">
        <f aca="false">VLOOKUP($A26,[1]!Table,MATCH(Z$1,[1]!Curves,0))</f>
        <v>0.015</v>
      </c>
      <c r="AB26" s="31" t="n">
        <f aca="false">(AA26-Z26)*Y26*$D26</f>
        <v>12275.1828321343</v>
      </c>
      <c r="AC26" s="26" t="n">
        <f aca="false">BasisVolumeLargeVPP!AK31</f>
        <v>10200</v>
      </c>
      <c r="AD26" s="30" t="n">
        <f aca="false">AD25</f>
        <v>-0.18</v>
      </c>
      <c r="AE26" s="30" t="n">
        <f aca="false">VLOOKUP($A26,[1]!Table,MATCH(AD$1,[1]!Curves,0))</f>
        <v>-0.148</v>
      </c>
      <c r="AF26" s="31" t="n">
        <f aca="false">(AE26-AD26)*AC26*$D26</f>
        <v>1078.48337879937</v>
      </c>
      <c r="AG26" s="26" t="n">
        <f aca="false">BasisVolumeLargeVPP!K31</f>
        <v>28125</v>
      </c>
      <c r="AH26" s="30" t="n">
        <f aca="false">AH25</f>
        <v>0.15</v>
      </c>
      <c r="AI26" s="30" t="n">
        <f aca="false">VLOOKUP($A26,[1]!Table,MATCH(AH$1,[1]!Curves,0))</f>
        <v>0.16</v>
      </c>
      <c r="AJ26" s="31" t="n">
        <f aca="false">(AI26-AH26)*AG26*$D26</f>
        <v>929.2997864195</v>
      </c>
      <c r="AK26" s="26" t="n">
        <f aca="false">BasisVolumeLargeVPP!M31</f>
        <v>28125</v>
      </c>
      <c r="AL26" s="30" t="n">
        <f aca="false">AL25</f>
        <v>0.13</v>
      </c>
      <c r="AM26" s="30" t="n">
        <f aca="false">VLOOKUP($A26,[1]!Table,MATCH(AL$1,[1]!Curves,0))</f>
        <v>0.16</v>
      </c>
      <c r="AN26" s="31" t="n">
        <f aca="false">(AM26-AL26)*AK26*$D26</f>
        <v>2787.8993592585</v>
      </c>
      <c r="AO26" s="26" t="n">
        <f aca="false">BasisVolumeLargeVPP!O31</f>
        <v>23850</v>
      </c>
      <c r="AP26" s="30" t="n">
        <f aca="false">AP25</f>
        <v>0.15</v>
      </c>
      <c r="AQ26" s="30" t="n">
        <f aca="false">VLOOKUP($A26,[1]!Table,MATCH(AP$1,[1]!Curves,0))</f>
        <v>0.16</v>
      </c>
      <c r="AR26" s="31" t="n">
        <f aca="false">(AQ26-AP26)*AO26*$D26</f>
        <v>788.046218883736</v>
      </c>
      <c r="AS26" s="26" t="n">
        <f aca="false">BasisVolumeLargeVPP!Y31+BasisVolumeLargeVPP!Q31</f>
        <v>37950</v>
      </c>
      <c r="AT26" s="30" t="n">
        <f aca="false">AT25</f>
        <v>-0.13</v>
      </c>
      <c r="AU26" s="30" t="n">
        <f aca="false">VLOOKUP($A26,[1]!Table,MATCH(AT$1,[1]!Curves,0))</f>
        <v>-0.12</v>
      </c>
      <c r="AV26" s="31" t="n">
        <f aca="false">(AU26-AT26)*AS26*$D26</f>
        <v>1253.93517847538</v>
      </c>
      <c r="AW26" s="26" t="n">
        <f aca="false">BasisVolumeLargeVPP!AW31</f>
        <v>0</v>
      </c>
      <c r="AX26" s="30" t="n">
        <f aca="false">AX25</f>
        <v>-0.08</v>
      </c>
      <c r="AY26" s="30" t="n">
        <f aca="false">VLOOKUP($A26,[1]!Table,MATCH(AX$1,[1]!Curves,0))</f>
        <v>-0.06</v>
      </c>
      <c r="AZ26" s="31" t="n">
        <f aca="false">(AY26-AX26)*AW26*$D26</f>
        <v>0</v>
      </c>
      <c r="BA26" s="26" t="n">
        <f aca="false">BasisVolumeLargeVPP!G31</f>
        <v>6900</v>
      </c>
      <c r="BB26" s="30" t="n">
        <f aca="false">BB25</f>
        <v>-0.13</v>
      </c>
      <c r="BC26" s="30" t="n">
        <f aca="false">VLOOKUP($A26,[1]!Table,MATCH(BB$1,[1]!Curves,0))</f>
        <v>0.01</v>
      </c>
      <c r="BD26" s="31" t="n">
        <f aca="false">(BC26-BB26)*BA26*$D26</f>
        <v>3191.83499975551</v>
      </c>
      <c r="BE26" s="26"/>
      <c r="BF26" s="30" t="n">
        <f aca="false">BF25</f>
        <v>-0.11</v>
      </c>
      <c r="BG26" s="30" t="n">
        <f aca="false">VLOOKUP($A26,[1]!Table,MATCH(BF$1,[1]!Curves,0))</f>
        <v>-0.07</v>
      </c>
      <c r="BH26" s="31" t="n">
        <f aca="false">(BG26-BF26)*BE26*$D26</f>
        <v>0</v>
      </c>
      <c r="BI26" s="26" t="n">
        <f aca="false">BasisVolumeLargeVPP!AA31</f>
        <v>3000</v>
      </c>
      <c r="BJ26" s="30" t="n">
        <f aca="false">BJ25</f>
        <v>-0.11</v>
      </c>
      <c r="BK26" s="30" t="n">
        <f aca="false">VLOOKUP($A26,[1]!Table,MATCH(BJ$1,[1]!Curves,0))</f>
        <v>-0.1</v>
      </c>
      <c r="BL26" s="31" t="n">
        <f aca="false">(BK26-BJ26)*BI26*$D26</f>
        <v>99.1253105514132</v>
      </c>
      <c r="BM26" s="26" t="n">
        <f aca="false">BasisVolumeLargeVPP!W31</f>
        <v>64950</v>
      </c>
      <c r="BN26" s="30" t="n">
        <f aca="false">BN25</f>
        <v>-0.29</v>
      </c>
      <c r="BO26" s="30" t="n">
        <f aca="false">VLOOKUP($A26,[1]!Table,MATCH(BN$1,[1]!Curves,0))</f>
        <v>-0.1175</v>
      </c>
      <c r="BP26" s="31" t="n">
        <f aca="false">(BO26-BN26)*BM26*$D26</f>
        <v>37019.5862918072</v>
      </c>
      <c r="BQ26" s="26" t="n">
        <f aca="false">BasisVolumeLargeVPP!AG31</f>
        <v>43050</v>
      </c>
      <c r="BR26" s="30" t="n">
        <f aca="false">BR25</f>
        <v>-0.09</v>
      </c>
      <c r="BS26" s="30" t="n">
        <f aca="false">VLOOKUP($A26,[1]!Table,MATCH(BR$1,[1]!Curves,0))</f>
        <v>-0.08</v>
      </c>
      <c r="BT26" s="31" t="n">
        <f aca="false">(BS26-BR26)*BQ26*$D26</f>
        <v>1422.44820641278</v>
      </c>
      <c r="BU26" s="26" t="n">
        <f aca="false">BasisVolumeLargeVPP!C31</f>
        <v>34800</v>
      </c>
      <c r="BV26" s="30" t="n">
        <v>-0.015</v>
      </c>
      <c r="BW26" s="30" t="n">
        <f aca="false">VLOOKUP($A26,[1]!Table,MATCH(BV$1,[1]!Curves,0))</f>
        <v>-0.005</v>
      </c>
      <c r="BX26" s="31" t="n">
        <f aca="false">(BW26-BV26)*BU26*$D26</f>
        <v>1149.85360239639</v>
      </c>
      <c r="BY26" s="26" t="n">
        <f aca="false">BasisVolumeLargeVPP!AO31+BasisVolumeLargeVPP!AU31</f>
        <v>7500</v>
      </c>
      <c r="BZ26" s="30" t="n">
        <f aca="false">BZ25</f>
        <v>-0.09</v>
      </c>
      <c r="CA26" s="30" t="n">
        <f aca="false">VLOOKUP($A26,[1]!Table,MATCH(BZ$1,[1]!Curves,0))</f>
        <v>-0.0825</v>
      </c>
      <c r="CB26" s="31" t="n">
        <f aca="false">(CA26-BZ26)*BY26*$D26</f>
        <v>185.8599572839</v>
      </c>
      <c r="CC26" s="26" t="n">
        <f aca="false">BasisVolumeLargeVPP!AQ31</f>
        <v>4650</v>
      </c>
      <c r="CD26" s="30" t="n">
        <f aca="false">CD25</f>
        <v>-0.15</v>
      </c>
      <c r="CE26" s="30" t="n">
        <f aca="false">VLOOKUP($A26,[1]!Table,MATCH(CD$1,[1]!Curves,0))</f>
        <v>-0.1</v>
      </c>
      <c r="CF26" s="31" t="n">
        <f aca="false">(CE26-CD26)*CC26*$D26</f>
        <v>768.221156773452</v>
      </c>
      <c r="CG26" s="26" t="n">
        <f aca="false">BasisVolumeLargeVPP!E31</f>
        <v>56400</v>
      </c>
      <c r="CH26" s="30" t="n">
        <f aca="false">CH25</f>
        <v>-0.19</v>
      </c>
      <c r="CI26" s="30" t="n">
        <f aca="false">VLOOKUP($A26,[1]!Table,MATCH(CH$1,[1]!Curves,0))</f>
        <v>-0.128</v>
      </c>
      <c r="CJ26" s="31" t="n">
        <f aca="false">(CI26-CH26)*CG26*$D26</f>
        <v>11554.0461978727</v>
      </c>
      <c r="CK26" s="26" t="n">
        <f aca="false">BasisVolumeLargeVPP!AI31</f>
        <v>39150</v>
      </c>
      <c r="CL26" s="30" t="n">
        <f aca="false">CL25</f>
        <v>-0.2</v>
      </c>
      <c r="CM26" s="30" t="n">
        <f aca="false">VLOOKUP($A26,[1]!Table,MATCH(CL$1,[1]!Curves,0))</f>
        <v>-0.115</v>
      </c>
      <c r="CN26" s="31" t="n">
        <f aca="false">(CM26-CL26)*CK26*$D26</f>
        <v>10995.4750729155</v>
      </c>
      <c r="CO26" s="26"/>
      <c r="CP26" s="30" t="n">
        <f aca="false">CP25</f>
        <v>-0.08</v>
      </c>
      <c r="CQ26" s="30" t="n">
        <f aca="false">VLOOKUP($A26,[1]!Table,MATCH(CP$1,[1]!Curves,0))</f>
        <v>-0.065</v>
      </c>
      <c r="CR26" s="31" t="n">
        <f aca="false">(CQ26-CP26)*CO26*$D26</f>
        <v>0</v>
      </c>
      <c r="CS26" s="26" t="n">
        <f aca="false">BasisVolumeLargeVPP!BA31</f>
        <v>28950</v>
      </c>
      <c r="CT26" s="30" t="n">
        <f aca="false">CT25</f>
        <v>-0.13</v>
      </c>
      <c r="CU26" s="30" t="n">
        <f aca="false">VLOOKUP($A26,[1]!Table,MATCH(CT$1,[1]!Curves,0))</f>
        <v>-0.1</v>
      </c>
      <c r="CV26" s="31" t="n">
        <f aca="false">(CU26-CT26)*CS26*$D26</f>
        <v>2869.67774046341</v>
      </c>
      <c r="CW26" s="26" t="n">
        <f aca="false">BasisVolumeLargeVPP!AS31</f>
        <v>22050</v>
      </c>
      <c r="CX26" s="30" t="n">
        <f aca="false">CX25</f>
        <v>0.01</v>
      </c>
      <c r="CY26" s="30" t="n">
        <f aca="false">VLOOKUP($A26,[1]!Table,MATCH(CX$1,[1]!Curves,0))</f>
        <v>0.015</v>
      </c>
      <c r="CZ26" s="31" t="n">
        <f aca="false">(CY26-CX26)*CW26*$D26</f>
        <v>364.285516276443</v>
      </c>
      <c r="DA26" s="26" t="n">
        <f aca="false">BasisVolumeLargeVPP!BE31</f>
        <v>0</v>
      </c>
      <c r="DB26" s="30" t="n">
        <f aca="false">DB25</f>
        <v>0.0375</v>
      </c>
      <c r="DC26" s="30" t="n">
        <f aca="false">VLOOKUP($A26,[1]!Table,MATCH(DB$1,[1]!Curves,0))</f>
        <v>0.035</v>
      </c>
      <c r="DD26" s="31" t="n">
        <f aca="false">(DC26-DB26)*DA26*$D26</f>
        <v>-0</v>
      </c>
      <c r="DE26" s="26" t="n">
        <f aca="false">BasisVolumeLargeVPP!BC31</f>
        <v>0</v>
      </c>
      <c r="DF26" s="30" t="n">
        <f aca="false">DF25</f>
        <v>-0.09</v>
      </c>
      <c r="DG26" s="30" t="n">
        <f aca="false">VLOOKUP($A26,[1]!Table,MATCH(DF$1,[1]!Curves,0))</f>
        <v>-0.0625</v>
      </c>
      <c r="DH26" s="31" t="n">
        <f aca="false">(DG26-DF26)*DE26*$D26</f>
        <v>0</v>
      </c>
      <c r="DI26" s="26" t="n">
        <f aca="false">BasisVolumeLargeVPP!AE31</f>
        <v>0</v>
      </c>
      <c r="DJ26" s="30" t="n">
        <f aca="false">DJ25</f>
        <v>-0.11</v>
      </c>
      <c r="DK26" s="30" t="n">
        <f aca="false">VLOOKUP($A26,[1]!Table,MATCH(DJ$1,[1]!Curves,0))</f>
        <v>0.09</v>
      </c>
      <c r="DL26" s="31" t="n">
        <f aca="false">(DK26-DJ26)*DI26*$D26</f>
        <v>0</v>
      </c>
      <c r="DM26" s="26" t="n">
        <f aca="false">BasisVolumeLargeVPP!AC31</f>
        <v>3000</v>
      </c>
      <c r="DN26" s="30" t="n">
        <f aca="false">DN25</f>
        <v>-0.11</v>
      </c>
      <c r="DO26" s="30" t="n">
        <f aca="false">VLOOKUP($A26,[1]!Table,MATCH(DN$1,[1]!Curves,0))</f>
        <v>-0.1</v>
      </c>
      <c r="DP26" s="31" t="n">
        <f aca="false">(DO26-DN26)*DM26*$D26</f>
        <v>99.1253105514132</v>
      </c>
      <c r="DQ26" s="30"/>
      <c r="DR26" s="30"/>
      <c r="DS26" s="32"/>
      <c r="DT26" s="30"/>
      <c r="DU26" s="30"/>
      <c r="DV26" s="32"/>
      <c r="DW26" s="30"/>
      <c r="DX26" s="30"/>
      <c r="DY26" s="32"/>
      <c r="DZ26" s="30"/>
      <c r="EA26" s="30"/>
      <c r="EB26" s="32"/>
    </row>
    <row r="27" customFormat="false" ht="12.75" hidden="false" customHeight="false" outlineLevel="0" collapsed="false">
      <c r="A27" s="25" t="n">
        <v>37560</v>
      </c>
      <c r="B27" s="26" t="n">
        <f aca="false">EOMONTH(A27,0)-$A$1</f>
        <v>-8366</v>
      </c>
      <c r="C27" s="27" t="n">
        <f aca="false">[1]Curves!D37</f>
        <v>0.0528211362344906</v>
      </c>
      <c r="D27" s="28" t="n">
        <f aca="false">1/(1+C27*0.5)^(B27*2/365.25)</f>
        <v>3.30078395574956</v>
      </c>
      <c r="E27" s="26" t="n">
        <f aca="false">NymexVolume!C23</f>
        <v>761573.125</v>
      </c>
      <c r="F27" s="29" t="n">
        <v>4.79</v>
      </c>
      <c r="G27" s="30" t="n">
        <f aca="false">VLOOKUP($A27,[1]!Table,MATCH(F$1,[1]!Curves,0))</f>
        <v>4.425</v>
      </c>
      <c r="H27" s="31" t="n">
        <f aca="false">(G27-F27)*E27*$D27</f>
        <v>-917532.74852747</v>
      </c>
      <c r="I27" s="26" t="n">
        <f aca="false">BasisVolumeLargeVPP!S32</f>
        <v>14260</v>
      </c>
      <c r="J27" s="30" t="n">
        <f aca="false">J26</f>
        <v>-0.11</v>
      </c>
      <c r="K27" s="30" t="n">
        <f aca="false">VLOOKUP($A27,[1]!Table,MATCH(J$1,[1]!Curves,0))</f>
        <v>-0.1</v>
      </c>
      <c r="L27" s="31" t="n">
        <f aca="false">(K27-J27)*$I27*$D27</f>
        <v>470.691792089887</v>
      </c>
      <c r="M27" s="26" t="n">
        <f aca="false">BasisVolumeLargeVPP!AY32</f>
        <v>79825</v>
      </c>
      <c r="N27" s="30" t="n">
        <f aca="false">N26</f>
        <v>-0.08</v>
      </c>
      <c r="O27" s="30" t="n">
        <f aca="false">VLOOKUP($A27,[1]!Table,MATCH(N$1,[1]!Curves,0))</f>
        <v>-0.06</v>
      </c>
      <c r="P27" s="31" t="n">
        <f aca="false">(O27-N27)*M27*$D27</f>
        <v>5269.70158535417</v>
      </c>
      <c r="Q27" s="26" t="n">
        <f aca="false">BasisVolumeLargeVPP!AM32</f>
        <v>25110</v>
      </c>
      <c r="R27" s="30" t="n">
        <f aca="false">R26</f>
        <v>-0.0325</v>
      </c>
      <c r="S27" s="30" t="n">
        <f aca="false">VLOOKUP($A27,[1]!Table,MATCH(R$1,[1]!Curves,0))</f>
        <v>-0.02</v>
      </c>
      <c r="T27" s="31" t="n">
        <f aca="false">(S27-R27)*Q27*$D27</f>
        <v>1036.03356411089</v>
      </c>
      <c r="U27" s="26" t="n">
        <f aca="false">BasisVolumeLargeVPP!I32</f>
        <v>13175</v>
      </c>
      <c r="V27" s="30" t="n">
        <f aca="false">V26</f>
        <v>0.07</v>
      </c>
      <c r="W27" s="30" t="n">
        <f aca="false">VLOOKUP($A27,[1]!Table,MATCH(V$1,[1]!Curves,0))</f>
        <v>0.09</v>
      </c>
      <c r="X27" s="31" t="n">
        <f aca="false">(W27-V27)*U27*$D27</f>
        <v>869.756572340009</v>
      </c>
      <c r="Y27" s="26" t="n">
        <f aca="false">BasisVolumeLargeVPP!U32</f>
        <v>182105.625</v>
      </c>
      <c r="Z27" s="30" t="n">
        <f aca="false">Z26</f>
        <v>-0.005</v>
      </c>
      <c r="AA27" s="30" t="n">
        <f aca="false">VLOOKUP($A27,[1]!Table,MATCH(Z$1,[1]!Curves,0))</f>
        <v>0.005</v>
      </c>
      <c r="AB27" s="31" t="n">
        <f aca="false">(AA27-Z27)*Y27*$D27</f>
        <v>6010.91325251746</v>
      </c>
      <c r="AC27" s="26" t="n">
        <f aca="false">BasisVolumeLargeVPP!AK32</f>
        <v>9920</v>
      </c>
      <c r="AD27" s="30" t="n">
        <f aca="false">AD26</f>
        <v>-0.18</v>
      </c>
      <c r="AE27" s="30" t="n">
        <f aca="false">VLOOKUP($A27,[1]!Table,MATCH(AD$1,[1]!Curves,0))</f>
        <v>-0.1705</v>
      </c>
      <c r="AF27" s="31" t="n">
        <f aca="false">(AE27-AD27)*AC27*$D27</f>
        <v>311.065879989838</v>
      </c>
      <c r="AG27" s="26" t="n">
        <f aca="false">BasisVolumeLargeVPP!K32</f>
        <v>27745</v>
      </c>
      <c r="AH27" s="30" t="n">
        <f aca="false">AH26</f>
        <v>0.15</v>
      </c>
      <c r="AI27" s="30" t="n">
        <f aca="false">VLOOKUP($A27,[1]!Table,MATCH(AH$1,[1]!Curves,0))</f>
        <v>0.16</v>
      </c>
      <c r="AJ27" s="31" t="n">
        <f aca="false">(AI27-AH27)*AG27*$D27</f>
        <v>915.802508522716</v>
      </c>
      <c r="AK27" s="26" t="n">
        <f aca="false">BasisVolumeLargeVPP!M32</f>
        <v>27745</v>
      </c>
      <c r="AL27" s="30" t="n">
        <f aca="false">AL26</f>
        <v>0.13</v>
      </c>
      <c r="AM27" s="30" t="n">
        <f aca="false">VLOOKUP($A27,[1]!Table,MATCH(AL$1,[1]!Curves,0))</f>
        <v>0.16</v>
      </c>
      <c r="AN27" s="31" t="n">
        <f aca="false">(AM27-AL27)*AK27*$D27</f>
        <v>2747.40752556815</v>
      </c>
      <c r="AO27" s="26" t="n">
        <f aca="false">BasisVolumeLargeVPP!O32</f>
        <v>23560</v>
      </c>
      <c r="AP27" s="30" t="n">
        <f aca="false">AP26</f>
        <v>0.15</v>
      </c>
      <c r="AQ27" s="30" t="n">
        <f aca="false">VLOOKUP($A27,[1]!Table,MATCH(AP$1,[1]!Curves,0))</f>
        <v>0.16</v>
      </c>
      <c r="AR27" s="31" t="n">
        <f aca="false">(AQ27-AP27)*AO27*$D27</f>
        <v>777.664699974597</v>
      </c>
      <c r="AS27" s="26" t="n">
        <f aca="false">BasisVolumeLargeVPP!Y32+BasisVolumeLargeVPP!Q32</f>
        <v>37303.3333333333</v>
      </c>
      <c r="AT27" s="30" t="n">
        <f aca="false">AT26</f>
        <v>-0.13</v>
      </c>
      <c r="AU27" s="30" t="n">
        <f aca="false">VLOOKUP($A27,[1]!Table,MATCH(AT$1,[1]!Curves,0))</f>
        <v>-0.12</v>
      </c>
      <c r="AV27" s="31" t="n">
        <f aca="false">(AU27-AT27)*AS27*$D27</f>
        <v>1231.30244162645</v>
      </c>
      <c r="AW27" s="26" t="n">
        <f aca="false">BasisVolumeLargeVPP!AW32</f>
        <v>0</v>
      </c>
      <c r="AX27" s="30" t="n">
        <f aca="false">AX26</f>
        <v>-0.08</v>
      </c>
      <c r="AY27" s="30" t="n">
        <f aca="false">VLOOKUP($A27,[1]!Table,MATCH(AX$1,[1]!Curves,0))</f>
        <v>-0.06</v>
      </c>
      <c r="AZ27" s="31" t="n">
        <f aca="false">(AY27-AX27)*AW27*$D27</f>
        <v>0</v>
      </c>
      <c r="BA27" s="26" t="n">
        <f aca="false">BasisVolumeLargeVPP!G32</f>
        <v>6820</v>
      </c>
      <c r="BB27" s="30" t="n">
        <f aca="false">BB26</f>
        <v>-0.13</v>
      </c>
      <c r="BC27" s="30" t="n">
        <f aca="false">VLOOKUP($A27,[1]!Table,MATCH(BB$1,[1]!Curves,0))</f>
        <v>0.01</v>
      </c>
      <c r="BD27" s="31" t="n">
        <f aca="false">(BC27-BB27)*BA27*$D27</f>
        <v>3151.58852094968</v>
      </c>
      <c r="BE27" s="26"/>
      <c r="BF27" s="30" t="n">
        <f aca="false">BF26</f>
        <v>-0.11</v>
      </c>
      <c r="BG27" s="30" t="n">
        <f aca="false">VLOOKUP($A27,[1]!Table,MATCH(BF$1,[1]!Curves,0))</f>
        <v>-0.07</v>
      </c>
      <c r="BH27" s="31" t="n">
        <f aca="false">(BG27-BF27)*BE27*$D27</f>
        <v>0</v>
      </c>
      <c r="BI27" s="26" t="n">
        <f aca="false">BasisVolumeLargeVPP!AA32</f>
        <v>2893.33333333333</v>
      </c>
      <c r="BJ27" s="30" t="n">
        <f aca="false">BJ26</f>
        <v>-0.11</v>
      </c>
      <c r="BK27" s="30" t="n">
        <f aca="false">VLOOKUP($A27,[1]!Table,MATCH(BJ$1,[1]!Curves,0))</f>
        <v>-0.1</v>
      </c>
      <c r="BL27" s="31" t="n">
        <f aca="false">(BK27-BJ27)*BI27*$D27</f>
        <v>95.5026824530205</v>
      </c>
      <c r="BM27" s="26" t="n">
        <f aca="false">BasisVolumeLargeVPP!W32</f>
        <v>63937.5</v>
      </c>
      <c r="BN27" s="30" t="n">
        <f aca="false">BN26</f>
        <v>-0.29</v>
      </c>
      <c r="BO27" s="30" t="n">
        <f aca="false">VLOOKUP($A27,[1]!Table,MATCH(BN$1,[1]!Curves,0))</f>
        <v>-0.13</v>
      </c>
      <c r="BP27" s="31" t="n">
        <f aca="false">(BO27-BN27)*BM27*$D27</f>
        <v>33767.019867318</v>
      </c>
      <c r="BQ27" s="26" t="n">
        <f aca="false">BasisVolumeLargeVPP!AG32</f>
        <v>42315</v>
      </c>
      <c r="BR27" s="30" t="n">
        <f aca="false">BR26</f>
        <v>-0.09</v>
      </c>
      <c r="BS27" s="30" t="n">
        <f aca="false">VLOOKUP($A27,[1]!Table,MATCH(BR$1,[1]!Curves,0))</f>
        <v>-0.08</v>
      </c>
      <c r="BT27" s="31" t="n">
        <f aca="false">(BS27-BR27)*BQ27*$D27</f>
        <v>1396.72673087543</v>
      </c>
      <c r="BU27" s="26" t="n">
        <f aca="false">BasisVolumeLargeVPP!C32</f>
        <v>32550</v>
      </c>
      <c r="BV27" s="30" t="n">
        <v>-0.015</v>
      </c>
      <c r="BW27" s="30" t="n">
        <f aca="false">VLOOKUP($A27,[1]!Table,MATCH(BV$1,[1]!Curves,0))</f>
        <v>-0.005</v>
      </c>
      <c r="BX27" s="31" t="n">
        <f aca="false">(BW27-BV27)*BU27*$D27</f>
        <v>1074.40517759648</v>
      </c>
      <c r="BY27" s="26" t="n">
        <f aca="false">BasisVolumeLargeVPP!AO32+BasisVolumeLargeVPP!AU32</f>
        <v>6975</v>
      </c>
      <c r="BZ27" s="30" t="n">
        <f aca="false">BZ26</f>
        <v>-0.09</v>
      </c>
      <c r="CA27" s="30" t="n">
        <f aca="false">VLOOKUP($A27,[1]!Table,MATCH(BZ$1,[1]!Curves,0))</f>
        <v>-0.0825</v>
      </c>
      <c r="CB27" s="31" t="n">
        <f aca="false">(CA27-BZ27)*BY27*$D27</f>
        <v>172.672260685149</v>
      </c>
      <c r="CC27" s="26" t="n">
        <f aca="false">BasisVolumeLargeVPP!AQ32</f>
        <v>4340</v>
      </c>
      <c r="CD27" s="30" t="n">
        <f aca="false">CD26</f>
        <v>-0.15</v>
      </c>
      <c r="CE27" s="30" t="n">
        <f aca="false">VLOOKUP($A27,[1]!Table,MATCH(CD$1,[1]!Curves,0))</f>
        <v>-0.12</v>
      </c>
      <c r="CF27" s="31" t="n">
        <f aca="false">(CE27-CD27)*CC27*$D27</f>
        <v>429.762071038593</v>
      </c>
      <c r="CG27" s="26" t="n">
        <f aca="false">BasisVolumeLargeVPP!E32</f>
        <v>55490</v>
      </c>
      <c r="CH27" s="30" t="n">
        <f aca="false">CH26</f>
        <v>-0.19</v>
      </c>
      <c r="CI27" s="30" t="n">
        <f aca="false">VLOOKUP($A27,[1]!Table,MATCH(CH$1,[1]!Curves,0))</f>
        <v>-0.1405</v>
      </c>
      <c r="CJ27" s="31" t="n">
        <f aca="false">(CI27-CH27)*CG27*$D27</f>
        <v>9066.44483437488</v>
      </c>
      <c r="CK27" s="26" t="n">
        <f aca="false">BasisVolumeLargeVPP!AI32</f>
        <v>34875</v>
      </c>
      <c r="CL27" s="30" t="n">
        <f aca="false">CL26</f>
        <v>-0.2</v>
      </c>
      <c r="CM27" s="30" t="n">
        <f aca="false">VLOOKUP($A27,[1]!Table,MATCH(CL$1,[1]!Curves,0))</f>
        <v>-0.1275</v>
      </c>
      <c r="CN27" s="31" t="n">
        <f aca="false">(CM27-CL27)*CK27*$D27</f>
        <v>8345.82593311553</v>
      </c>
      <c r="CO27" s="26"/>
      <c r="CP27" s="30" t="n">
        <f aca="false">CP26</f>
        <v>-0.08</v>
      </c>
      <c r="CQ27" s="30" t="n">
        <f aca="false">VLOOKUP($A27,[1]!Table,MATCH(CP$1,[1]!Curves,0))</f>
        <v>-0.065</v>
      </c>
      <c r="CR27" s="31" t="n">
        <f aca="false">(CQ27-CP27)*CO27*$D27</f>
        <v>0</v>
      </c>
      <c r="CS27" s="26" t="n">
        <f aca="false">BasisVolumeLargeVPP!BA32</f>
        <v>51770</v>
      </c>
      <c r="CT27" s="30" t="n">
        <f aca="false">CT26</f>
        <v>-0.13</v>
      </c>
      <c r="CU27" s="30" t="n">
        <f aca="false">VLOOKUP($A27,[1]!Table,MATCH(CT$1,[1]!Curves,0))</f>
        <v>-0.1</v>
      </c>
      <c r="CV27" s="31" t="n">
        <f aca="false">(CU27-CT27)*CS27*$D27</f>
        <v>5126.44756167464</v>
      </c>
      <c r="CW27" s="26" t="n">
        <f aca="false">BasisVolumeLargeVPP!AS32</f>
        <v>15965</v>
      </c>
      <c r="CX27" s="30" t="n">
        <f aca="false">CX26</f>
        <v>0.01</v>
      </c>
      <c r="CY27" s="30" t="n">
        <f aca="false">VLOOKUP($A27,[1]!Table,MATCH(CX$1,[1]!Curves,0))</f>
        <v>0.015</v>
      </c>
      <c r="CZ27" s="31" t="n">
        <f aca="false">(CY27-CX27)*CW27*$D27</f>
        <v>263.485079267709</v>
      </c>
      <c r="DA27" s="26" t="n">
        <f aca="false">BasisVolumeLargeVPP!BE32</f>
        <v>0</v>
      </c>
      <c r="DB27" s="30" t="n">
        <f aca="false">DB26</f>
        <v>0.0375</v>
      </c>
      <c r="DC27" s="30" t="n">
        <f aca="false">VLOOKUP($A27,[1]!Table,MATCH(DB$1,[1]!Curves,0))</f>
        <v>0.035</v>
      </c>
      <c r="DD27" s="31" t="n">
        <f aca="false">(DC27-DB27)*DA27*$D27</f>
        <v>-0</v>
      </c>
      <c r="DE27" s="26" t="n">
        <f aca="false">BasisVolumeLargeVPP!BC32</f>
        <v>0</v>
      </c>
      <c r="DF27" s="30" t="n">
        <f aca="false">DF26</f>
        <v>-0.09</v>
      </c>
      <c r="DG27" s="30" t="n">
        <f aca="false">VLOOKUP($A27,[1]!Table,MATCH(DF$1,[1]!Curves,0))</f>
        <v>-0.0625</v>
      </c>
      <c r="DH27" s="31" t="n">
        <f aca="false">(DG27-DF27)*DE27*$D27</f>
        <v>0</v>
      </c>
      <c r="DI27" s="26" t="n">
        <f aca="false">BasisVolumeLargeVPP!AE32</f>
        <v>0</v>
      </c>
      <c r="DJ27" s="30" t="n">
        <f aca="false">DJ26</f>
        <v>-0.11</v>
      </c>
      <c r="DK27" s="30" t="n">
        <f aca="false">VLOOKUP($A27,[1]!Table,MATCH(DJ$1,[1]!Curves,0))</f>
        <v>0.09</v>
      </c>
      <c r="DL27" s="31" t="n">
        <f aca="false">(DK27-DJ27)*DI27*$D27</f>
        <v>0</v>
      </c>
      <c r="DM27" s="26" t="n">
        <f aca="false">BasisVolumeLargeVPP!AC32</f>
        <v>2893.33333333333</v>
      </c>
      <c r="DN27" s="30" t="n">
        <f aca="false">DN26</f>
        <v>-0.11</v>
      </c>
      <c r="DO27" s="30" t="n">
        <f aca="false">VLOOKUP($A27,[1]!Table,MATCH(DN$1,[1]!Curves,0))</f>
        <v>-0.1</v>
      </c>
      <c r="DP27" s="31" t="n">
        <f aca="false">(DO27-DN27)*DM27*$D27</f>
        <v>95.5026824530205</v>
      </c>
      <c r="DQ27" s="30"/>
      <c r="DR27" s="30"/>
      <c r="DS27" s="32"/>
      <c r="DT27" s="30"/>
      <c r="DU27" s="30"/>
      <c r="DV27" s="32"/>
      <c r="DW27" s="30"/>
      <c r="DX27" s="30"/>
      <c r="DY27" s="32"/>
      <c r="DZ27" s="30"/>
      <c r="EA27" s="30"/>
      <c r="EB27" s="32"/>
    </row>
    <row r="28" customFormat="false" ht="12.75" hidden="false" customHeight="false" outlineLevel="0" collapsed="false">
      <c r="A28" s="25" t="n">
        <v>37590</v>
      </c>
      <c r="B28" s="26" t="n">
        <f aca="false">EOMONTH(A28,0)-$A$1</f>
        <v>-8336</v>
      </c>
      <c r="C28" s="27" t="n">
        <f aca="false">[1]Curves!D38</f>
        <v>0.052967924149335</v>
      </c>
      <c r="D28" s="28" t="n">
        <f aca="false">1/(1+C28*0.5)^(B28*2/365.25)</f>
        <v>3.29742412261992</v>
      </c>
      <c r="E28" s="26" t="n">
        <f aca="false">NymexVolume!C24</f>
        <v>738900</v>
      </c>
      <c r="F28" s="29" t="n">
        <v>4.79</v>
      </c>
      <c r="G28" s="30" t="n">
        <f aca="false">VLOOKUP($A28,[1]!Table,MATCH(F$1,[1]!Curves,0))</f>
        <v>4.54</v>
      </c>
      <c r="H28" s="31" t="n">
        <f aca="false">(G28-F28)*E28*$D28</f>
        <v>-609116.671050964</v>
      </c>
      <c r="I28" s="26" t="n">
        <f aca="false">BasisVolumeLargeVPP!S33</f>
        <v>13950</v>
      </c>
      <c r="J28" s="30" t="n">
        <f aca="false">J27</f>
        <v>-0.11</v>
      </c>
      <c r="K28" s="30" t="n">
        <f aca="false">VLOOKUP($A28,[1]!Table,MATCH(J$1,[1]!Curves,0))</f>
        <v>-0.105</v>
      </c>
      <c r="L28" s="31" t="n">
        <f aca="false">(K28-J28)*$I28*$D28</f>
        <v>229.995332552739</v>
      </c>
      <c r="M28" s="26" t="n">
        <f aca="false">BasisVolumeLargeVPP!AY33</f>
        <v>79050</v>
      </c>
      <c r="N28" s="30" t="n">
        <f aca="false">N27</f>
        <v>-0.08</v>
      </c>
      <c r="O28" s="30" t="n">
        <f aca="false">VLOOKUP($A28,[1]!Table,MATCH(N$1,[1]!Curves,0))</f>
        <v>-0.06</v>
      </c>
      <c r="P28" s="31" t="n">
        <f aca="false">(O28-N28)*M28*$D28</f>
        <v>5213.22753786209</v>
      </c>
      <c r="Q28" s="26" t="n">
        <f aca="false">BasisVolumeLargeVPP!AM33</f>
        <v>24150</v>
      </c>
      <c r="R28" s="30" t="n">
        <f aca="false">R27</f>
        <v>-0.0325</v>
      </c>
      <c r="S28" s="30" t="n">
        <f aca="false">VLOOKUP($A28,[1]!Table,MATCH(R$1,[1]!Curves,0))</f>
        <v>-0.028</v>
      </c>
      <c r="T28" s="31" t="n">
        <f aca="false">(S28-R28)*Q28*$D28</f>
        <v>358.347566525719</v>
      </c>
      <c r="U28" s="26" t="n">
        <f aca="false">BasisVolumeLargeVPP!I33</f>
        <v>12900</v>
      </c>
      <c r="V28" s="30" t="n">
        <f aca="false">V27</f>
        <v>0.07</v>
      </c>
      <c r="W28" s="30" t="n">
        <f aca="false">VLOOKUP($A28,[1]!Table,MATCH(V$1,[1]!Curves,0))</f>
        <v>0.09</v>
      </c>
      <c r="X28" s="31" t="n">
        <f aca="false">(W28-V28)*U28*$D28</f>
        <v>850.735423635938</v>
      </c>
      <c r="Y28" s="26" t="n">
        <f aca="false">BasisVolumeLargeVPP!U33</f>
        <v>178500</v>
      </c>
      <c r="Z28" s="30" t="n">
        <f aca="false">Z27</f>
        <v>-0.005</v>
      </c>
      <c r="AA28" s="30" t="n">
        <f aca="false">VLOOKUP($A28,[1]!Table,MATCH(Z$1,[1]!Curves,0))</f>
        <v>-0.01</v>
      </c>
      <c r="AB28" s="31" t="n">
        <f aca="false">(AA28-Z28)*Y28*$D28</f>
        <v>-2942.95102943828</v>
      </c>
      <c r="AC28" s="26" t="n">
        <f aca="false">BasisVolumeLargeVPP!AK33</f>
        <v>9600</v>
      </c>
      <c r="AD28" s="30" t="n">
        <f aca="false">AD27</f>
        <v>-0.18</v>
      </c>
      <c r="AE28" s="30" t="n">
        <f aca="false">VLOOKUP($A28,[1]!Table,MATCH(AD$1,[1]!Curves,0))</f>
        <v>-0.153</v>
      </c>
      <c r="AF28" s="31" t="n">
        <f aca="false">(AE28-AD28)*AC28*$D28</f>
        <v>854.692332583082</v>
      </c>
      <c r="AG28" s="26" t="n">
        <f aca="false">BasisVolumeLargeVPP!K33</f>
        <v>27300</v>
      </c>
      <c r="AH28" s="30" t="n">
        <f aca="false">AH27</f>
        <v>0.15</v>
      </c>
      <c r="AI28" s="30" t="n">
        <f aca="false">VLOOKUP($A28,[1]!Table,MATCH(AH$1,[1]!Curves,0))</f>
        <v>0.26</v>
      </c>
      <c r="AJ28" s="31" t="n">
        <f aca="false">(AI28-AH28)*AG28*$D28</f>
        <v>9902.16464022761</v>
      </c>
      <c r="AK28" s="26" t="n">
        <f aca="false">BasisVolumeLargeVPP!M33</f>
        <v>27300</v>
      </c>
      <c r="AL28" s="30" t="n">
        <f aca="false">AL27</f>
        <v>0.13</v>
      </c>
      <c r="AM28" s="30" t="n">
        <f aca="false">VLOOKUP($A28,[1]!Table,MATCH(AL$1,[1]!Curves,0))</f>
        <v>0.26</v>
      </c>
      <c r="AN28" s="31" t="n">
        <f aca="false">(AM28-AL28)*AK28*$D28</f>
        <v>11702.5582111781</v>
      </c>
      <c r="AO28" s="26" t="n">
        <f aca="false">BasisVolumeLargeVPP!O33</f>
        <v>23250</v>
      </c>
      <c r="AP28" s="30" t="n">
        <f aca="false">AP27</f>
        <v>0.15</v>
      </c>
      <c r="AQ28" s="30" t="n">
        <f aca="false">VLOOKUP($A28,[1]!Table,MATCH(AP$1,[1]!Curves,0))</f>
        <v>0.22</v>
      </c>
      <c r="AR28" s="31" t="n">
        <f aca="false">(AQ28-AP28)*AO28*$D28</f>
        <v>5366.55775956392</v>
      </c>
      <c r="AS28" s="26" t="n">
        <f aca="false">BasisVolumeLargeVPP!Y33+BasisVolumeLargeVPP!Q33</f>
        <v>36700</v>
      </c>
      <c r="AT28" s="30" t="n">
        <f aca="false">AT27</f>
        <v>-0.13</v>
      </c>
      <c r="AU28" s="30" t="n">
        <f aca="false">VLOOKUP($A28,[1]!Table,MATCH(AT$1,[1]!Curves,0))</f>
        <v>-0.125</v>
      </c>
      <c r="AV28" s="31" t="n">
        <f aca="false">(AU28-AT28)*AS28*$D28</f>
        <v>605.077326500755</v>
      </c>
      <c r="AW28" s="26" t="n">
        <f aca="false">BasisVolumeLargeVPP!AW33</f>
        <v>0</v>
      </c>
      <c r="AX28" s="30" t="n">
        <f aca="false">AX27</f>
        <v>-0.08</v>
      </c>
      <c r="AY28" s="30" t="n">
        <f aca="false">VLOOKUP($A28,[1]!Table,MATCH(AX$1,[1]!Curves,0))</f>
        <v>-0.06</v>
      </c>
      <c r="AZ28" s="31" t="n">
        <f aca="false">(AY28-AX28)*AW28*$D28</f>
        <v>0</v>
      </c>
      <c r="BA28" s="26" t="n">
        <f aca="false">BasisVolumeLargeVPP!G33</f>
        <v>6600</v>
      </c>
      <c r="BB28" s="30" t="n">
        <f aca="false">BB27</f>
        <v>-0.13</v>
      </c>
      <c r="BC28" s="30" t="n">
        <f aca="false">VLOOKUP($A28,[1]!Table,MATCH(BB$1,[1]!Curves,0))</f>
        <v>0.01</v>
      </c>
      <c r="BD28" s="31" t="n">
        <f aca="false">(BC28-BB28)*BA28*$D28</f>
        <v>3046.8198893008</v>
      </c>
      <c r="BE28" s="26"/>
      <c r="BF28" s="30" t="n">
        <f aca="false">BF27</f>
        <v>-0.11</v>
      </c>
      <c r="BG28" s="30" t="n">
        <f aca="false">VLOOKUP($A28,[1]!Table,MATCH(BF$1,[1]!Curves,0))</f>
        <v>-0.075</v>
      </c>
      <c r="BH28" s="31" t="n">
        <f aca="false">(BG28-BF28)*BE28*$D28</f>
        <v>0</v>
      </c>
      <c r="BI28" s="26" t="n">
        <f aca="false">BasisVolumeLargeVPP!AA33</f>
        <v>2800</v>
      </c>
      <c r="BJ28" s="30" t="n">
        <f aca="false">BJ27</f>
        <v>-0.11</v>
      </c>
      <c r="BK28" s="30" t="n">
        <f aca="false">VLOOKUP($A28,[1]!Table,MATCH(BJ$1,[1]!Curves,0))</f>
        <v>-0.105</v>
      </c>
      <c r="BL28" s="31" t="n">
        <f aca="false">(BK28-BJ28)*BI28*$D28</f>
        <v>46.1639377166789</v>
      </c>
      <c r="BM28" s="26" t="n">
        <f aca="false">BasisVolumeLargeVPP!W33</f>
        <v>63000</v>
      </c>
      <c r="BN28" s="30" t="n">
        <f aca="false">BN27</f>
        <v>-0.29</v>
      </c>
      <c r="BO28" s="30" t="n">
        <f aca="false">VLOOKUP($A28,[1]!Table,MATCH(BN$1,[1]!Curves,0))</f>
        <v>-0.14</v>
      </c>
      <c r="BP28" s="31" t="n">
        <f aca="false">(BO28-BN28)*BM28*$D28</f>
        <v>31160.6579587582</v>
      </c>
      <c r="BQ28" s="26" t="n">
        <f aca="false">BasisVolumeLargeVPP!AG33</f>
        <v>41550</v>
      </c>
      <c r="BR28" s="30" t="n">
        <f aca="false">BR27</f>
        <v>-0.09</v>
      </c>
      <c r="BS28" s="30" t="n">
        <f aca="false">VLOOKUP($A28,[1]!Table,MATCH(BR$1,[1]!Curves,0))</f>
        <v>-0.085</v>
      </c>
      <c r="BT28" s="31" t="n">
        <f aca="false">(BS28-BR28)*BQ28*$D28</f>
        <v>685.039861474287</v>
      </c>
      <c r="BU28" s="26" t="n">
        <f aca="false">BasisVolumeLargeVPP!C33</f>
        <v>30300</v>
      </c>
      <c r="BV28" s="30" t="n">
        <v>-0.015</v>
      </c>
      <c r="BW28" s="30" t="n">
        <f aca="false">VLOOKUP($A28,[1]!Table,MATCH(BV$1,[1]!Curves,0))</f>
        <v>-0.008</v>
      </c>
      <c r="BX28" s="31" t="n">
        <f aca="false">(BW28-BV28)*BU28*$D28</f>
        <v>699.383656407684</v>
      </c>
      <c r="BY28" s="26" t="n">
        <f aca="false">BasisVolumeLargeVPP!AO33+BasisVolumeLargeVPP!AU33</f>
        <v>6600</v>
      </c>
      <c r="BZ28" s="30" t="n">
        <f aca="false">BZ27</f>
        <v>-0.09</v>
      </c>
      <c r="CA28" s="30" t="n">
        <f aca="false">VLOOKUP($A28,[1]!Table,MATCH(BZ$1,[1]!Curves,0))</f>
        <v>-0.075</v>
      </c>
      <c r="CB28" s="31" t="n">
        <f aca="false">(CA28-BZ28)*BY28*$D28</f>
        <v>326.444988139372</v>
      </c>
      <c r="CC28" s="26" t="n">
        <f aca="false">BasisVolumeLargeVPP!AQ33</f>
        <v>4050</v>
      </c>
      <c r="CD28" s="30" t="n">
        <f aca="false">CD27</f>
        <v>-0.15</v>
      </c>
      <c r="CE28" s="30" t="n">
        <f aca="false">VLOOKUP($A28,[1]!Table,MATCH(CD$1,[1]!Curves,0))</f>
        <v>-0.1225</v>
      </c>
      <c r="CF28" s="31" t="n">
        <f aca="false">(CE28-CD28)*CC28*$D28</f>
        <v>367.250611656793</v>
      </c>
      <c r="CG28" s="26" t="n">
        <f aca="false">BasisVolumeLargeVPP!E33</f>
        <v>54600</v>
      </c>
      <c r="CH28" s="30" t="n">
        <f aca="false">CH27</f>
        <v>-0.19</v>
      </c>
      <c r="CI28" s="30" t="n">
        <f aca="false">VLOOKUP($A28,[1]!Table,MATCH(CH$1,[1]!Curves,0))</f>
        <v>-0.143</v>
      </c>
      <c r="CJ28" s="31" t="n">
        <f aca="false">(CI28-CH28)*CG28*$D28</f>
        <v>8461.84978346723</v>
      </c>
      <c r="CK28" s="26" t="n">
        <f aca="false">BasisVolumeLargeVPP!AI33</f>
        <v>30750</v>
      </c>
      <c r="CL28" s="30" t="n">
        <f aca="false">CL27</f>
        <v>-0.2</v>
      </c>
      <c r="CM28" s="30" t="n">
        <f aca="false">VLOOKUP($A28,[1]!Table,MATCH(CL$1,[1]!Curves,0))</f>
        <v>-0.14</v>
      </c>
      <c r="CN28" s="31" t="n">
        <f aca="false">(CM28-CL28)*CK28*$D28</f>
        <v>6083.74750623375</v>
      </c>
      <c r="CO28" s="26"/>
      <c r="CP28" s="30" t="n">
        <f aca="false">CP27</f>
        <v>-0.08</v>
      </c>
      <c r="CQ28" s="30" t="n">
        <f aca="false">VLOOKUP($A28,[1]!Table,MATCH(CP$1,[1]!Curves,0))</f>
        <v>-0.0675</v>
      </c>
      <c r="CR28" s="31" t="n">
        <f aca="false">(CQ28-CP28)*CO28*$D28</f>
        <v>0</v>
      </c>
      <c r="CS28" s="26" t="n">
        <f aca="false">BasisVolumeLargeVPP!BA33</f>
        <v>51750</v>
      </c>
      <c r="CT28" s="30" t="n">
        <f aca="false">CT27</f>
        <v>-0.13</v>
      </c>
      <c r="CU28" s="30" t="n">
        <f aca="false">VLOOKUP($A28,[1]!Table,MATCH(CT$1,[1]!Curves,0))</f>
        <v>-0.0975</v>
      </c>
      <c r="CV28" s="31" t="n">
        <f aca="false">(CU28-CT28)*CS28*$D28</f>
        <v>5545.85519623137</v>
      </c>
      <c r="CW28" s="26" t="n">
        <f aca="false">BasisVolumeLargeVPP!AS33</f>
        <v>11400</v>
      </c>
      <c r="CX28" s="30" t="n">
        <f aca="false">CX27</f>
        <v>0.01</v>
      </c>
      <c r="CY28" s="30" t="n">
        <f aca="false">VLOOKUP($A28,[1]!Table,MATCH(CX$1,[1]!Curves,0))</f>
        <v>0.02</v>
      </c>
      <c r="CZ28" s="31" t="n">
        <f aca="false">(CY28-CX28)*CW28*$D28</f>
        <v>375.906349978671</v>
      </c>
      <c r="DA28" s="26" t="n">
        <f aca="false">BasisVolumeLargeVPP!BE33</f>
        <v>0</v>
      </c>
      <c r="DB28" s="30" t="n">
        <f aca="false">DB27</f>
        <v>0.0375</v>
      </c>
      <c r="DC28" s="30" t="n">
        <f aca="false">VLOOKUP($A28,[1]!Table,MATCH(DB$1,[1]!Curves,0))</f>
        <v>0.052</v>
      </c>
      <c r="DD28" s="31" t="n">
        <f aca="false">(DC28-DB28)*DA28*$D28</f>
        <v>0</v>
      </c>
      <c r="DE28" s="26" t="n">
        <f aca="false">BasisVolumeLargeVPP!BC33</f>
        <v>0</v>
      </c>
      <c r="DF28" s="30" t="n">
        <f aca="false">DF27</f>
        <v>-0.09</v>
      </c>
      <c r="DG28" s="30" t="n">
        <f aca="false">VLOOKUP($A28,[1]!Table,MATCH(DF$1,[1]!Curves,0))</f>
        <v>-0.0725</v>
      </c>
      <c r="DH28" s="31" t="n">
        <f aca="false">(DG28-DF28)*DE28*$D28</f>
        <v>0</v>
      </c>
      <c r="DI28" s="26" t="n">
        <f aca="false">BasisVolumeLargeVPP!AE33</f>
        <v>0</v>
      </c>
      <c r="DJ28" s="30" t="n">
        <f aca="false">DJ27</f>
        <v>-0.11</v>
      </c>
      <c r="DK28" s="30" t="n">
        <f aca="false">VLOOKUP($A28,[1]!Table,MATCH(DJ$1,[1]!Curves,0))</f>
        <v>0.09</v>
      </c>
      <c r="DL28" s="31" t="n">
        <f aca="false">(DK28-DJ28)*DI28*$D28</f>
        <v>0</v>
      </c>
      <c r="DM28" s="26" t="n">
        <f aca="false">BasisVolumeLargeVPP!AC33</f>
        <v>2800</v>
      </c>
      <c r="DN28" s="30" t="n">
        <f aca="false">DN27</f>
        <v>-0.11</v>
      </c>
      <c r="DO28" s="30" t="n">
        <f aca="false">VLOOKUP($A28,[1]!Table,MATCH(DN$1,[1]!Curves,0))</f>
        <v>-0.105</v>
      </c>
      <c r="DP28" s="31" t="n">
        <f aca="false">(DO28-DN28)*DM28*$D28</f>
        <v>46.1639377166789</v>
      </c>
      <c r="DQ28" s="30"/>
      <c r="DR28" s="30"/>
      <c r="DS28" s="32"/>
      <c r="DT28" s="30"/>
      <c r="DU28" s="30"/>
      <c r="DV28" s="32"/>
      <c r="DW28" s="30"/>
      <c r="DX28" s="30"/>
      <c r="DY28" s="32"/>
      <c r="DZ28" s="30"/>
      <c r="EA28" s="30"/>
      <c r="EB28" s="32"/>
    </row>
    <row r="29" customFormat="false" ht="12.75" hidden="false" customHeight="false" outlineLevel="0" collapsed="false">
      <c r="A29" s="25" t="n">
        <v>37621</v>
      </c>
      <c r="B29" s="26" t="n">
        <f aca="false">EOMONTH(A29,0)-$A$1</f>
        <v>-8305</v>
      </c>
      <c r="C29" s="27" t="n">
        <f aca="false">[1]Curves!D39</f>
        <v>0.0531339976674845</v>
      </c>
      <c r="D29" s="28" t="n">
        <f aca="false">1/(1+C29*0.5)^(B29*2/365.25)</f>
        <v>3.29492401405225</v>
      </c>
      <c r="E29" s="26" t="n">
        <f aca="false">NymexVolume!C25</f>
        <v>722610</v>
      </c>
      <c r="F29" s="29" t="n">
        <v>4.79</v>
      </c>
      <c r="G29" s="30" t="n">
        <f aca="false">VLOOKUP($A29,[1]!Table,MATCH(F$1,[1]!Curves,0))</f>
        <v>4.655</v>
      </c>
      <c r="H29" s="31" t="n">
        <f aca="false">(G29-F29)*E29*$D29</f>
        <v>-321427.58064223</v>
      </c>
      <c r="I29" s="26" t="n">
        <f aca="false">BasisVolumeLargeVPP!S34</f>
        <v>13795</v>
      </c>
      <c r="J29" s="30" t="n">
        <f aca="false">J28</f>
        <v>-0.11</v>
      </c>
      <c r="K29" s="30" t="n">
        <f aca="false">VLOOKUP($A29,[1]!Table,MATCH(J$1,[1]!Curves,0))</f>
        <v>-0.1075</v>
      </c>
      <c r="L29" s="31" t="n">
        <f aca="false">(K29-J29)*$I29*$D29</f>
        <v>113.633691934627</v>
      </c>
      <c r="M29" s="26" t="n">
        <f aca="false">BasisVolumeLargeVPP!AY34</f>
        <v>78430</v>
      </c>
      <c r="N29" s="30" t="n">
        <f aca="false">N28</f>
        <v>-0.08</v>
      </c>
      <c r="O29" s="30" t="n">
        <f aca="false">VLOOKUP($A29,[1]!Table,MATCH(N$1,[1]!Curves,0))</f>
        <v>-0.06</v>
      </c>
      <c r="P29" s="31" t="n">
        <f aca="false">(O29-N29)*M29*$D29</f>
        <v>5168.41780844236</v>
      </c>
      <c r="Q29" s="26" t="n">
        <f aca="false">BasisVolumeLargeVPP!AM34</f>
        <v>23405</v>
      </c>
      <c r="R29" s="30" t="n">
        <f aca="false">R28</f>
        <v>-0.0325</v>
      </c>
      <c r="S29" s="30" t="n">
        <f aca="false">VLOOKUP($A29,[1]!Table,MATCH(R$1,[1]!Curves,0))</f>
        <v>-0.028</v>
      </c>
      <c r="T29" s="31" t="n">
        <f aca="false">(S29-R29)*Q29*$D29</f>
        <v>347.029634470018</v>
      </c>
      <c r="U29" s="26" t="n">
        <f aca="false">BasisVolumeLargeVPP!I34</f>
        <v>12555</v>
      </c>
      <c r="V29" s="30" t="n">
        <f aca="false">V28</f>
        <v>0.07</v>
      </c>
      <c r="W29" s="30" t="n">
        <f aca="false">VLOOKUP($A29,[1]!Table,MATCH(V$1,[1]!Curves,0))</f>
        <v>0.09</v>
      </c>
      <c r="X29" s="31" t="n">
        <f aca="false">(W29-V29)*U29*$D29</f>
        <v>827.35541992852</v>
      </c>
      <c r="Y29" s="26" t="n">
        <f aca="false">BasisVolumeLargeVPP!U34</f>
        <v>174995</v>
      </c>
      <c r="Z29" s="30" t="n">
        <f aca="false">Z28</f>
        <v>-0.005</v>
      </c>
      <c r="AA29" s="30" t="n">
        <f aca="false">VLOOKUP($A29,[1]!Table,MATCH(Z$1,[1]!Curves,0))</f>
        <v>-0.0325</v>
      </c>
      <c r="AB29" s="31" t="n">
        <f aca="false">(AA29-Z29)*Y29*$D29</f>
        <v>-15856.3687655745</v>
      </c>
      <c r="AC29" s="26" t="n">
        <f aca="false">BasisVolumeLargeVPP!AK34</f>
        <v>9300</v>
      </c>
      <c r="AD29" s="30" t="n">
        <f aca="false">AD28</f>
        <v>-0.18</v>
      </c>
      <c r="AE29" s="30" t="n">
        <f aca="false">VLOOKUP($A29,[1]!Table,MATCH(AD$1,[1]!Curves,0))</f>
        <v>-0.154</v>
      </c>
      <c r="AF29" s="31" t="n">
        <f aca="false">(AE29-AD29)*AC29*$D29</f>
        <v>796.712626597834</v>
      </c>
      <c r="AG29" s="26" t="n">
        <f aca="false">BasisVolumeLargeVPP!K34</f>
        <v>26892.5</v>
      </c>
      <c r="AH29" s="30" t="n">
        <f aca="false">AH28</f>
        <v>0.15</v>
      </c>
      <c r="AI29" s="30" t="n">
        <f aca="false">VLOOKUP($A29,[1]!Table,MATCH(AH$1,[1]!Curves,0))</f>
        <v>0.26</v>
      </c>
      <c r="AJ29" s="31" t="n">
        <f aca="false">(AI29-AH29)*AG29*$D29</f>
        <v>9746.96184526902</v>
      </c>
      <c r="AK29" s="26" t="n">
        <f aca="false">BasisVolumeLargeVPP!M34</f>
        <v>26892.5</v>
      </c>
      <c r="AL29" s="30" t="n">
        <f aca="false">AL28</f>
        <v>0.13</v>
      </c>
      <c r="AM29" s="30" t="n">
        <f aca="false">VLOOKUP($A29,[1]!Table,MATCH(AL$1,[1]!Curves,0))</f>
        <v>0.26</v>
      </c>
      <c r="AN29" s="31" t="n">
        <f aca="false">(AM29-AL29)*AK29*$D29</f>
        <v>11519.136726227</v>
      </c>
      <c r="AO29" s="26" t="n">
        <f aca="false">BasisVolumeLargeVPP!O34</f>
        <v>22785</v>
      </c>
      <c r="AP29" s="30" t="n">
        <f aca="false">AP28</f>
        <v>0.15</v>
      </c>
      <c r="AQ29" s="30" t="n">
        <f aca="false">VLOOKUP($A29,[1]!Table,MATCH(AP$1,[1]!Curves,0))</f>
        <v>0.22</v>
      </c>
      <c r="AR29" s="31" t="n">
        <f aca="false">(AQ29-AP29)*AO29*$D29</f>
        <v>5255.23905621264</v>
      </c>
      <c r="AS29" s="26" t="n">
        <f aca="false">BasisVolumeLargeVPP!Y34+BasisVolumeLargeVPP!Q34</f>
        <v>36218.3333333333</v>
      </c>
      <c r="AT29" s="30" t="n">
        <f aca="false">AT28</f>
        <v>-0.13</v>
      </c>
      <c r="AU29" s="30" t="n">
        <f aca="false">VLOOKUP($A29,[1]!Table,MATCH(AT$1,[1]!Curves,0))</f>
        <v>-0.1275</v>
      </c>
      <c r="AV29" s="31" t="n">
        <f aca="false">(AU29-AT29)*AS29*$D29</f>
        <v>298.341640622373</v>
      </c>
      <c r="AW29" s="26" t="n">
        <f aca="false">BasisVolumeLargeVPP!AW34</f>
        <v>0</v>
      </c>
      <c r="AX29" s="30" t="n">
        <f aca="false">AX28</f>
        <v>-0.08</v>
      </c>
      <c r="AY29" s="30" t="n">
        <f aca="false">VLOOKUP($A29,[1]!Table,MATCH(AX$1,[1]!Curves,0))</f>
        <v>-0.06</v>
      </c>
      <c r="AZ29" s="31" t="n">
        <f aca="false">(AY29-AX29)*AW29*$D29</f>
        <v>0</v>
      </c>
      <c r="BA29" s="26" t="n">
        <f aca="false">BasisVolumeLargeVPP!G34</f>
        <v>6510</v>
      </c>
      <c r="BB29" s="30" t="n">
        <f aca="false">BB28</f>
        <v>-0.13</v>
      </c>
      <c r="BC29" s="30" t="n">
        <f aca="false">VLOOKUP($A29,[1]!Table,MATCH(BB$1,[1]!Curves,0))</f>
        <v>0.01</v>
      </c>
      <c r="BD29" s="31" t="n">
        <f aca="false">(BC29-BB29)*BA29*$D29</f>
        <v>3002.99374640722</v>
      </c>
      <c r="BE29" s="26"/>
      <c r="BF29" s="30" t="n">
        <f aca="false">BF28</f>
        <v>-0.11</v>
      </c>
      <c r="BG29" s="30" t="n">
        <f aca="false">VLOOKUP($A29,[1]!Table,MATCH(BF$1,[1]!Curves,0))</f>
        <v>-0.0775</v>
      </c>
      <c r="BH29" s="31" t="n">
        <f aca="false">(BG29-BF29)*BE29*$D29</f>
        <v>0</v>
      </c>
      <c r="BI29" s="26" t="n">
        <f aca="false">BasisVolumeLargeVPP!AA34</f>
        <v>2738.33333333333</v>
      </c>
      <c r="BJ29" s="30" t="n">
        <f aca="false">BJ28</f>
        <v>-0.11</v>
      </c>
      <c r="BK29" s="30" t="n">
        <f aca="false">VLOOKUP($A29,[1]!Table,MATCH(BJ$1,[1]!Curves,0))</f>
        <v>-0.1075</v>
      </c>
      <c r="BL29" s="31" t="n">
        <f aca="false">(BK29-BJ29)*BI29*$D29</f>
        <v>22.5565006461994</v>
      </c>
      <c r="BM29" s="26" t="n">
        <f aca="false">BasisVolumeLargeVPP!W34</f>
        <v>62000</v>
      </c>
      <c r="BN29" s="30" t="n">
        <f aca="false">BN28</f>
        <v>-0.29</v>
      </c>
      <c r="BO29" s="30" t="n">
        <f aca="false">VLOOKUP($A29,[1]!Table,MATCH(BN$1,[1]!Curves,0))</f>
        <v>-0.165</v>
      </c>
      <c r="BP29" s="31" t="n">
        <f aca="false">(BO29-BN29)*BM29*$D29</f>
        <v>25535.6611089049</v>
      </c>
      <c r="BQ29" s="26" t="n">
        <f aca="false">BasisVolumeLargeVPP!AG34</f>
        <v>40765</v>
      </c>
      <c r="BR29" s="30" t="n">
        <f aca="false">BR28</f>
        <v>-0.09</v>
      </c>
      <c r="BS29" s="30" t="n">
        <f aca="false">VLOOKUP($A29,[1]!Table,MATCH(BR$1,[1]!Curves,0))</f>
        <v>-0.0875</v>
      </c>
      <c r="BT29" s="31" t="n">
        <f aca="false">(BS29-BR29)*BQ29*$D29</f>
        <v>335.7939435821</v>
      </c>
      <c r="BU29" s="26" t="n">
        <f aca="false">BasisVolumeLargeVPP!C34</f>
        <v>28365</v>
      </c>
      <c r="BV29" s="30" t="n">
        <v>-0.015</v>
      </c>
      <c r="BW29" s="30" t="n">
        <f aca="false">VLOOKUP($A29,[1]!Table,MATCH(BV$1,[1]!Curves,0))</f>
        <v>-0.008</v>
      </c>
      <c r="BX29" s="31" t="n">
        <f aca="false">(BW29-BV29)*BU29*$D29</f>
        <v>654.223637610145</v>
      </c>
      <c r="BY29" s="26" t="n">
        <f aca="false">BasisVolumeLargeVPP!AO34+BasisVolumeLargeVPP!AU34</f>
        <v>6200</v>
      </c>
      <c r="BZ29" s="30" t="n">
        <f aca="false">BZ28</f>
        <v>-0.09</v>
      </c>
      <c r="CA29" s="30" t="n">
        <f aca="false">VLOOKUP($A29,[1]!Table,MATCH(BZ$1,[1]!Curves,0))</f>
        <v>-0.075</v>
      </c>
      <c r="CB29" s="31" t="n">
        <f aca="false">(CA29-BZ29)*BY29*$D29</f>
        <v>306.427933306859</v>
      </c>
      <c r="CC29" s="26" t="n">
        <f aca="false">BasisVolumeLargeVPP!AQ34</f>
        <v>3875</v>
      </c>
      <c r="CD29" s="30" t="n">
        <f aca="false">CD28</f>
        <v>-0.15</v>
      </c>
      <c r="CE29" s="30" t="n">
        <f aca="false">VLOOKUP($A29,[1]!Table,MATCH(CD$1,[1]!Curves,0))</f>
        <v>-0.145</v>
      </c>
      <c r="CF29" s="31" t="n">
        <f aca="false">(CE29-CD29)*CC29*$D29</f>
        <v>63.8391527722624</v>
      </c>
      <c r="CG29" s="26" t="n">
        <f aca="false">BasisVolumeLargeVPP!E34</f>
        <v>53630</v>
      </c>
      <c r="CH29" s="30" t="n">
        <f aca="false">CH28</f>
        <v>-0.19</v>
      </c>
      <c r="CI29" s="30" t="n">
        <f aca="false">VLOOKUP($A29,[1]!Table,MATCH(CH$1,[1]!Curves,0))</f>
        <v>-0.168</v>
      </c>
      <c r="CJ29" s="31" t="n">
        <f aca="false">(CI29-CH29)*CG29*$D29</f>
        <v>3887.54904721969</v>
      </c>
      <c r="CK29" s="26" t="n">
        <f aca="false">BasisVolumeLargeVPP!AI34</f>
        <v>26505</v>
      </c>
      <c r="CL29" s="30" t="n">
        <f aca="false">CL28</f>
        <v>-0.2</v>
      </c>
      <c r="CM29" s="30" t="n">
        <f aca="false">VLOOKUP($A29,[1]!Table,MATCH(CL$1,[1]!Curves,0))</f>
        <v>-0.165</v>
      </c>
      <c r="CN29" s="31" t="n">
        <f aca="false">(CM29-CL29)*CK29*$D29</f>
        <v>3056.61863473592</v>
      </c>
      <c r="CO29" s="26"/>
      <c r="CP29" s="30" t="n">
        <f aca="false">CP28</f>
        <v>-0.08</v>
      </c>
      <c r="CQ29" s="30" t="n">
        <f aca="false">VLOOKUP($A29,[1]!Table,MATCH(CP$1,[1]!Curves,0))</f>
        <v>-0.0675</v>
      </c>
      <c r="CR29" s="31" t="n">
        <f aca="false">(CQ29-CP29)*CO29*$D29</f>
        <v>0</v>
      </c>
      <c r="CS29" s="26" t="n">
        <f aca="false">BasisVolumeLargeVPP!BA34</f>
        <v>51770</v>
      </c>
      <c r="CT29" s="30" t="n">
        <f aca="false">CT28</f>
        <v>-0.13</v>
      </c>
      <c r="CU29" s="30" t="n">
        <f aca="false">VLOOKUP($A29,[1]!Table,MATCH(CT$1,[1]!Curves,0))</f>
        <v>-0.0975</v>
      </c>
      <c r="CV29" s="31" t="n">
        <f aca="false">(CU29-CT29)*CS29*$D29</f>
        <v>5543.79202674326</v>
      </c>
      <c r="CW29" s="26" t="n">
        <f aca="false">BasisVolumeLargeVPP!AS34</f>
        <v>12245</v>
      </c>
      <c r="CX29" s="30" t="n">
        <f aca="false">CX28</f>
        <v>0.01</v>
      </c>
      <c r="CY29" s="30" t="n">
        <f aca="false">VLOOKUP($A29,[1]!Table,MATCH(CX$1,[1]!Curves,0))</f>
        <v>0.02</v>
      </c>
      <c r="CZ29" s="31" t="n">
        <f aca="false">(CY29-CX29)*CW29*$D29</f>
        <v>403.463445520698</v>
      </c>
      <c r="DA29" s="26" t="n">
        <f aca="false">BasisVolumeLargeVPP!BE34</f>
        <v>0</v>
      </c>
      <c r="DB29" s="30" t="n">
        <f aca="false">DB28</f>
        <v>0.0375</v>
      </c>
      <c r="DC29" s="30" t="n">
        <f aca="false">VLOOKUP($A29,[1]!Table,MATCH(DB$1,[1]!Curves,0))</f>
        <v>0.052</v>
      </c>
      <c r="DD29" s="31" t="n">
        <f aca="false">(DC29-DB29)*DA29*$D29</f>
        <v>0</v>
      </c>
      <c r="DE29" s="26" t="n">
        <f aca="false">BasisVolumeLargeVPP!BC34</f>
        <v>0</v>
      </c>
      <c r="DF29" s="30" t="n">
        <f aca="false">DF28</f>
        <v>-0.09</v>
      </c>
      <c r="DG29" s="30" t="n">
        <f aca="false">VLOOKUP($A29,[1]!Table,MATCH(DF$1,[1]!Curves,0))</f>
        <v>-0.0725</v>
      </c>
      <c r="DH29" s="31" t="n">
        <f aca="false">(DG29-DF29)*DE29*$D29</f>
        <v>0</v>
      </c>
      <c r="DI29" s="26" t="n">
        <f aca="false">BasisVolumeLargeVPP!AE34</f>
        <v>0</v>
      </c>
      <c r="DJ29" s="30" t="n">
        <f aca="false">DJ28</f>
        <v>-0.11</v>
      </c>
      <c r="DK29" s="30" t="n">
        <f aca="false">VLOOKUP($A29,[1]!Table,MATCH(DJ$1,[1]!Curves,0))</f>
        <v>0.09</v>
      </c>
      <c r="DL29" s="31" t="n">
        <f aca="false">(DK29-DJ29)*DI29*$D29</f>
        <v>0</v>
      </c>
      <c r="DM29" s="26" t="n">
        <f aca="false">BasisVolumeLargeVPP!AC34</f>
        <v>2738.33333333333</v>
      </c>
      <c r="DN29" s="30" t="n">
        <f aca="false">DN28</f>
        <v>-0.11</v>
      </c>
      <c r="DO29" s="30" t="n">
        <f aca="false">VLOOKUP($A29,[1]!Table,MATCH(DN$1,[1]!Curves,0))</f>
        <v>-0.1075</v>
      </c>
      <c r="DP29" s="31" t="n">
        <f aca="false">(DO29-DN29)*DM29*$D29</f>
        <v>22.5565006461994</v>
      </c>
      <c r="DQ29" s="30"/>
      <c r="DR29" s="30"/>
      <c r="DS29" s="32"/>
      <c r="DT29" s="30"/>
      <c r="DU29" s="30"/>
      <c r="DV29" s="32"/>
      <c r="DW29" s="30"/>
      <c r="DX29" s="30"/>
      <c r="DY29" s="32"/>
      <c r="DZ29" s="30"/>
      <c r="EA29" s="30"/>
      <c r="EB29" s="32"/>
    </row>
    <row r="30" customFormat="false" ht="12.75" hidden="false" customHeight="false" outlineLevel="0" collapsed="false">
      <c r="A30" s="25" t="n">
        <v>37652</v>
      </c>
      <c r="B30" s="26" t="n">
        <f aca="false">EOMONTH(A30,0)-$A$1</f>
        <v>-8274</v>
      </c>
      <c r="C30" s="27" t="n">
        <f aca="false">[1]Curves!D40</f>
        <v>0.0533175480037085</v>
      </c>
      <c r="D30" s="28" t="n">
        <f aca="false">1/(1+C30*0.5)^(B30*2/365.25)</f>
        <v>3.29360425580019</v>
      </c>
      <c r="E30" s="26" t="n">
        <f aca="false">NymexVolume!C26</f>
        <v>721571.5</v>
      </c>
      <c r="F30" s="29" t="n">
        <v>4.79</v>
      </c>
      <c r="G30" s="30" t="n">
        <f aca="false">VLOOKUP($A30,[1]!Table,MATCH(F$1,[1]!Curves,0))</f>
        <v>4.695</v>
      </c>
      <c r="H30" s="31" t="n">
        <f aca="false">(G30-F30)*E30*$D30</f>
        <v>-225774.241510091</v>
      </c>
      <c r="I30" s="26" t="n">
        <f aca="false">BasisVolumeLargeVPP!S35</f>
        <v>13485</v>
      </c>
      <c r="J30" s="30" t="n">
        <v>-0.11</v>
      </c>
      <c r="K30" s="30" t="n">
        <f aca="false">VLOOKUP($A30,[1]!Table,MATCH(J$1,[1]!Curves,0))</f>
        <v>-0.11</v>
      </c>
      <c r="L30" s="31" t="n">
        <f aca="false">(K30-J30)*$I30*$D30</f>
        <v>0</v>
      </c>
      <c r="M30" s="26" t="n">
        <f aca="false">BasisVolumeLargeVPP!AY35</f>
        <v>78430</v>
      </c>
      <c r="N30" s="30" t="n">
        <v>-0.08</v>
      </c>
      <c r="O30" s="30" t="n">
        <f aca="false">VLOOKUP($A30,[1]!Table,MATCH(N$1,[1]!Curves,0))</f>
        <v>-0.06</v>
      </c>
      <c r="P30" s="31" t="n">
        <f aca="false">(O30-N30)*M30*$D30</f>
        <v>5166.34763564818</v>
      </c>
      <c r="Q30" s="26" t="n">
        <f aca="false">BasisVolumeLargeVPP!AM35</f>
        <v>22475</v>
      </c>
      <c r="R30" s="30" t="n">
        <v>-0.0325</v>
      </c>
      <c r="S30" s="30" t="n">
        <f aca="false">VLOOKUP($A30,[1]!Table,MATCH(R$1,[1]!Curves,0))</f>
        <v>-0.0225</v>
      </c>
      <c r="T30" s="31" t="n">
        <f aca="false">(S30-R30)*Q30*$D30</f>
        <v>740.237556491093</v>
      </c>
      <c r="U30" s="26" t="n">
        <f aca="false">BasisVolumeLargeVPP!I35</f>
        <v>12245</v>
      </c>
      <c r="V30" s="30" t="n">
        <v>0.06</v>
      </c>
      <c r="W30" s="30" t="n">
        <f aca="false">VLOOKUP($A30,[1]!Table,MATCH(V$1,[1]!Curves,0))</f>
        <v>0.1</v>
      </c>
      <c r="X30" s="31" t="n">
        <f aca="false">(W30-V30)*U30*$D30</f>
        <v>1613.20736449093</v>
      </c>
      <c r="Y30" s="26" t="n">
        <f aca="false">BasisVolumeLargeVPP!U35</f>
        <v>171631.5</v>
      </c>
      <c r="Z30" s="30" t="n">
        <v>-0.005</v>
      </c>
      <c r="AA30" s="30" t="n">
        <f aca="false">VLOOKUP($A30,[1]!Table,MATCH(Z$1,[1]!Curves,0))</f>
        <v>-0.035</v>
      </c>
      <c r="AB30" s="31" t="n">
        <f aca="false">(AA30-Z30)*Y30*$D30</f>
        <v>-16958.5871648811</v>
      </c>
      <c r="AC30" s="26" t="n">
        <f aca="false">BasisVolumeLargeVPP!AK35</f>
        <v>8990</v>
      </c>
      <c r="AD30" s="30" t="n">
        <v>-0.19</v>
      </c>
      <c r="AE30" s="30" t="n">
        <f aca="false">VLOOKUP($A30,[1]!Table,MATCH(AD$1,[1]!Curves,0))</f>
        <v>-0.173</v>
      </c>
      <c r="AF30" s="31" t="n">
        <f aca="false">(AE30-AD30)*AC30*$D30</f>
        <v>503.361538413943</v>
      </c>
      <c r="AG30" s="26" t="n">
        <f aca="false">BasisVolumeLargeVPP!K35</f>
        <v>26505</v>
      </c>
      <c r="AH30" s="30" t="n">
        <v>0.15</v>
      </c>
      <c r="AI30" s="30" t="n">
        <f aca="false">VLOOKUP($A30,[1]!Table,MATCH(AH$1,[1]!Curves,0))</f>
        <v>0.26</v>
      </c>
      <c r="AJ30" s="31" t="n">
        <f aca="false">(AI30-AH30)*AG30*$D30</f>
        <v>9602.66788799824</v>
      </c>
      <c r="AK30" s="26" t="n">
        <f aca="false">BasisVolumeLargeVPP!M35</f>
        <v>26505</v>
      </c>
      <c r="AL30" s="30" t="n">
        <v>0.13</v>
      </c>
      <c r="AM30" s="30" t="n">
        <f aca="false">VLOOKUP($A30,[1]!Table,MATCH(AL$1,[1]!Curves,0))</f>
        <v>0.26</v>
      </c>
      <c r="AN30" s="31" t="n">
        <f aca="false">(AM30-AL30)*AK30*$D30</f>
        <v>11348.6075039979</v>
      </c>
      <c r="AO30" s="26" t="n">
        <f aca="false">BasisVolumeLargeVPP!O35</f>
        <v>22010</v>
      </c>
      <c r="AP30" s="30" t="n">
        <v>0.15</v>
      </c>
      <c r="AQ30" s="30" t="n">
        <f aca="false">VLOOKUP($A30,[1]!Table,MATCH(AP$1,[1]!Curves,0))</f>
        <v>0.22</v>
      </c>
      <c r="AR30" s="31" t="n">
        <f aca="false">(AQ30-AP30)*AO30*$D30</f>
        <v>5074.45607691135</v>
      </c>
      <c r="AS30" s="26" t="n">
        <f aca="false">BasisVolumeLargeVPP!Y35+BasisVolumeLargeVPP!Q35</f>
        <v>35495</v>
      </c>
      <c r="AT30" s="30" t="n">
        <v>-0.13</v>
      </c>
      <c r="AU30" s="30" t="n">
        <f aca="false">VLOOKUP($A30,[1]!Table,MATCH(AT$1,[1]!Curves,0))</f>
        <v>-0.13</v>
      </c>
      <c r="AV30" s="31" t="n">
        <f aca="false">(AU30-AT30)*AS30*$D30</f>
        <v>0</v>
      </c>
      <c r="AW30" s="26" t="n">
        <f aca="false">BasisVolumeLargeVPP!AW35</f>
        <v>0</v>
      </c>
      <c r="AX30" s="30" t="n">
        <v>-0.0775</v>
      </c>
      <c r="AY30" s="30" t="n">
        <f aca="false">VLOOKUP($A30,[1]!Table,MATCH(AX$1,[1]!Curves,0))</f>
        <v>-0.0575</v>
      </c>
      <c r="AZ30" s="31" t="n">
        <f aca="false">(AY30-AX30)*AW30*$D30</f>
        <v>0</v>
      </c>
      <c r="BA30" s="26" t="n">
        <f aca="false">BasisVolumeLargeVPP!G35</f>
        <v>6510</v>
      </c>
      <c r="BB30" s="30" t="n">
        <v>-0.15</v>
      </c>
      <c r="BC30" s="30" t="n">
        <f aca="false">VLOOKUP($A30,[1]!Table,MATCH(BB$1,[1]!Curves,0))</f>
        <v>0.02</v>
      </c>
      <c r="BD30" s="31" t="n">
        <f aca="false">(BC30-BB30)*BA30*$D30</f>
        <v>3645.03182989407</v>
      </c>
      <c r="BE30" s="26"/>
      <c r="BF30" s="30" t="n">
        <v>-0.11</v>
      </c>
      <c r="BG30" s="30" t="n">
        <f aca="false">VLOOKUP($A30,[1]!Table,MATCH(BF$1,[1]!Curves,0))</f>
        <v>-0.08</v>
      </c>
      <c r="BH30" s="31" t="n">
        <f aca="false">(BG30-BF30)*BE30*$D30</f>
        <v>0</v>
      </c>
      <c r="BI30" s="26" t="n">
        <f aca="false">BasisVolumeLargeVPP!AA35</f>
        <v>2635</v>
      </c>
      <c r="BJ30" s="30" t="n">
        <v>-0.11</v>
      </c>
      <c r="BK30" s="30" t="n">
        <f aca="false">VLOOKUP($A30,[1]!Table,MATCH(BJ$1,[1]!Curves,0))</f>
        <v>-0.11</v>
      </c>
      <c r="BL30" s="31" t="n">
        <f aca="false">(BK30-BJ30)*BI30*$D30</f>
        <v>0</v>
      </c>
      <c r="BM30" s="26" t="n">
        <f aca="false">BasisVolumeLargeVPP!W35</f>
        <v>61070</v>
      </c>
      <c r="BN30" s="30" t="n">
        <v>-0.31</v>
      </c>
      <c r="BO30" s="30" t="n">
        <f aca="false">VLOOKUP($A30,[1]!Table,MATCH(BN$1,[1]!Curves,0))</f>
        <v>-0.17</v>
      </c>
      <c r="BP30" s="31" t="n">
        <f aca="false">(BO30-BN30)*BM30*$D30</f>
        <v>28159.6576662405</v>
      </c>
      <c r="BQ30" s="26" t="n">
        <f aca="false">BasisVolumeLargeVPP!AG35</f>
        <v>40145</v>
      </c>
      <c r="BR30" s="30" t="n">
        <v>-0.0925</v>
      </c>
      <c r="BS30" s="30" t="n">
        <f aca="false">VLOOKUP($A30,[1]!Table,MATCH(BR$1,[1]!Curves,0))</f>
        <v>-0.09</v>
      </c>
      <c r="BT30" s="31" t="n">
        <f aca="false">(BS30-BR30)*BQ30*$D30</f>
        <v>330.554357122747</v>
      </c>
      <c r="BU30" s="26" t="n">
        <f aca="false">BasisVolumeLargeVPP!C35</f>
        <v>26505</v>
      </c>
      <c r="BV30" s="30" t="n">
        <v>-0.02</v>
      </c>
      <c r="BW30" s="30" t="n">
        <f aca="false">VLOOKUP($A30,[1]!Table,MATCH(BV$1,[1]!Curves,0))</f>
        <v>-0.01</v>
      </c>
      <c r="BX30" s="31" t="n">
        <f aca="false">(BW30-BV30)*BU30*$D30</f>
        <v>872.96980799984</v>
      </c>
      <c r="BY30" s="26" t="n">
        <f aca="false">BasisVolumeLargeVPP!AO35+BasisVolumeLargeVPP!AU35</f>
        <v>5735</v>
      </c>
      <c r="BZ30" s="30" t="n">
        <v>-0.09</v>
      </c>
      <c r="CA30" s="30" t="n">
        <f aca="false">VLOOKUP($A30,[1]!Table,MATCH(BZ$1,[1]!Curves,0))</f>
        <v>-0.075</v>
      </c>
      <c r="CB30" s="31" t="n">
        <f aca="false">(CA30-BZ30)*BY30*$D30</f>
        <v>283.332306105211</v>
      </c>
      <c r="CC30" s="26" t="n">
        <f aca="false">BasisVolumeLargeVPP!AQ35</f>
        <v>3565</v>
      </c>
      <c r="CD30" s="30" t="n">
        <v>-0.155</v>
      </c>
      <c r="CE30" s="30" t="n">
        <f aca="false">VLOOKUP($A30,[1]!Table,MATCH(CD$1,[1]!Curves,0))</f>
        <v>-0.1525</v>
      </c>
      <c r="CF30" s="31" t="n">
        <f aca="false">(CE30-CD30)*CC30*$D30</f>
        <v>29.3542479298192</v>
      </c>
      <c r="CG30" s="26" t="n">
        <f aca="false">BasisVolumeLargeVPP!E35</f>
        <v>52855</v>
      </c>
      <c r="CH30" s="30" t="n">
        <v>-0.195</v>
      </c>
      <c r="CI30" s="30" t="n">
        <f aca="false">VLOOKUP($A30,[1]!Table,MATCH(CH$1,[1]!Curves,0))</f>
        <v>-0.146</v>
      </c>
      <c r="CJ30" s="31" t="n">
        <f aca="false">(CI30-CH30)*CG30*$D30</f>
        <v>8530.08919407563</v>
      </c>
      <c r="CK30" s="26" t="n">
        <f aca="false">BasisVolumeLargeVPP!AI35</f>
        <v>22165</v>
      </c>
      <c r="CL30" s="30" t="n">
        <v>-0.205</v>
      </c>
      <c r="CM30" s="30" t="n">
        <f aca="false">VLOOKUP($A30,[1]!Table,MATCH(CL$1,[1]!Curves,0))</f>
        <v>-0.17</v>
      </c>
      <c r="CN30" s="31" t="n">
        <f aca="false">(CM30-CL30)*CK30*$D30</f>
        <v>2555.09584154339</v>
      </c>
      <c r="CO30" s="26"/>
      <c r="CP30" s="30" t="n">
        <v>-0.08</v>
      </c>
      <c r="CQ30" s="30" t="n">
        <f aca="false">VLOOKUP($A30,[1]!Table,MATCH(CP$1,[1]!Curves,0))</f>
        <v>-0.0675</v>
      </c>
      <c r="CR30" s="31" t="n">
        <f aca="false">(CQ30-CP30)*CO30*$D30</f>
        <v>0</v>
      </c>
      <c r="CS30" s="26" t="n">
        <f aca="false">BasisVolumeLargeVPP!BA35</f>
        <v>51770</v>
      </c>
      <c r="CT30" s="30" t="n">
        <v>-0.13</v>
      </c>
      <c r="CU30" s="30" t="n">
        <f aca="false">VLOOKUP($A30,[1]!Table,MATCH(CT$1,[1]!Curves,0))</f>
        <v>-0.0975</v>
      </c>
      <c r="CV30" s="31" t="n">
        <f aca="false">(CU30-CT30)*CS30*$D30</f>
        <v>5541.57150049021</v>
      </c>
      <c r="CW30" s="26" t="n">
        <f aca="false">BasisVolumeLargeVPP!AS35</f>
        <v>27435</v>
      </c>
      <c r="CX30" s="30" t="n">
        <v>0.01</v>
      </c>
      <c r="CY30" s="30" t="n">
        <f aca="false">VLOOKUP($A30,[1]!Table,MATCH(CX$1,[1]!Curves,0))</f>
        <v>0.02</v>
      </c>
      <c r="CZ30" s="31" t="n">
        <f aca="false">(CY30-CX30)*CW30*$D30</f>
        <v>903.600327578782</v>
      </c>
      <c r="DA30" s="26" t="n">
        <f aca="false">BasisVolumeLargeVPP!BE35</f>
        <v>0</v>
      </c>
      <c r="DB30" s="30" t="n">
        <v>0.035</v>
      </c>
      <c r="DC30" s="30" t="n">
        <f aca="false">VLOOKUP($A30,[1]!Table,MATCH(DB$1,[1]!Curves,0))</f>
        <v>0.052</v>
      </c>
      <c r="DD30" s="31" t="n">
        <f aca="false">(DC30-DB30)*DA30*$D30</f>
        <v>0</v>
      </c>
      <c r="DE30" s="26" t="n">
        <f aca="false">BasisVolumeLargeVPP!BC35</f>
        <v>775</v>
      </c>
      <c r="DF30" s="30" t="n">
        <v>-0.0925</v>
      </c>
      <c r="DG30" s="30" t="n">
        <f aca="false">VLOOKUP($A30,[1]!Table,MATCH(DF$1,[1]!Curves,0))</f>
        <v>-0.0725</v>
      </c>
      <c r="DH30" s="31" t="n">
        <f aca="false">(DG30-DF30)*DE30*$D30</f>
        <v>51.0508659649029</v>
      </c>
      <c r="DI30" s="26" t="n">
        <f aca="false">BasisVolumeLargeVPP!AE35</f>
        <v>0</v>
      </c>
      <c r="DJ30" s="30" t="n">
        <v>-0.11</v>
      </c>
      <c r="DK30" s="30" t="n">
        <f aca="false">VLOOKUP($A30,[1]!Table,MATCH(DJ$1,[1]!Curves,0))</f>
        <v>0.1</v>
      </c>
      <c r="DL30" s="31" t="n">
        <f aca="false">(DK30-DJ30)*DI30*$D30</f>
        <v>0</v>
      </c>
      <c r="DM30" s="26" t="n">
        <f aca="false">BasisVolumeLargeVPP!AC35</f>
        <v>2635</v>
      </c>
      <c r="DN30" s="30" t="n">
        <v>-0.11</v>
      </c>
      <c r="DO30" s="30" t="n">
        <f aca="false">VLOOKUP($A30,[1]!Table,MATCH(DN$1,[1]!Curves,0))</f>
        <v>-0.11</v>
      </c>
      <c r="DP30" s="31" t="n">
        <f aca="false">(DO30-DN30)*DM30*$D30</f>
        <v>0</v>
      </c>
      <c r="DQ30" s="30"/>
      <c r="DR30" s="30"/>
      <c r="DS30" s="32"/>
      <c r="DT30" s="30"/>
      <c r="DU30" s="30"/>
      <c r="DV30" s="32"/>
      <c r="DW30" s="30"/>
      <c r="DX30" s="30"/>
      <c r="DY30" s="32"/>
      <c r="DZ30" s="30"/>
      <c r="EA30" s="30"/>
      <c r="EB30" s="32"/>
    </row>
    <row r="31" customFormat="false" ht="12.75" hidden="false" customHeight="false" outlineLevel="0" collapsed="false">
      <c r="A31" s="25" t="n">
        <v>37680</v>
      </c>
      <c r="B31" s="26" t="n">
        <f aca="false">EOMONTH(A31,0)-$A$1</f>
        <v>-8246</v>
      </c>
      <c r="C31" s="27" t="n">
        <f aca="false">[1]Curves!D41</f>
        <v>0.053483335413822</v>
      </c>
      <c r="D31" s="28" t="n">
        <f aca="false">1/(1+C31*0.5)^(B31*2/365.25)</f>
        <v>3.29232576553177</v>
      </c>
      <c r="E31" s="26" t="n">
        <f aca="false">NymexVolume!C27</f>
        <v>539770</v>
      </c>
      <c r="F31" s="29" t="n">
        <v>4.79</v>
      </c>
      <c r="G31" s="30" t="n">
        <f aca="false">VLOOKUP($A31,[1]!Table,MATCH(F$1,[1]!Curves,0))</f>
        <v>4.575</v>
      </c>
      <c r="H31" s="31" t="n">
        <f aca="false">(G31-F31)*E31*$D31</f>
        <v>-382076.215869133</v>
      </c>
      <c r="I31" s="26" t="n">
        <f aca="false">BasisVolumeLargeVPP!S36</f>
        <v>13160</v>
      </c>
      <c r="J31" s="30" t="n">
        <f aca="false">J30</f>
        <v>-0.11</v>
      </c>
      <c r="K31" s="30" t="n">
        <f aca="false">VLOOKUP($A31,[1]!Table,MATCH(J$1,[1]!Curves,0))</f>
        <v>-0.1025</v>
      </c>
      <c r="L31" s="31" t="n">
        <f aca="false">(K31-J31)*$I31*$D31</f>
        <v>324.952553057986</v>
      </c>
      <c r="M31" s="26" t="n">
        <f aca="false">BasisVolumeLargeVPP!AY36</f>
        <v>0</v>
      </c>
      <c r="N31" s="30" t="n">
        <f aca="false">N30</f>
        <v>-0.08</v>
      </c>
      <c r="O31" s="30" t="n">
        <f aca="false">VLOOKUP($A31,[1]!Table,MATCH(N$1,[1]!Curves,0))</f>
        <v>-0.06</v>
      </c>
      <c r="P31" s="31" t="n">
        <f aca="false">(O31-N31)*M31*$D31</f>
        <v>0</v>
      </c>
      <c r="Q31" s="26" t="n">
        <f aca="false">BasisVolumeLargeVPP!AM36</f>
        <v>21700</v>
      </c>
      <c r="R31" s="30" t="n">
        <f aca="false">R30</f>
        <v>-0.0325</v>
      </c>
      <c r="S31" s="30" t="n">
        <f aca="false">VLOOKUP($A31,[1]!Table,MATCH(R$1,[1]!Curves,0))</f>
        <v>-0.0225</v>
      </c>
      <c r="T31" s="31" t="n">
        <f aca="false">(S31-R31)*Q31*$D31</f>
        <v>714.434691120395</v>
      </c>
      <c r="U31" s="26" t="n">
        <f aca="false">BasisVolumeLargeVPP!I36</f>
        <v>12040</v>
      </c>
      <c r="V31" s="30" t="n">
        <f aca="false">V30</f>
        <v>0.06</v>
      </c>
      <c r="W31" s="30" t="n">
        <f aca="false">VLOOKUP($A31,[1]!Table,MATCH(V$1,[1]!Curves,0))</f>
        <v>0.1</v>
      </c>
      <c r="X31" s="31" t="n">
        <f aca="false">(W31-V31)*U31*$D31</f>
        <v>1585.5840886801</v>
      </c>
      <c r="Y31" s="26" t="n">
        <f aca="false">BasisVolumeLargeVPP!U36</f>
        <v>168350</v>
      </c>
      <c r="Z31" s="30" t="n">
        <f aca="false">Z30</f>
        <v>-0.005</v>
      </c>
      <c r="AA31" s="30" t="n">
        <f aca="false">VLOOKUP($A31,[1]!Table,MATCH(Z$1,[1]!Curves,0))</f>
        <v>-0.0175</v>
      </c>
      <c r="AB31" s="31" t="n">
        <f aca="false">(AA31-Z31)*Y31*$D31</f>
        <v>-6928.28803284092</v>
      </c>
      <c r="AC31" s="26" t="n">
        <f aca="false">BasisVolumeLargeVPP!AK36</f>
        <v>8680</v>
      </c>
      <c r="AD31" s="30" t="n">
        <f aca="false">AD30</f>
        <v>-0.19</v>
      </c>
      <c r="AE31" s="30" t="n">
        <f aca="false">VLOOKUP($A31,[1]!Table,MATCH(AD$1,[1]!Curves,0))</f>
        <v>-0.193</v>
      </c>
      <c r="AF31" s="31" t="n">
        <f aca="false">(AE31-AD31)*AC31*$D31</f>
        <v>-85.7321629344474</v>
      </c>
      <c r="AG31" s="26" t="n">
        <f aca="false">BasisVolumeLargeVPP!K36</f>
        <v>26110</v>
      </c>
      <c r="AH31" s="30" t="n">
        <f aca="false">AH30</f>
        <v>0.15</v>
      </c>
      <c r="AI31" s="30" t="n">
        <f aca="false">VLOOKUP($A31,[1]!Table,MATCH(AH$1,[1]!Curves,0))</f>
        <v>0.26</v>
      </c>
      <c r="AJ31" s="31" t="n">
        <f aca="false">(AI31-AH31)*AG31*$D31</f>
        <v>9455.8888311838</v>
      </c>
      <c r="AK31" s="26" t="n">
        <f aca="false">BasisVolumeLargeVPP!M36</f>
        <v>26110</v>
      </c>
      <c r="AL31" s="30" t="n">
        <f aca="false">AL30</f>
        <v>0.13</v>
      </c>
      <c r="AM31" s="30" t="n">
        <f aca="false">VLOOKUP($A31,[1]!Table,MATCH(AL$1,[1]!Curves,0))</f>
        <v>0.26</v>
      </c>
      <c r="AN31" s="31" t="n">
        <f aca="false">(AM31-AL31)*AK31*$D31</f>
        <v>11175.1413459445</v>
      </c>
      <c r="AO31" s="26" t="n">
        <f aca="false">BasisVolumeLargeVPP!O36</f>
        <v>21700</v>
      </c>
      <c r="AP31" s="30" t="n">
        <f aca="false">AP30</f>
        <v>0.15</v>
      </c>
      <c r="AQ31" s="30" t="n">
        <f aca="false">VLOOKUP($A31,[1]!Table,MATCH(AP$1,[1]!Curves,0))</f>
        <v>0.22</v>
      </c>
      <c r="AR31" s="31" t="n">
        <f aca="false">(AQ31-AP31)*AO31*$D31</f>
        <v>5001.04283784276</v>
      </c>
      <c r="AS31" s="26" t="n">
        <f aca="false">BasisVolumeLargeVPP!Y36+BasisVolumeLargeVPP!Q36</f>
        <v>35046.6666666667</v>
      </c>
      <c r="AT31" s="30" t="n">
        <f aca="false">AT30</f>
        <v>-0.13</v>
      </c>
      <c r="AU31" s="30" t="n">
        <f aca="false">VLOOKUP($A31,[1]!Table,MATCH(AT$1,[1]!Curves,0))</f>
        <v>-0.1225</v>
      </c>
      <c r="AV31" s="31" t="n">
        <f aca="false">(AU31-AT31)*AS31*$D31</f>
        <v>865.387827470027</v>
      </c>
      <c r="AW31" s="26" t="n">
        <f aca="false">BasisVolumeLargeVPP!AW36</f>
        <v>0</v>
      </c>
      <c r="AX31" s="30" t="n">
        <f aca="false">AX30</f>
        <v>-0.0775</v>
      </c>
      <c r="AY31" s="30" t="n">
        <f aca="false">VLOOKUP($A31,[1]!Table,MATCH(AX$1,[1]!Curves,0))</f>
        <v>-0.0575</v>
      </c>
      <c r="AZ31" s="31" t="n">
        <f aca="false">(AY31-AX31)*AW31*$D31</f>
        <v>0</v>
      </c>
      <c r="BA31" s="26" t="n">
        <f aca="false">BasisVolumeLargeVPP!G36</f>
        <v>6440</v>
      </c>
      <c r="BB31" s="30" t="n">
        <f aca="false">BB30</f>
        <v>-0.15</v>
      </c>
      <c r="BC31" s="30" t="n">
        <f aca="false">VLOOKUP($A31,[1]!Table,MATCH(BB$1,[1]!Curves,0))</f>
        <v>0.02</v>
      </c>
      <c r="BD31" s="31" t="n">
        <f aca="false">(BC31-BB31)*BA31*$D31</f>
        <v>3604.43824810418</v>
      </c>
      <c r="BE31" s="26"/>
      <c r="BF31" s="30" t="n">
        <f aca="false">BF30</f>
        <v>-0.11</v>
      </c>
      <c r="BG31" s="30" t="n">
        <f aca="false">VLOOKUP($A31,[1]!Table,MATCH(BF$1,[1]!Curves,0))</f>
        <v>-0.0725</v>
      </c>
      <c r="BH31" s="31" t="n">
        <f aca="false">(BG31-BF31)*BE31*$D31</f>
        <v>0</v>
      </c>
      <c r="BI31" s="26" t="n">
        <f aca="false">BasisVolumeLargeVPP!AA36</f>
        <v>2566.66666666667</v>
      </c>
      <c r="BJ31" s="30" t="n">
        <f aca="false">BJ30</f>
        <v>-0.11</v>
      </c>
      <c r="BK31" s="30" t="n">
        <f aca="false">VLOOKUP($A31,[1]!Table,MATCH(BJ$1,[1]!Curves,0))</f>
        <v>-0.1025</v>
      </c>
      <c r="BL31" s="31" t="n">
        <f aca="false">(BK31-BJ31)*BI31*$D31</f>
        <v>63.3772709864867</v>
      </c>
      <c r="BM31" s="26" t="n">
        <f aca="false">BasisVolumeLargeVPP!W36</f>
        <v>60200</v>
      </c>
      <c r="BN31" s="30" t="n">
        <f aca="false">BN30</f>
        <v>-0.31</v>
      </c>
      <c r="BO31" s="30" t="n">
        <f aca="false">VLOOKUP($A31,[1]!Table,MATCH(BN$1,[1]!Curves,0))</f>
        <v>-0.155</v>
      </c>
      <c r="BP31" s="31" t="n">
        <f aca="false">(BO31-BN31)*BM31*$D31</f>
        <v>30720.691718177</v>
      </c>
      <c r="BQ31" s="26" t="n">
        <f aca="false">BasisVolumeLargeVPP!AG36</f>
        <v>39480</v>
      </c>
      <c r="BR31" s="30" t="n">
        <f aca="false">BR30</f>
        <v>-0.0925</v>
      </c>
      <c r="BS31" s="30" t="n">
        <f aca="false">VLOOKUP($A31,[1]!Table,MATCH(BR$1,[1]!Curves,0))</f>
        <v>-0.0825</v>
      </c>
      <c r="BT31" s="31" t="n">
        <f aca="false">(BS31-BR31)*BQ31*$D31</f>
        <v>1299.81021223194</v>
      </c>
      <c r="BU31" s="26" t="n">
        <f aca="false">BasisVolumeLargeVPP!C36</f>
        <v>19600</v>
      </c>
      <c r="BV31" s="30" t="n">
        <v>-0.02</v>
      </c>
      <c r="BW31" s="30" t="n">
        <f aca="false">VLOOKUP($A31,[1]!Table,MATCH(BV$1,[1]!Curves,0))</f>
        <v>-0.01</v>
      </c>
      <c r="BX31" s="31" t="n">
        <f aca="false">(BW31-BV31)*BU31*$D31</f>
        <v>645.295850044227</v>
      </c>
      <c r="BY31" s="26" t="n">
        <f aca="false">BasisVolumeLargeVPP!AO36+BasisVolumeLargeVPP!AU36</f>
        <v>1820</v>
      </c>
      <c r="BZ31" s="30" t="n">
        <f aca="false">BZ30</f>
        <v>-0.09</v>
      </c>
      <c r="CA31" s="30" t="n">
        <f aca="false">VLOOKUP($A31,[1]!Table,MATCH(BZ$1,[1]!Curves,0))</f>
        <v>-0.075</v>
      </c>
      <c r="CB31" s="31" t="n">
        <f aca="false">(CA31-BZ31)*BY31*$D31</f>
        <v>89.8804933990174</v>
      </c>
      <c r="CC31" s="26" t="n">
        <f aca="false">BasisVolumeLargeVPP!AQ36</f>
        <v>3360</v>
      </c>
      <c r="CD31" s="30" t="n">
        <f aca="false">CD30</f>
        <v>-0.155</v>
      </c>
      <c r="CE31" s="30" t="n">
        <f aca="false">VLOOKUP($A31,[1]!Table,MATCH(CD$1,[1]!Curves,0))</f>
        <v>-0.135</v>
      </c>
      <c r="CF31" s="31" t="n">
        <f aca="false">(CE31-CD31)*CC31*$D31</f>
        <v>221.244291443735</v>
      </c>
      <c r="CG31" s="26" t="n">
        <f aca="false">BasisVolumeLargeVPP!E36</f>
        <v>51940</v>
      </c>
      <c r="CH31" s="30" t="n">
        <f aca="false">CH30</f>
        <v>-0.195</v>
      </c>
      <c r="CI31" s="30" t="n">
        <f aca="false">VLOOKUP($A31,[1]!Table,MATCH(CH$1,[1]!Curves,0))</f>
        <v>-0.269</v>
      </c>
      <c r="CJ31" s="31" t="n">
        <f aca="false">(CI31-CH31)*CG31*$D31</f>
        <v>-12654.2516193673</v>
      </c>
      <c r="CK31" s="26" t="n">
        <f aca="false">BasisVolumeLargeVPP!AI36</f>
        <v>18060</v>
      </c>
      <c r="CL31" s="30" t="n">
        <f aca="false">CL30</f>
        <v>-0.205</v>
      </c>
      <c r="CM31" s="30" t="n">
        <f aca="false">VLOOKUP($A31,[1]!Table,MATCH(CL$1,[1]!Curves,0))</f>
        <v>-0.155</v>
      </c>
      <c r="CN31" s="31" t="n">
        <f aca="false">(CM31-CL31)*CK31*$D31</f>
        <v>2972.97016627519</v>
      </c>
      <c r="CO31" s="26"/>
      <c r="CP31" s="30" t="n">
        <f aca="false">CP30</f>
        <v>-0.08</v>
      </c>
      <c r="CQ31" s="30" t="n">
        <f aca="false">VLOOKUP($A31,[1]!Table,MATCH(CP$1,[1]!Curves,0))</f>
        <v>-0.0675</v>
      </c>
      <c r="CR31" s="31" t="n">
        <f aca="false">(CQ31-CP31)*CO31*$D31</f>
        <v>0</v>
      </c>
      <c r="CS31" s="26" t="n">
        <f aca="false">BasisVolumeLargeVPP!BA36</f>
        <v>0</v>
      </c>
      <c r="CT31" s="30" t="n">
        <f aca="false">CT30</f>
        <v>-0.13</v>
      </c>
      <c r="CU31" s="30" t="n">
        <f aca="false">VLOOKUP($A31,[1]!Table,MATCH(CT$1,[1]!Curves,0))</f>
        <v>-0.0975</v>
      </c>
      <c r="CV31" s="31" t="n">
        <f aca="false">(CU31-CT31)*CS31*$D31</f>
        <v>0</v>
      </c>
      <c r="CW31" s="26" t="n">
        <f aca="false">BasisVolumeLargeVPP!AS36</f>
        <v>0</v>
      </c>
      <c r="CX31" s="30" t="n">
        <f aca="false">CX30</f>
        <v>0.01</v>
      </c>
      <c r="CY31" s="30" t="n">
        <f aca="false">VLOOKUP($A31,[1]!Table,MATCH(CX$1,[1]!Curves,0))</f>
        <v>0.02</v>
      </c>
      <c r="CZ31" s="31" t="n">
        <f aca="false">(CY31-CX31)*CW31*$D31</f>
        <v>0</v>
      </c>
      <c r="DA31" s="26" t="n">
        <f aca="false">BasisVolumeLargeVPP!BE36</f>
        <v>0</v>
      </c>
      <c r="DB31" s="30" t="n">
        <f aca="false">DB30</f>
        <v>0.035</v>
      </c>
      <c r="DC31" s="30" t="n">
        <f aca="false">VLOOKUP($A31,[1]!Table,MATCH(DB$1,[1]!Curves,0))</f>
        <v>0.052</v>
      </c>
      <c r="DD31" s="31" t="n">
        <f aca="false">(DC31-DB31)*DA31*$D31</f>
        <v>0</v>
      </c>
      <c r="DE31" s="26" t="n">
        <f aca="false">BasisVolumeLargeVPP!BC36</f>
        <v>840</v>
      </c>
      <c r="DF31" s="30" t="n">
        <f aca="false">DF30</f>
        <v>-0.0925</v>
      </c>
      <c r="DG31" s="30" t="n">
        <f aca="false">VLOOKUP($A31,[1]!Table,MATCH(DF$1,[1]!Curves,0))</f>
        <v>-0.0725</v>
      </c>
      <c r="DH31" s="31" t="n">
        <f aca="false">(DG31-DF31)*DE31*$D31</f>
        <v>55.3110728609338</v>
      </c>
      <c r="DI31" s="26" t="n">
        <f aca="false">BasisVolumeLargeVPP!AE36</f>
        <v>0</v>
      </c>
      <c r="DJ31" s="30" t="n">
        <f aca="false">DJ30</f>
        <v>-0.11</v>
      </c>
      <c r="DK31" s="30" t="n">
        <f aca="false">VLOOKUP($A31,[1]!Table,MATCH(DJ$1,[1]!Curves,0))</f>
        <v>0.1</v>
      </c>
      <c r="DL31" s="31" t="n">
        <f aca="false">(DK31-DJ31)*DI31*$D31</f>
        <v>0</v>
      </c>
      <c r="DM31" s="26" t="n">
        <f aca="false">BasisVolumeLargeVPP!AC36</f>
        <v>2566.66666666667</v>
      </c>
      <c r="DN31" s="30" t="n">
        <f aca="false">DN30</f>
        <v>-0.11</v>
      </c>
      <c r="DO31" s="30" t="n">
        <f aca="false">VLOOKUP($A31,[1]!Table,MATCH(DN$1,[1]!Curves,0))</f>
        <v>-0.1025</v>
      </c>
      <c r="DP31" s="31" t="n">
        <f aca="false">(DO31-DN31)*DM31*$D31</f>
        <v>63.3772709864867</v>
      </c>
      <c r="DQ31" s="30"/>
      <c r="DR31" s="30"/>
      <c r="DS31" s="32"/>
      <c r="DT31" s="30"/>
      <c r="DU31" s="30"/>
      <c r="DV31" s="32"/>
      <c r="DW31" s="30"/>
      <c r="DX31" s="30"/>
      <c r="DY31" s="32"/>
      <c r="DZ31" s="30"/>
      <c r="EA31" s="30"/>
      <c r="EB31" s="32"/>
    </row>
    <row r="32" customFormat="false" ht="12.75" hidden="false" customHeight="false" outlineLevel="0" collapsed="false">
      <c r="A32" s="25" t="n">
        <v>37711</v>
      </c>
      <c r="B32" s="26" t="n">
        <f aca="false">EOMONTH(A32,0)-$A$1</f>
        <v>-8215</v>
      </c>
      <c r="C32" s="27" t="n">
        <f aca="false">[1]Curves!D42</f>
        <v>0.0536522055160233</v>
      </c>
      <c r="D32" s="28" t="n">
        <f aca="false">1/(1+C32*0.5)^(B32*2/365.25)</f>
        <v>3.28975671233949</v>
      </c>
      <c r="E32" s="26" t="n">
        <f aca="false">NymexVolume!C28</f>
        <v>524965.625</v>
      </c>
      <c r="F32" s="29" t="n">
        <v>4.79</v>
      </c>
      <c r="G32" s="30" t="n">
        <f aca="false">VLOOKUP($A32,[1]!Table,MATCH(F$1,[1]!Curves,0))</f>
        <v>4.415</v>
      </c>
      <c r="H32" s="31" t="n">
        <f aca="false">(G32-F32)*E32*$D32</f>
        <v>-647628.445721717</v>
      </c>
      <c r="I32" s="26" t="n">
        <f aca="false">BasisVolumeLargeVPP!S37</f>
        <v>13020</v>
      </c>
      <c r="J32" s="30" t="n">
        <f aca="false">J31</f>
        <v>-0.11</v>
      </c>
      <c r="K32" s="30" t="n">
        <f aca="false">VLOOKUP($A32,[1]!Table,MATCH(J$1,[1]!Curves,0))</f>
        <v>-0.1</v>
      </c>
      <c r="L32" s="31" t="n">
        <f aca="false">(K32-J32)*$I32*$D32</f>
        <v>428.326323946601</v>
      </c>
      <c r="M32" s="26" t="n">
        <f aca="false">BasisVolumeLargeVPP!AY37</f>
        <v>0</v>
      </c>
      <c r="N32" s="30" t="n">
        <f aca="false">N31</f>
        <v>-0.08</v>
      </c>
      <c r="O32" s="30" t="n">
        <f aca="false">VLOOKUP($A32,[1]!Table,MATCH(N$1,[1]!Curves,0))</f>
        <v>-0.06</v>
      </c>
      <c r="P32" s="31" t="n">
        <f aca="false">(O32-N32)*M32*$D32</f>
        <v>0</v>
      </c>
      <c r="Q32" s="26" t="n">
        <f aca="false">BasisVolumeLargeVPP!AM37</f>
        <v>20925</v>
      </c>
      <c r="R32" s="30" t="n">
        <f aca="false">R31</f>
        <v>-0.0325</v>
      </c>
      <c r="S32" s="30" t="n">
        <f aca="false">VLOOKUP($A32,[1]!Table,MATCH(R$1,[1]!Curves,0))</f>
        <v>-0.0225</v>
      </c>
      <c r="T32" s="31" t="n">
        <f aca="false">(S32-R32)*Q32*$D32</f>
        <v>688.381592057038</v>
      </c>
      <c r="U32" s="26" t="n">
        <f aca="false">BasisVolumeLargeVPP!I37</f>
        <v>11625</v>
      </c>
      <c r="V32" s="30" t="n">
        <f aca="false">V31</f>
        <v>0.06</v>
      </c>
      <c r="W32" s="30" t="n">
        <f aca="false">VLOOKUP($A32,[1]!Table,MATCH(V$1,[1]!Curves,0))</f>
        <v>0.1</v>
      </c>
      <c r="X32" s="31" t="n">
        <f aca="false">(W32-V32)*U32*$D32</f>
        <v>1529.73687123786</v>
      </c>
      <c r="Y32" s="26" t="n">
        <f aca="false">BasisVolumeLargeVPP!U37</f>
        <v>165288.125</v>
      </c>
      <c r="Z32" s="30" t="n">
        <f aca="false">Z31</f>
        <v>-0.005</v>
      </c>
      <c r="AA32" s="30" t="n">
        <f aca="false">VLOOKUP($A32,[1]!Table,MATCH(Z$1,[1]!Curves,0))</f>
        <v>-0.005</v>
      </c>
      <c r="AB32" s="31" t="n">
        <f aca="false">(AA32-Z32)*Y32*$D32</f>
        <v>0</v>
      </c>
      <c r="AC32" s="26" t="n">
        <f aca="false">BasisVolumeLargeVPP!AK37</f>
        <v>8370</v>
      </c>
      <c r="AD32" s="30" t="n">
        <f aca="false">AD31</f>
        <v>-0.19</v>
      </c>
      <c r="AE32" s="30" t="n">
        <f aca="false">VLOOKUP($A32,[1]!Table,MATCH(AD$1,[1]!Curves,0))</f>
        <v>-0.173</v>
      </c>
      <c r="AF32" s="31" t="n">
        <f aca="false">(AE32-AD32)*AC32*$D32</f>
        <v>468.099482598785</v>
      </c>
      <c r="AG32" s="26" t="n">
        <f aca="false">BasisVolumeLargeVPP!K37</f>
        <v>25730</v>
      </c>
      <c r="AH32" s="30" t="n">
        <f aca="false">AH31</f>
        <v>0.15</v>
      </c>
      <c r="AI32" s="30" t="n">
        <f aca="false">VLOOKUP($A32,[1]!Table,MATCH(AH$1,[1]!Curves,0))</f>
        <v>0.26</v>
      </c>
      <c r="AJ32" s="31" t="n">
        <f aca="false">(AI32-AH32)*AG32*$D32</f>
        <v>9310.99842293445</v>
      </c>
      <c r="AK32" s="26" t="n">
        <f aca="false">BasisVolumeLargeVPP!M37</f>
        <v>25730</v>
      </c>
      <c r="AL32" s="30" t="n">
        <f aca="false">AL31</f>
        <v>0.13</v>
      </c>
      <c r="AM32" s="30" t="n">
        <f aca="false">VLOOKUP($A32,[1]!Table,MATCH(AL$1,[1]!Curves,0))</f>
        <v>0.26</v>
      </c>
      <c r="AN32" s="31" t="n">
        <f aca="false">(AM32-AL32)*AK32*$D32</f>
        <v>11003.9072271044</v>
      </c>
      <c r="AO32" s="26" t="n">
        <f aca="false">BasisVolumeLargeVPP!O37</f>
        <v>21390</v>
      </c>
      <c r="AP32" s="30" t="n">
        <f aca="false">AP31</f>
        <v>0.15</v>
      </c>
      <c r="AQ32" s="30" t="n">
        <f aca="false">VLOOKUP($A32,[1]!Table,MATCH(AP$1,[1]!Curves,0))</f>
        <v>0.22</v>
      </c>
      <c r="AR32" s="31" t="n">
        <f aca="false">(AQ32-AP32)*AO32*$D32</f>
        <v>4925.75272538592</v>
      </c>
      <c r="AS32" s="26" t="n">
        <f aca="false">BasisVolumeLargeVPP!Y37+BasisVolumeLargeVPP!Q37</f>
        <v>34410</v>
      </c>
      <c r="AT32" s="30" t="n">
        <f aca="false">AT31</f>
        <v>-0.13</v>
      </c>
      <c r="AU32" s="30" t="n">
        <f aca="false">VLOOKUP($A32,[1]!Table,MATCH(AT$1,[1]!Curves,0))</f>
        <v>-0.12</v>
      </c>
      <c r="AV32" s="31" t="n">
        <f aca="false">(AU32-AT32)*AS32*$D32</f>
        <v>1132.00528471602</v>
      </c>
      <c r="AW32" s="26" t="n">
        <f aca="false">BasisVolumeLargeVPP!AW37</f>
        <v>0</v>
      </c>
      <c r="AX32" s="30" t="n">
        <f aca="false">AX31</f>
        <v>-0.0775</v>
      </c>
      <c r="AY32" s="30" t="n">
        <f aca="false">VLOOKUP($A32,[1]!Table,MATCH(AX$1,[1]!Curves,0))</f>
        <v>-0.0575</v>
      </c>
      <c r="AZ32" s="31" t="n">
        <f aca="false">(AY32-AX32)*AW32*$D32</f>
        <v>0</v>
      </c>
      <c r="BA32" s="26" t="n">
        <f aca="false">BasisVolumeLargeVPP!G37</f>
        <v>6355</v>
      </c>
      <c r="BB32" s="30" t="n">
        <f aca="false">BB31</f>
        <v>-0.15</v>
      </c>
      <c r="BC32" s="30" t="n">
        <f aca="false">VLOOKUP($A32,[1]!Table,MATCH(BB$1,[1]!Curves,0))</f>
        <v>0.02</v>
      </c>
      <c r="BD32" s="31" t="n">
        <f aca="false">(BC32-BB32)*BA32*$D32</f>
        <v>3554.08866417597</v>
      </c>
      <c r="BE32" s="26"/>
      <c r="BF32" s="30" t="n">
        <f aca="false">BF31</f>
        <v>-0.11</v>
      </c>
      <c r="BG32" s="30" t="n">
        <f aca="false">VLOOKUP($A32,[1]!Table,MATCH(BF$1,[1]!Curves,0))</f>
        <v>-0.07</v>
      </c>
      <c r="BH32" s="31" t="n">
        <f aca="false">(BG32-BF32)*BE32*$D32</f>
        <v>0</v>
      </c>
      <c r="BI32" s="26" t="n">
        <f aca="false">BasisVolumeLargeVPP!AA37</f>
        <v>2480</v>
      </c>
      <c r="BJ32" s="30" t="n">
        <f aca="false">BJ31</f>
        <v>-0.11</v>
      </c>
      <c r="BK32" s="30" t="n">
        <f aca="false">VLOOKUP($A32,[1]!Table,MATCH(BJ$1,[1]!Curves,0))</f>
        <v>-0.1</v>
      </c>
      <c r="BL32" s="31" t="n">
        <f aca="false">(BK32-BJ32)*BI32*$D32</f>
        <v>81.5859664660193</v>
      </c>
      <c r="BM32" s="26" t="n">
        <f aca="false">BasisVolumeLargeVPP!W37</f>
        <v>59287.5</v>
      </c>
      <c r="BN32" s="30" t="n">
        <f aca="false">BN31</f>
        <v>-0.31</v>
      </c>
      <c r="BO32" s="30" t="n">
        <f aca="false">VLOOKUP($A32,[1]!Table,MATCH(BN$1,[1]!Curves,0))</f>
        <v>-0.145</v>
      </c>
      <c r="BP32" s="31" t="n">
        <f aca="false">(BO32-BN32)*BM32*$D32</f>
        <v>32181.8394286665</v>
      </c>
      <c r="BQ32" s="26" t="n">
        <f aca="false">BasisVolumeLargeVPP!AG37</f>
        <v>38750</v>
      </c>
      <c r="BR32" s="30" t="n">
        <f aca="false">BR31</f>
        <v>-0.0925</v>
      </c>
      <c r="BS32" s="30" t="n">
        <f aca="false">VLOOKUP($A32,[1]!Table,MATCH(BR$1,[1]!Curves,0))</f>
        <v>-0.08</v>
      </c>
      <c r="BT32" s="31" t="n">
        <f aca="false">(BS32-BR32)*BQ32*$D32</f>
        <v>1593.47590753944</v>
      </c>
      <c r="BU32" s="26" t="n">
        <f aca="false">BasisVolumeLargeVPP!C37</f>
        <v>18600</v>
      </c>
      <c r="BV32" s="30" t="n">
        <v>-0.02</v>
      </c>
      <c r="BW32" s="30" t="n">
        <f aca="false">VLOOKUP($A32,[1]!Table,MATCH(BV$1,[1]!Curves,0))</f>
        <v>-0.01</v>
      </c>
      <c r="BX32" s="31" t="n">
        <f aca="false">(BW32-BV32)*BU32*$D32</f>
        <v>611.894748495145</v>
      </c>
      <c r="BY32" s="26" t="n">
        <f aca="false">BasisVolumeLargeVPP!AO37+BasisVolumeLargeVPP!AU37</f>
        <v>1705</v>
      </c>
      <c r="BZ32" s="30" t="n">
        <f aca="false">BZ31</f>
        <v>-0.09</v>
      </c>
      <c r="CA32" s="30" t="n">
        <f aca="false">VLOOKUP($A32,[1]!Table,MATCH(BZ$1,[1]!Curves,0))</f>
        <v>-0.075</v>
      </c>
      <c r="CB32" s="31" t="n">
        <f aca="false">(CA32-BZ32)*BY32*$D32</f>
        <v>84.1355279180824</v>
      </c>
      <c r="CC32" s="26" t="n">
        <f aca="false">BasisVolumeLargeVPP!AQ37</f>
        <v>3100</v>
      </c>
      <c r="CD32" s="30" t="n">
        <f aca="false">CD31</f>
        <v>-0.155</v>
      </c>
      <c r="CE32" s="30" t="n">
        <f aca="false">VLOOKUP($A32,[1]!Table,MATCH(CD$1,[1]!Curves,0))</f>
        <v>-0.125</v>
      </c>
      <c r="CF32" s="31" t="n">
        <f aca="false">(CE32-CD32)*CC32*$D32</f>
        <v>305.947374247572</v>
      </c>
      <c r="CG32" s="26" t="n">
        <f aca="false">BasisVolumeLargeVPP!E37</f>
        <v>51150</v>
      </c>
      <c r="CH32" s="30" t="n">
        <f aca="false">CH31</f>
        <v>-0.195</v>
      </c>
      <c r="CI32" s="30" t="n">
        <f aca="false">VLOOKUP($A32,[1]!Table,MATCH(CH$1,[1]!Curves,0))</f>
        <v>-0.266</v>
      </c>
      <c r="CJ32" s="31" t="n">
        <f aca="false">(CI32-CH32)*CG32*$D32</f>
        <v>-11947.2449643677</v>
      </c>
      <c r="CK32" s="26" t="n">
        <f aca="false">BasisVolumeLargeVPP!AI37</f>
        <v>13795</v>
      </c>
      <c r="CL32" s="30" t="n">
        <f aca="false">CL31</f>
        <v>-0.205</v>
      </c>
      <c r="CM32" s="30" t="n">
        <f aca="false">VLOOKUP($A32,[1]!Table,MATCH(CL$1,[1]!Curves,0))</f>
        <v>-0.145</v>
      </c>
      <c r="CN32" s="31" t="n">
        <f aca="false">(CM32-CL32)*CK32*$D32</f>
        <v>2722.93163080339</v>
      </c>
      <c r="CO32" s="26"/>
      <c r="CP32" s="30" t="n">
        <f aca="false">CP31</f>
        <v>-0.08</v>
      </c>
      <c r="CQ32" s="30" t="n">
        <f aca="false">VLOOKUP($A32,[1]!Table,MATCH(CP$1,[1]!Curves,0))</f>
        <v>-0.0675</v>
      </c>
      <c r="CR32" s="31" t="n">
        <f aca="false">(CQ32-CP32)*CO32*$D32</f>
        <v>0</v>
      </c>
      <c r="CS32" s="26" t="n">
        <f aca="false">BasisVolumeLargeVPP!BA37</f>
        <v>0</v>
      </c>
      <c r="CT32" s="30" t="n">
        <f aca="false">CT31</f>
        <v>-0.13</v>
      </c>
      <c r="CU32" s="30" t="n">
        <f aca="false">VLOOKUP($A32,[1]!Table,MATCH(CT$1,[1]!Curves,0))</f>
        <v>-0.0975</v>
      </c>
      <c r="CV32" s="31" t="n">
        <f aca="false">(CU32-CT32)*CS32*$D32</f>
        <v>0</v>
      </c>
      <c r="CW32" s="26" t="n">
        <f aca="false">BasisVolumeLargeVPP!AS37</f>
        <v>0</v>
      </c>
      <c r="CX32" s="30" t="n">
        <f aca="false">CX31</f>
        <v>0.01</v>
      </c>
      <c r="CY32" s="30" t="n">
        <f aca="false">VLOOKUP($A32,[1]!Table,MATCH(CX$1,[1]!Curves,0))</f>
        <v>0.02</v>
      </c>
      <c r="CZ32" s="31" t="n">
        <f aca="false">(CY32-CX32)*CW32*$D32</f>
        <v>0</v>
      </c>
      <c r="DA32" s="26" t="n">
        <f aca="false">BasisVolumeLargeVPP!BE37</f>
        <v>0</v>
      </c>
      <c r="DB32" s="30" t="n">
        <f aca="false">DB31</f>
        <v>0.035</v>
      </c>
      <c r="DC32" s="30" t="n">
        <f aca="false">VLOOKUP($A32,[1]!Table,MATCH(DB$1,[1]!Curves,0))</f>
        <v>0.052</v>
      </c>
      <c r="DD32" s="31" t="n">
        <f aca="false">(DC32-DB32)*DA32*$D32</f>
        <v>0</v>
      </c>
      <c r="DE32" s="26" t="n">
        <f aca="false">BasisVolumeLargeVPP!BC37</f>
        <v>775</v>
      </c>
      <c r="DF32" s="30" t="n">
        <f aca="false">DF31</f>
        <v>-0.0925</v>
      </c>
      <c r="DG32" s="30" t="n">
        <f aca="false">VLOOKUP($A32,[1]!Table,MATCH(DF$1,[1]!Curves,0))</f>
        <v>-0.0725</v>
      </c>
      <c r="DH32" s="31" t="n">
        <f aca="false">(DG32-DF32)*DE32*$D32</f>
        <v>50.9912290412621</v>
      </c>
      <c r="DI32" s="26" t="n">
        <f aca="false">BasisVolumeLargeVPP!AE37</f>
        <v>0</v>
      </c>
      <c r="DJ32" s="30" t="n">
        <f aca="false">DJ31</f>
        <v>-0.11</v>
      </c>
      <c r="DK32" s="30" t="n">
        <f aca="false">VLOOKUP($A32,[1]!Table,MATCH(DJ$1,[1]!Curves,0))</f>
        <v>0.1</v>
      </c>
      <c r="DL32" s="31" t="n">
        <f aca="false">(DK32-DJ32)*DI32*$D32</f>
        <v>0</v>
      </c>
      <c r="DM32" s="26" t="n">
        <f aca="false">BasisVolumeLargeVPP!AC37</f>
        <v>2480</v>
      </c>
      <c r="DN32" s="30" t="n">
        <f aca="false">DN31</f>
        <v>-0.11</v>
      </c>
      <c r="DO32" s="30" t="n">
        <f aca="false">VLOOKUP($A32,[1]!Table,MATCH(DN$1,[1]!Curves,0))</f>
        <v>-0.1</v>
      </c>
      <c r="DP32" s="31" t="n">
        <f aca="false">(DO32-DN32)*DM32*$D32</f>
        <v>81.5859664660193</v>
      </c>
      <c r="DQ32" s="30"/>
      <c r="DR32" s="30"/>
      <c r="DS32" s="32"/>
      <c r="DT32" s="30"/>
      <c r="DU32" s="30"/>
      <c r="DV32" s="32"/>
      <c r="DW32" s="30"/>
      <c r="DX32" s="30"/>
      <c r="DY32" s="32"/>
      <c r="DZ32" s="30"/>
      <c r="EA32" s="30"/>
      <c r="EB32" s="32"/>
    </row>
    <row r="33" customFormat="false" ht="12.75" hidden="false" customHeight="false" outlineLevel="0" collapsed="false">
      <c r="A33" s="25" t="n">
        <v>37741</v>
      </c>
      <c r="B33" s="26" t="n">
        <f aca="false">EOMONTH(A33,0)-$A$1</f>
        <v>-8185</v>
      </c>
      <c r="C33" s="27" t="n">
        <f aca="false">[1]Curves!D43</f>
        <v>0.0537959767612004</v>
      </c>
      <c r="D33" s="28" t="n">
        <f aca="false">1/(1+C33*0.5)^(B33*2/365.25)</f>
        <v>3.28577474644979</v>
      </c>
      <c r="E33" s="26" t="n">
        <f aca="false">NymexVolume!C29</f>
        <v>510532.5</v>
      </c>
      <c r="F33" s="29" t="n">
        <v>4.79</v>
      </c>
      <c r="G33" s="30" t="n">
        <f aca="false">VLOOKUP($A33,[1]!Table,MATCH(F$1,[1]!Curves,0))</f>
        <v>4.225</v>
      </c>
      <c r="H33" s="31" t="n">
        <f aca="false">(G33-F33)*E33*$D33</f>
        <v>-947784.559594161</v>
      </c>
      <c r="I33" s="26" t="n">
        <f aca="false">BasisVolumeLargeVPP!S38</f>
        <v>12750</v>
      </c>
      <c r="J33" s="30" t="n">
        <f aca="false">J32</f>
        <v>-0.11</v>
      </c>
      <c r="K33" s="30" t="n">
        <f aca="false">VLOOKUP($A33,[1]!Table,MATCH(J$1,[1]!Curves,0))</f>
        <v>-0.11</v>
      </c>
      <c r="L33" s="31" t="n">
        <f aca="false">(K33-J33)*$I33*$D33</f>
        <v>0</v>
      </c>
      <c r="M33" s="26" t="n">
        <f aca="false">BasisVolumeLargeVPP!AY38</f>
        <v>0</v>
      </c>
      <c r="N33" s="30" t="n">
        <f aca="false">N32</f>
        <v>-0.08</v>
      </c>
      <c r="O33" s="30" t="n">
        <f aca="false">VLOOKUP($A33,[1]!Table,MATCH(N$1,[1]!Curves,0))</f>
        <v>-0.0575</v>
      </c>
      <c r="P33" s="31" t="n">
        <f aca="false">(O33-N33)*M33*$D33</f>
        <v>0</v>
      </c>
      <c r="Q33" s="26" t="n">
        <f aca="false">BasisVolumeLargeVPP!AM38</f>
        <v>20250</v>
      </c>
      <c r="R33" s="30" t="n">
        <f aca="false">R32</f>
        <v>-0.0325</v>
      </c>
      <c r="S33" s="30" t="n">
        <f aca="false">VLOOKUP($A33,[1]!Table,MATCH(R$1,[1]!Curves,0))</f>
        <v>-0.02</v>
      </c>
      <c r="T33" s="31" t="n">
        <f aca="false">(S33-R33)*Q33*$D33</f>
        <v>831.711732695103</v>
      </c>
      <c r="U33" s="26" t="n">
        <f aca="false">BasisVolumeLargeVPP!I38</f>
        <v>11400</v>
      </c>
      <c r="V33" s="30" t="n">
        <f aca="false">V32</f>
        <v>0.06</v>
      </c>
      <c r="W33" s="30" t="n">
        <f aca="false">VLOOKUP($A33,[1]!Table,MATCH(V$1,[1]!Curves,0))</f>
        <v>0.1</v>
      </c>
      <c r="X33" s="31" t="n">
        <f aca="false">(W33-V33)*U33*$D33</f>
        <v>1498.3132843811</v>
      </c>
      <c r="Y33" s="26" t="n">
        <f aca="false">BasisVolumeLargeVPP!U38</f>
        <v>162082.5</v>
      </c>
      <c r="Z33" s="30" t="n">
        <f aca="false">Z32</f>
        <v>-0.005</v>
      </c>
      <c r="AA33" s="30" t="n">
        <f aca="false">VLOOKUP($A33,[1]!Table,MATCH(Z$1,[1]!Curves,0))</f>
        <v>0.0075</v>
      </c>
      <c r="AB33" s="31" t="n">
        <f aca="false">(AA33-Z33)*Y33*$D33</f>
        <v>6657.0823167681</v>
      </c>
      <c r="AC33" s="26" t="n">
        <f aca="false">BasisVolumeLargeVPP!AK38</f>
        <v>8100</v>
      </c>
      <c r="AD33" s="30" t="n">
        <f aca="false">AD32</f>
        <v>-0.19</v>
      </c>
      <c r="AE33" s="30" t="n">
        <f aca="false">VLOOKUP($A33,[1]!Table,MATCH(AD$1,[1]!Curves,0))</f>
        <v>-0.148</v>
      </c>
      <c r="AF33" s="31" t="n">
        <f aca="false">(AE33-AD33)*AC33*$D33</f>
        <v>1117.82056874222</v>
      </c>
      <c r="AG33" s="26" t="n">
        <f aca="false">BasisVolumeLargeVPP!K38</f>
        <v>25350</v>
      </c>
      <c r="AH33" s="30" t="n">
        <f aca="false">AH32</f>
        <v>0.15</v>
      </c>
      <c r="AI33" s="30" t="n">
        <f aca="false">VLOOKUP($A33,[1]!Table,MATCH(AH$1,[1]!Curves,0))</f>
        <v>0.16</v>
      </c>
      <c r="AJ33" s="31" t="n">
        <f aca="false">(AI33-AH33)*AG33*$D33</f>
        <v>832.943898225022</v>
      </c>
      <c r="AK33" s="26" t="n">
        <f aca="false">BasisVolumeLargeVPP!M38</f>
        <v>25350</v>
      </c>
      <c r="AL33" s="30" t="n">
        <f aca="false">AL32</f>
        <v>0.13</v>
      </c>
      <c r="AM33" s="30" t="n">
        <f aca="false">VLOOKUP($A33,[1]!Table,MATCH(AL$1,[1]!Curves,0))</f>
        <v>0.16</v>
      </c>
      <c r="AN33" s="31" t="n">
        <f aca="false">(AM33-AL33)*AK33*$D33</f>
        <v>2498.83169467507</v>
      </c>
      <c r="AO33" s="26" t="n">
        <f aca="false">BasisVolumeLargeVPP!O38</f>
        <v>21000</v>
      </c>
      <c r="AP33" s="30" t="n">
        <f aca="false">AP32</f>
        <v>0.15</v>
      </c>
      <c r="AQ33" s="30" t="n">
        <f aca="false">VLOOKUP($A33,[1]!Table,MATCH(AP$1,[1]!Curves,0))</f>
        <v>0.16</v>
      </c>
      <c r="AR33" s="31" t="n">
        <f aca="false">(AQ33-AP33)*AO33*$D33</f>
        <v>690.012696754456</v>
      </c>
      <c r="AS33" s="26" t="n">
        <f aca="false">BasisVolumeLargeVPP!Y38+BasisVolumeLargeVPP!Q38</f>
        <v>33900</v>
      </c>
      <c r="AT33" s="30" t="n">
        <f aca="false">AT32</f>
        <v>-0.13</v>
      </c>
      <c r="AU33" s="30" t="n">
        <f aca="false">VLOOKUP($A33,[1]!Table,MATCH(AT$1,[1]!Curves,0))</f>
        <v>-0.13</v>
      </c>
      <c r="AV33" s="31" t="n">
        <f aca="false">(AU33-AT33)*AS33*$D33</f>
        <v>0</v>
      </c>
      <c r="AW33" s="26" t="n">
        <f aca="false">BasisVolumeLargeVPP!AW38</f>
        <v>0</v>
      </c>
      <c r="AX33" s="30" t="n">
        <f aca="false">AX32</f>
        <v>-0.0775</v>
      </c>
      <c r="AY33" s="30" t="n">
        <f aca="false">VLOOKUP($A33,[1]!Table,MATCH(AX$1,[1]!Curves,0))</f>
        <v>-0.055</v>
      </c>
      <c r="AZ33" s="31" t="n">
        <f aca="false">(AY33-AX33)*AW33*$D33</f>
        <v>0</v>
      </c>
      <c r="BA33" s="26" t="n">
        <f aca="false">BasisVolumeLargeVPP!G38</f>
        <v>6150</v>
      </c>
      <c r="BB33" s="30" t="n">
        <f aca="false">BB32</f>
        <v>-0.15</v>
      </c>
      <c r="BC33" s="30" t="n">
        <f aca="false">VLOOKUP($A33,[1]!Table,MATCH(BB$1,[1]!Curves,0))</f>
        <v>0.02</v>
      </c>
      <c r="BD33" s="31" t="n">
        <f aca="false">(BC33-BB33)*BA33*$D33</f>
        <v>3435.27749741326</v>
      </c>
      <c r="BE33" s="26"/>
      <c r="BF33" s="30" t="n">
        <f aca="false">BF32</f>
        <v>-0.11</v>
      </c>
      <c r="BG33" s="30" t="n">
        <f aca="false">VLOOKUP($A33,[1]!Table,MATCH(BF$1,[1]!Curves,0))</f>
        <v>-0.08</v>
      </c>
      <c r="BH33" s="31" t="n">
        <f aca="false">(BG33-BF33)*BE33*$D33</f>
        <v>0</v>
      </c>
      <c r="BI33" s="26" t="n">
        <f aca="false">BasisVolumeLargeVPP!AA38</f>
        <v>2400</v>
      </c>
      <c r="BJ33" s="30" t="n">
        <f aca="false">BJ32</f>
        <v>-0.11</v>
      </c>
      <c r="BK33" s="30" t="n">
        <f aca="false">VLOOKUP($A33,[1]!Table,MATCH(BJ$1,[1]!Curves,0))</f>
        <v>-0.11</v>
      </c>
      <c r="BL33" s="31" t="n">
        <f aca="false">(BK33-BJ33)*BI33*$D33</f>
        <v>0</v>
      </c>
      <c r="BM33" s="26" t="n">
        <f aca="false">BasisVolumeLargeVPP!W38</f>
        <v>58350</v>
      </c>
      <c r="BN33" s="30" t="n">
        <f aca="false">BN32</f>
        <v>-0.31</v>
      </c>
      <c r="BO33" s="30" t="n">
        <f aca="false">VLOOKUP($A33,[1]!Table,MATCH(BN$1,[1]!Curves,0))</f>
        <v>-0.13</v>
      </c>
      <c r="BP33" s="31" t="n">
        <f aca="false">(BO33-BN33)*BM33*$D33</f>
        <v>34510.4921619621</v>
      </c>
      <c r="BQ33" s="26" t="n">
        <f aca="false">BasisVolumeLargeVPP!AG38</f>
        <v>38100</v>
      </c>
      <c r="BR33" s="30" t="n">
        <f aca="false">BR32</f>
        <v>-0.0925</v>
      </c>
      <c r="BS33" s="30" t="n">
        <f aca="false">VLOOKUP($A33,[1]!Table,MATCH(BR$1,[1]!Curves,0))</f>
        <v>-0.08</v>
      </c>
      <c r="BT33" s="31" t="n">
        <f aca="false">(BS33-BR33)*BQ33*$D33</f>
        <v>1564.85022299671</v>
      </c>
      <c r="BU33" s="26" t="n">
        <f aca="false">BasisVolumeLargeVPP!C38</f>
        <v>17850</v>
      </c>
      <c r="BV33" s="30" t="n">
        <v>-0.02</v>
      </c>
      <c r="BW33" s="30" t="n">
        <f aca="false">VLOOKUP($A33,[1]!Table,MATCH(BV$1,[1]!Curves,0))</f>
        <v>-0.005</v>
      </c>
      <c r="BX33" s="31" t="n">
        <f aca="false">(BW33-BV33)*BU33*$D33</f>
        <v>879.766188361931</v>
      </c>
      <c r="BY33" s="26" t="n">
        <f aca="false">BasisVolumeLargeVPP!AO38+BasisVolumeLargeVPP!AU38</f>
        <v>1650</v>
      </c>
      <c r="BZ33" s="30" t="n">
        <f aca="false">BZ32</f>
        <v>-0.09</v>
      </c>
      <c r="CA33" s="30" t="n">
        <f aca="false">VLOOKUP($A33,[1]!Table,MATCH(BZ$1,[1]!Curves,0))</f>
        <v>-0.0825</v>
      </c>
      <c r="CB33" s="31" t="n">
        <f aca="false">(CA33-BZ33)*BY33*$D33</f>
        <v>40.6614624873161</v>
      </c>
      <c r="CC33" s="26" t="n">
        <f aca="false">BasisVolumeLargeVPP!AQ38</f>
        <v>2850</v>
      </c>
      <c r="CD33" s="30" t="n">
        <f aca="false">CD32</f>
        <v>-0.155</v>
      </c>
      <c r="CE33" s="30" t="n">
        <f aca="false">VLOOKUP($A33,[1]!Table,MATCH(CD$1,[1]!Curves,0))</f>
        <v>-0.15</v>
      </c>
      <c r="CF33" s="31" t="n">
        <f aca="false">(CE33-CD33)*CC33*$D33</f>
        <v>46.8222901369095</v>
      </c>
      <c r="CG33" s="26" t="n">
        <f aca="false">BasisVolumeLargeVPP!E38</f>
        <v>50250</v>
      </c>
      <c r="CH33" s="30" t="n">
        <f aca="false">CH32</f>
        <v>-0.195</v>
      </c>
      <c r="CI33" s="30" t="n">
        <f aca="false">VLOOKUP($A33,[1]!Table,MATCH(CH$1,[1]!Curves,0))</f>
        <v>-0.146</v>
      </c>
      <c r="CJ33" s="31" t="n">
        <f aca="false">(CI33-CH33)*CG33*$D33</f>
        <v>8090.398869446</v>
      </c>
      <c r="CK33" s="26" t="n">
        <f aca="false">BasisVolumeLargeVPP!AI38</f>
        <v>9600</v>
      </c>
      <c r="CL33" s="30" t="n">
        <f aca="false">CL32</f>
        <v>-0.205</v>
      </c>
      <c r="CM33" s="30" t="n">
        <f aca="false">VLOOKUP($A33,[1]!Table,MATCH(CL$1,[1]!Curves,0))</f>
        <v>-0.13</v>
      </c>
      <c r="CN33" s="31" t="n">
        <f aca="false">(CM33-CL33)*CK33*$D33</f>
        <v>2365.75781744385</v>
      </c>
      <c r="CO33" s="26"/>
      <c r="CP33" s="30" t="n">
        <f aca="false">CP32</f>
        <v>-0.08</v>
      </c>
      <c r="CQ33" s="30" t="n">
        <f aca="false">VLOOKUP($A33,[1]!Table,MATCH(CP$1,[1]!Curves,0))</f>
        <v>-0.0675</v>
      </c>
      <c r="CR33" s="31" t="n">
        <f aca="false">(CQ33-CP33)*CO33*$D33</f>
        <v>0</v>
      </c>
      <c r="CS33" s="26" t="n">
        <f aca="false">BasisVolumeLargeVPP!BA38</f>
        <v>0</v>
      </c>
      <c r="CT33" s="30" t="n">
        <f aca="false">CT32</f>
        <v>-0.13</v>
      </c>
      <c r="CU33" s="30" t="n">
        <f aca="false">VLOOKUP($A33,[1]!Table,MATCH(CT$1,[1]!Curves,0))</f>
        <v>-0.0975</v>
      </c>
      <c r="CV33" s="31" t="n">
        <f aca="false">(CU33-CT33)*CS33*$D33</f>
        <v>0</v>
      </c>
      <c r="CW33" s="26" t="n">
        <f aca="false">BasisVolumeLargeVPP!AS38</f>
        <v>0</v>
      </c>
      <c r="CX33" s="30" t="n">
        <f aca="false">CX32</f>
        <v>0.01</v>
      </c>
      <c r="CY33" s="30" t="n">
        <f aca="false">VLOOKUP($A33,[1]!Table,MATCH(CX$1,[1]!Curves,0))</f>
        <v>0.015</v>
      </c>
      <c r="CZ33" s="31" t="n">
        <f aca="false">(CY33-CX33)*CW33*$D33</f>
        <v>0</v>
      </c>
      <c r="DA33" s="26" t="n">
        <f aca="false">BasisVolumeLargeVPP!BE38</f>
        <v>0</v>
      </c>
      <c r="DB33" s="30" t="n">
        <f aca="false">DB32</f>
        <v>0.035</v>
      </c>
      <c r="DC33" s="30" t="n">
        <f aca="false">VLOOKUP($A33,[1]!Table,MATCH(DB$1,[1]!Curves,0))</f>
        <v>0.037</v>
      </c>
      <c r="DD33" s="31" t="n">
        <f aca="false">(DC33-DB33)*DA33*$D33</f>
        <v>0</v>
      </c>
      <c r="DE33" s="26" t="n">
        <f aca="false">BasisVolumeLargeVPP!BC38</f>
        <v>750</v>
      </c>
      <c r="DF33" s="30" t="n">
        <f aca="false">DF32</f>
        <v>-0.0925</v>
      </c>
      <c r="DG33" s="30" t="n">
        <f aca="false">VLOOKUP($A33,[1]!Table,MATCH(DF$1,[1]!Curves,0))</f>
        <v>-0.07</v>
      </c>
      <c r="DH33" s="31" t="n">
        <f aca="false">(DG33-DF33)*DE33*$D33</f>
        <v>55.4474488463402</v>
      </c>
      <c r="DI33" s="26" t="n">
        <f aca="false">BasisVolumeLargeVPP!AE38</f>
        <v>0</v>
      </c>
      <c r="DJ33" s="30" t="n">
        <f aca="false">DJ32</f>
        <v>-0.11</v>
      </c>
      <c r="DK33" s="30" t="n">
        <f aca="false">VLOOKUP($A33,[1]!Table,MATCH(DJ$1,[1]!Curves,0))</f>
        <v>0.1</v>
      </c>
      <c r="DL33" s="31" t="n">
        <f aca="false">(DK33-DJ33)*DI33*$D33</f>
        <v>0</v>
      </c>
      <c r="DM33" s="26" t="n">
        <f aca="false">BasisVolumeLargeVPP!AC38</f>
        <v>2400</v>
      </c>
      <c r="DN33" s="30" t="n">
        <f aca="false">DN32</f>
        <v>-0.11</v>
      </c>
      <c r="DO33" s="30" t="n">
        <f aca="false">VLOOKUP($A33,[1]!Table,MATCH(DN$1,[1]!Curves,0))</f>
        <v>-0.11</v>
      </c>
      <c r="DP33" s="31" t="n">
        <f aca="false">(DO33-DN33)*DM33*$D33</f>
        <v>0</v>
      </c>
      <c r="DQ33" s="30"/>
      <c r="DR33" s="30"/>
      <c r="DS33" s="32"/>
      <c r="DT33" s="30"/>
      <c r="DU33" s="30"/>
      <c r="DV33" s="32"/>
      <c r="DW33" s="30"/>
      <c r="DX33" s="30"/>
      <c r="DY33" s="32"/>
      <c r="DZ33" s="30"/>
      <c r="EA33" s="30"/>
      <c r="EB33" s="32"/>
    </row>
    <row r="34" customFormat="false" ht="12.75" hidden="false" customHeight="false" outlineLevel="0" collapsed="false">
      <c r="A34" s="25" t="n">
        <v>37772</v>
      </c>
      <c r="B34" s="26" t="n">
        <f aca="false">EOMONTH(A34,0)-$A$1</f>
        <v>-8154</v>
      </c>
      <c r="C34" s="27" t="n">
        <f aca="false">[1]Curves!D44</f>
        <v>0.0539445403884535</v>
      </c>
      <c r="D34" s="28" t="n">
        <f aca="false">1/(1+C34*0.5)^(B34*2/365.25)</f>
        <v>3.28158506607856</v>
      </c>
      <c r="E34" s="26" t="n">
        <f aca="false">NymexVolume!C30</f>
        <v>496069.75</v>
      </c>
      <c r="F34" s="29" t="n">
        <v>4.79</v>
      </c>
      <c r="G34" s="30" t="n">
        <f aca="false">VLOOKUP($A34,[1]!Table,MATCH(F$1,[1]!Curves,0))</f>
        <v>4.195</v>
      </c>
      <c r="H34" s="31" t="n">
        <f aca="false">(G34-F34)*E34*$D34</f>
        <v>-968597.574583327</v>
      </c>
      <c r="I34" s="26" t="n">
        <f aca="false">BasisVolumeLargeVPP!S39</f>
        <v>12400</v>
      </c>
      <c r="J34" s="30" t="n">
        <f aca="false">J33</f>
        <v>-0.11</v>
      </c>
      <c r="K34" s="30" t="n">
        <f aca="false">VLOOKUP($A34,[1]!Table,MATCH(J$1,[1]!Curves,0))</f>
        <v>-0.11</v>
      </c>
      <c r="L34" s="31" t="n">
        <f aca="false">(K34-J34)*$I34*$D34</f>
        <v>0</v>
      </c>
      <c r="M34" s="26" t="n">
        <f aca="false">BasisVolumeLargeVPP!AY39</f>
        <v>0</v>
      </c>
      <c r="N34" s="30" t="n">
        <f aca="false">N33</f>
        <v>-0.08</v>
      </c>
      <c r="O34" s="30" t="n">
        <f aca="false">VLOOKUP($A34,[1]!Table,MATCH(N$1,[1]!Curves,0))</f>
        <v>-0.0575</v>
      </c>
      <c r="P34" s="31" t="n">
        <f aca="false">(O34-N34)*M34*$D34</f>
        <v>0</v>
      </c>
      <c r="Q34" s="26" t="n">
        <f aca="false">BasisVolumeLargeVPP!AM39</f>
        <v>19530</v>
      </c>
      <c r="R34" s="30" t="n">
        <f aca="false">R33</f>
        <v>-0.0325</v>
      </c>
      <c r="S34" s="30" t="n">
        <f aca="false">VLOOKUP($A34,[1]!Table,MATCH(R$1,[1]!Curves,0))</f>
        <v>-0.02</v>
      </c>
      <c r="T34" s="31" t="n">
        <f aca="false">(S34-R34)*Q34*$D34</f>
        <v>801.116954256428</v>
      </c>
      <c r="U34" s="26" t="n">
        <f aca="false">BasisVolumeLargeVPP!I39</f>
        <v>11160</v>
      </c>
      <c r="V34" s="30" t="n">
        <f aca="false">V33</f>
        <v>0.06</v>
      </c>
      <c r="W34" s="30" t="n">
        <f aca="false">VLOOKUP($A34,[1]!Table,MATCH(V$1,[1]!Curves,0))</f>
        <v>0.1</v>
      </c>
      <c r="X34" s="31" t="n">
        <f aca="false">(W34-V34)*U34*$D34</f>
        <v>1464.89957349747</v>
      </c>
      <c r="Y34" s="26" t="n">
        <f aca="false">BasisVolumeLargeVPP!U39</f>
        <v>158789.75</v>
      </c>
      <c r="Z34" s="30" t="n">
        <f aca="false">Z33</f>
        <v>-0.005</v>
      </c>
      <c r="AA34" s="30" t="n">
        <f aca="false">VLOOKUP($A34,[1]!Table,MATCH(Z$1,[1]!Curves,0))</f>
        <v>0.0075</v>
      </c>
      <c r="AB34" s="31" t="n">
        <f aca="false">(AA34-Z34)*Y34*$D34</f>
        <v>6513.52590307935</v>
      </c>
      <c r="AC34" s="26" t="n">
        <f aca="false">BasisVolumeLargeVPP!AK39</f>
        <v>7905</v>
      </c>
      <c r="AD34" s="30" t="n">
        <f aca="false">AD33</f>
        <v>-0.19</v>
      </c>
      <c r="AE34" s="30" t="n">
        <f aca="false">VLOOKUP($A34,[1]!Table,MATCH(AD$1,[1]!Curves,0))</f>
        <v>-0.178</v>
      </c>
      <c r="AF34" s="31" t="n">
        <f aca="false">(AE34-AD34)*AC34*$D34</f>
        <v>311.291159368212</v>
      </c>
      <c r="AG34" s="26" t="n">
        <f aca="false">BasisVolumeLargeVPP!K39</f>
        <v>24955</v>
      </c>
      <c r="AH34" s="30" t="n">
        <f aca="false">AH33</f>
        <v>0.15</v>
      </c>
      <c r="AI34" s="30" t="n">
        <f aca="false">VLOOKUP($A34,[1]!Table,MATCH(AH$1,[1]!Curves,0))</f>
        <v>0.16</v>
      </c>
      <c r="AJ34" s="31" t="n">
        <f aca="false">(AI34-AH34)*AG34*$D34</f>
        <v>818.919553239905</v>
      </c>
      <c r="AK34" s="26" t="n">
        <f aca="false">BasisVolumeLargeVPP!M39</f>
        <v>24955</v>
      </c>
      <c r="AL34" s="30" t="n">
        <f aca="false">AL33</f>
        <v>0.13</v>
      </c>
      <c r="AM34" s="30" t="n">
        <f aca="false">VLOOKUP($A34,[1]!Table,MATCH(AL$1,[1]!Curves,0))</f>
        <v>0.16</v>
      </c>
      <c r="AN34" s="31" t="n">
        <f aca="false">(AM34-AL34)*AK34*$D34</f>
        <v>2456.75865971971</v>
      </c>
      <c r="AO34" s="26" t="n">
        <f aca="false">BasisVolumeLargeVPP!O39</f>
        <v>20770</v>
      </c>
      <c r="AP34" s="30" t="n">
        <f aca="false">AP33</f>
        <v>0.15</v>
      </c>
      <c r="AQ34" s="30" t="n">
        <f aca="false">VLOOKUP($A34,[1]!Table,MATCH(AP$1,[1]!Curves,0))</f>
        <v>0.16</v>
      </c>
      <c r="AR34" s="31" t="n">
        <f aca="false">(AQ34-AP34)*AO34*$D34</f>
        <v>681.585218224517</v>
      </c>
      <c r="AS34" s="26" t="n">
        <f aca="false">BasisVolumeLargeVPP!Y39+BasisVolumeLargeVPP!Q39</f>
        <v>33325</v>
      </c>
      <c r="AT34" s="30" t="n">
        <f aca="false">AT33</f>
        <v>-0.13</v>
      </c>
      <c r="AU34" s="30" t="n">
        <f aca="false">VLOOKUP($A34,[1]!Table,MATCH(AT$1,[1]!Curves,0))</f>
        <v>-0.13</v>
      </c>
      <c r="AV34" s="31" t="n">
        <f aca="false">(AU34-AT34)*AS34*$D34</f>
        <v>0</v>
      </c>
      <c r="AW34" s="26" t="n">
        <f aca="false">BasisVolumeLargeVPP!AW39</f>
        <v>0</v>
      </c>
      <c r="AX34" s="30" t="n">
        <f aca="false">AX33</f>
        <v>-0.0775</v>
      </c>
      <c r="AY34" s="30" t="n">
        <f aca="false">VLOOKUP($A34,[1]!Table,MATCH(AX$1,[1]!Curves,0))</f>
        <v>-0.055</v>
      </c>
      <c r="AZ34" s="31" t="n">
        <f aca="false">(AY34-AX34)*AW34*$D34</f>
        <v>0</v>
      </c>
      <c r="BA34" s="26" t="n">
        <f aca="false">BasisVolumeLargeVPP!G39</f>
        <v>6045</v>
      </c>
      <c r="BB34" s="30" t="n">
        <f aca="false">BB33</f>
        <v>-0.15</v>
      </c>
      <c r="BC34" s="30" t="n">
        <f aca="false">VLOOKUP($A34,[1]!Table,MATCH(BB$1,[1]!Curves,0))</f>
        <v>0.02</v>
      </c>
      <c r="BD34" s="31" t="n">
        <f aca="false">(BC34-BB34)*BA34*$D34</f>
        <v>3372.32089315563</v>
      </c>
      <c r="BE34" s="26"/>
      <c r="BF34" s="30" t="n">
        <f aca="false">BF33</f>
        <v>-0.11</v>
      </c>
      <c r="BG34" s="30" t="n">
        <f aca="false">VLOOKUP($A34,[1]!Table,MATCH(BF$1,[1]!Curves,0))</f>
        <v>-0.08</v>
      </c>
      <c r="BH34" s="31" t="n">
        <f aca="false">(BG34-BF34)*BE34*$D34</f>
        <v>0</v>
      </c>
      <c r="BI34" s="26" t="n">
        <f aca="false">BasisVolumeLargeVPP!AA39</f>
        <v>2325</v>
      </c>
      <c r="BJ34" s="30" t="n">
        <f aca="false">BJ33</f>
        <v>-0.11</v>
      </c>
      <c r="BK34" s="30" t="n">
        <f aca="false">VLOOKUP($A34,[1]!Table,MATCH(BJ$1,[1]!Curves,0))</f>
        <v>-0.11</v>
      </c>
      <c r="BL34" s="31" t="n">
        <f aca="false">(BK34-BJ34)*BI34*$D34</f>
        <v>0</v>
      </c>
      <c r="BM34" s="26" t="n">
        <f aca="false">BasisVolumeLargeVPP!W39</f>
        <v>57505</v>
      </c>
      <c r="BN34" s="30" t="n">
        <f aca="false">BN33</f>
        <v>-0.31</v>
      </c>
      <c r="BO34" s="30" t="n">
        <f aca="false">VLOOKUP($A34,[1]!Table,MATCH(BN$1,[1]!Curves,0))</f>
        <v>-0.1175</v>
      </c>
      <c r="BP34" s="31" t="n">
        <f aca="false">(BO34-BN34)*BM34*$D34</f>
        <v>36326.2032257831</v>
      </c>
      <c r="BQ34" s="26" t="n">
        <f aca="false">BasisVolumeLargeVPP!AG39</f>
        <v>37355</v>
      </c>
      <c r="BR34" s="30" t="n">
        <f aca="false">BR33</f>
        <v>-0.0925</v>
      </c>
      <c r="BS34" s="30" t="n">
        <f aca="false">VLOOKUP($A34,[1]!Table,MATCH(BR$1,[1]!Curves,0))</f>
        <v>-0.08</v>
      </c>
      <c r="BT34" s="31" t="n">
        <f aca="false">(BS34-BR34)*BQ34*$D34</f>
        <v>1532.29512679206</v>
      </c>
      <c r="BU34" s="26" t="n">
        <f aca="false">BasisVolumeLargeVPP!C39</f>
        <v>17050</v>
      </c>
      <c r="BV34" s="30" t="n">
        <v>-0.02</v>
      </c>
      <c r="BW34" s="30" t="n">
        <f aca="false">VLOOKUP($A34,[1]!Table,MATCH(BV$1,[1]!Curves,0))</f>
        <v>-0.005</v>
      </c>
      <c r="BX34" s="31" t="n">
        <f aca="false">(BW34-BV34)*BU34*$D34</f>
        <v>839.265380649591</v>
      </c>
      <c r="BY34" s="26" t="n">
        <f aca="false">BasisVolumeLargeVPP!AO39+BasisVolumeLargeVPP!AU39</f>
        <v>1550</v>
      </c>
      <c r="BZ34" s="30" t="n">
        <f aca="false">BZ33</f>
        <v>-0.09</v>
      </c>
      <c r="CA34" s="30" t="n">
        <f aca="false">VLOOKUP($A34,[1]!Table,MATCH(BZ$1,[1]!Curves,0))</f>
        <v>-0.0825</v>
      </c>
      <c r="CB34" s="31" t="n">
        <f aca="false">(CA34-BZ34)*BY34*$D34</f>
        <v>38.1484263931632</v>
      </c>
      <c r="CC34" s="26" t="n">
        <f aca="false">BasisVolumeLargeVPP!AQ39</f>
        <v>2635</v>
      </c>
      <c r="CD34" s="30" t="n">
        <f aca="false">CD33</f>
        <v>-0.155</v>
      </c>
      <c r="CE34" s="30" t="n">
        <f aca="false">VLOOKUP($A34,[1]!Table,MATCH(CD$1,[1]!Curves,0))</f>
        <v>-0.1075</v>
      </c>
      <c r="CF34" s="31" t="n">
        <f aca="false">(CE34-CD34)*CC34*$D34</f>
        <v>410.731390833058</v>
      </c>
      <c r="CG34" s="26" t="n">
        <f aca="false">BasisVolumeLargeVPP!E39</f>
        <v>49445</v>
      </c>
      <c r="CH34" s="30" t="n">
        <f aca="false">CH33</f>
        <v>-0.195</v>
      </c>
      <c r="CI34" s="30" t="n">
        <f aca="false">VLOOKUP($A34,[1]!Table,MATCH(CH$1,[1]!Curves,0))</f>
        <v>-0.136</v>
      </c>
      <c r="CJ34" s="31" t="n">
        <f aca="false">(CI34-CH34)*CG34*$D34</f>
        <v>9573.22044194301</v>
      </c>
      <c r="CK34" s="26" t="n">
        <f aca="false">BasisVolumeLargeVPP!AI39</f>
        <v>5270</v>
      </c>
      <c r="CL34" s="30" t="n">
        <f aca="false">CL33</f>
        <v>-0.205</v>
      </c>
      <c r="CM34" s="30" t="n">
        <f aca="false">VLOOKUP($A34,[1]!Table,MATCH(CL$1,[1]!Curves,0))</f>
        <v>-0.115</v>
      </c>
      <c r="CN34" s="31" t="n">
        <f aca="false">(CM34-CL34)*CK34*$D34</f>
        <v>1556.45579684106</v>
      </c>
      <c r="CO34" s="26"/>
      <c r="CP34" s="30" t="n">
        <f aca="false">CP33</f>
        <v>-0.08</v>
      </c>
      <c r="CQ34" s="30" t="n">
        <f aca="false">VLOOKUP($A34,[1]!Table,MATCH(CP$1,[1]!Curves,0))</f>
        <v>-0.0675</v>
      </c>
      <c r="CR34" s="31" t="n">
        <f aca="false">(CQ34-CP34)*CO34*$D34</f>
        <v>0</v>
      </c>
      <c r="CS34" s="26" t="n">
        <f aca="false">BasisVolumeLargeVPP!BA39</f>
        <v>0</v>
      </c>
      <c r="CT34" s="30" t="n">
        <f aca="false">CT33</f>
        <v>-0.13</v>
      </c>
      <c r="CU34" s="30" t="n">
        <f aca="false">VLOOKUP($A34,[1]!Table,MATCH(CT$1,[1]!Curves,0))</f>
        <v>-0.0975</v>
      </c>
      <c r="CV34" s="31" t="n">
        <f aca="false">(CU34-CT34)*CS34*$D34</f>
        <v>0</v>
      </c>
      <c r="CW34" s="26" t="n">
        <f aca="false">BasisVolumeLargeVPP!AS39</f>
        <v>0</v>
      </c>
      <c r="CX34" s="30" t="n">
        <f aca="false">CX33</f>
        <v>0.01</v>
      </c>
      <c r="CY34" s="30" t="n">
        <f aca="false">VLOOKUP($A34,[1]!Table,MATCH(CX$1,[1]!Curves,0))</f>
        <v>0.015</v>
      </c>
      <c r="CZ34" s="31" t="n">
        <f aca="false">(CY34-CX34)*CW34*$D34</f>
        <v>0</v>
      </c>
      <c r="DA34" s="26" t="n">
        <f aca="false">BasisVolumeLargeVPP!BE39</f>
        <v>0</v>
      </c>
      <c r="DB34" s="30" t="n">
        <f aca="false">DB33</f>
        <v>0.035</v>
      </c>
      <c r="DC34" s="30" t="n">
        <f aca="false">VLOOKUP($A34,[1]!Table,MATCH(DB$1,[1]!Curves,0))</f>
        <v>0.037</v>
      </c>
      <c r="DD34" s="31" t="n">
        <f aca="false">(DC34-DB34)*DA34*$D34</f>
        <v>0</v>
      </c>
      <c r="DE34" s="26" t="n">
        <f aca="false">BasisVolumeLargeVPP!BC39</f>
        <v>775</v>
      </c>
      <c r="DF34" s="30" t="n">
        <f aca="false">DF33</f>
        <v>-0.0925</v>
      </c>
      <c r="DG34" s="30" t="n">
        <f aca="false">VLOOKUP($A34,[1]!Table,MATCH(DF$1,[1]!Curves,0))</f>
        <v>-0.07</v>
      </c>
      <c r="DH34" s="31" t="n">
        <f aca="false">(DG34-DF34)*DE34*$D34</f>
        <v>57.2226395897448</v>
      </c>
      <c r="DI34" s="26" t="n">
        <f aca="false">BasisVolumeLargeVPP!AE39</f>
        <v>0</v>
      </c>
      <c r="DJ34" s="30" t="n">
        <f aca="false">DJ33</f>
        <v>-0.11</v>
      </c>
      <c r="DK34" s="30" t="n">
        <f aca="false">VLOOKUP($A34,[1]!Table,MATCH(DJ$1,[1]!Curves,0))</f>
        <v>0.1</v>
      </c>
      <c r="DL34" s="31" t="n">
        <f aca="false">(DK34-DJ34)*DI34*$D34</f>
        <v>0</v>
      </c>
      <c r="DM34" s="26" t="n">
        <f aca="false">BasisVolumeLargeVPP!AC39</f>
        <v>2325</v>
      </c>
      <c r="DN34" s="30" t="n">
        <f aca="false">DN33</f>
        <v>-0.11</v>
      </c>
      <c r="DO34" s="30" t="n">
        <f aca="false">VLOOKUP($A34,[1]!Table,MATCH(DN$1,[1]!Curves,0))</f>
        <v>-0.11</v>
      </c>
      <c r="DP34" s="31" t="n">
        <f aca="false">(DO34-DN34)*DM34*$D34</f>
        <v>0</v>
      </c>
      <c r="DQ34" s="30"/>
      <c r="DR34" s="30"/>
      <c r="DS34" s="32"/>
      <c r="DT34" s="30"/>
      <c r="DU34" s="30"/>
      <c r="DV34" s="32"/>
      <c r="DW34" s="30"/>
      <c r="DX34" s="30"/>
      <c r="DY34" s="32"/>
      <c r="DZ34" s="30"/>
      <c r="EA34" s="30"/>
      <c r="EB34" s="32"/>
    </row>
    <row r="35" customFormat="false" ht="12.75" hidden="false" customHeight="false" outlineLevel="0" collapsed="false">
      <c r="A35" s="25" t="n">
        <v>37802</v>
      </c>
      <c r="B35" s="26" t="n">
        <f aca="false">EOMONTH(A35,0)-$A$1</f>
        <v>-8124</v>
      </c>
      <c r="C35" s="27" t="n">
        <f aca="false">[1]Curves!D45</f>
        <v>0.054085176416605</v>
      </c>
      <c r="D35" s="28" t="n">
        <f aca="false">1/(1+C35*0.5)^(B35*2/365.25)</f>
        <v>3.27723573828957</v>
      </c>
      <c r="E35" s="26" t="n">
        <f aca="false">NymexVolume!C31</f>
        <v>482418.75</v>
      </c>
      <c r="F35" s="29" t="n">
        <v>4.79</v>
      </c>
      <c r="G35" s="30" t="n">
        <f aca="false">VLOOKUP($A35,[1]!Table,MATCH(F$1,[1]!Curves,0))</f>
        <v>4.238</v>
      </c>
      <c r="H35" s="31" t="n">
        <f aca="false">(G35-F35)*E35*$D35</f>
        <v>-872711.982513182</v>
      </c>
      <c r="I35" s="26" t="n">
        <f aca="false">BasisVolumeLargeVPP!S40</f>
        <v>12300</v>
      </c>
      <c r="J35" s="30" t="n">
        <f aca="false">J34</f>
        <v>-0.11</v>
      </c>
      <c r="K35" s="30" t="n">
        <f aca="false">VLOOKUP($A35,[1]!Table,MATCH(J$1,[1]!Curves,0))</f>
        <v>-0.11</v>
      </c>
      <c r="L35" s="31" t="n">
        <f aca="false">(K35-J35)*$I35*$D35</f>
        <v>0</v>
      </c>
      <c r="M35" s="26" t="n">
        <f aca="false">BasisVolumeLargeVPP!AY40</f>
        <v>0</v>
      </c>
      <c r="N35" s="30" t="n">
        <f aca="false">N34</f>
        <v>-0.08</v>
      </c>
      <c r="O35" s="30" t="n">
        <f aca="false">VLOOKUP($A35,[1]!Table,MATCH(N$1,[1]!Curves,0))</f>
        <v>-0.0575</v>
      </c>
      <c r="P35" s="31" t="n">
        <f aca="false">(O35-N35)*M35*$D35</f>
        <v>0</v>
      </c>
      <c r="Q35" s="26" t="n">
        <f aca="false">BasisVolumeLargeVPP!AM40</f>
        <v>18900</v>
      </c>
      <c r="R35" s="30" t="n">
        <f aca="false">R34</f>
        <v>-0.0325</v>
      </c>
      <c r="S35" s="30" t="n">
        <f aca="false">VLOOKUP($A35,[1]!Table,MATCH(R$1,[1]!Curves,0))</f>
        <v>-0.02</v>
      </c>
      <c r="T35" s="31" t="n">
        <f aca="false">(S35-R35)*Q35*$D35</f>
        <v>774.246943170912</v>
      </c>
      <c r="U35" s="26" t="n">
        <f aca="false">BasisVolumeLargeVPP!I40</f>
        <v>10950</v>
      </c>
      <c r="V35" s="30" t="n">
        <f aca="false">V34</f>
        <v>0.06</v>
      </c>
      <c r="W35" s="30" t="n">
        <f aca="false">VLOOKUP($A35,[1]!Table,MATCH(V$1,[1]!Curves,0))</f>
        <v>0.1</v>
      </c>
      <c r="X35" s="31" t="n">
        <f aca="false">(W35-V35)*U35*$D35</f>
        <v>1435.42925337083</v>
      </c>
      <c r="Y35" s="26" t="n">
        <f aca="false">BasisVolumeLargeVPP!U40</f>
        <v>155943.75</v>
      </c>
      <c r="Z35" s="30" t="n">
        <f aca="false">Z34</f>
        <v>-0.005</v>
      </c>
      <c r="AA35" s="30" t="n">
        <f aca="false">VLOOKUP($A35,[1]!Table,MATCH(Z$1,[1]!Curves,0))</f>
        <v>0.0125</v>
      </c>
      <c r="AB35" s="31" t="n">
        <f aca="false">(AA35-Z35)*Y35*$D35</f>
        <v>8943.62753660066</v>
      </c>
      <c r="AC35" s="26" t="n">
        <f aca="false">BasisVolumeLargeVPP!AK40</f>
        <v>7650</v>
      </c>
      <c r="AD35" s="30" t="n">
        <f aca="false">AD34</f>
        <v>-0.19</v>
      </c>
      <c r="AE35" s="30" t="n">
        <f aca="false">VLOOKUP($A35,[1]!Table,MATCH(AD$1,[1]!Curves,0))</f>
        <v>-0.174</v>
      </c>
      <c r="AF35" s="31" t="n">
        <f aca="false">(AE35-AD35)*AC35*$D35</f>
        <v>401.133654366643</v>
      </c>
      <c r="AG35" s="26" t="n">
        <f aca="false">BasisVolumeLargeVPP!K40</f>
        <v>24600</v>
      </c>
      <c r="AH35" s="30" t="n">
        <f aca="false">AH34</f>
        <v>0.15</v>
      </c>
      <c r="AI35" s="30" t="n">
        <f aca="false">VLOOKUP($A35,[1]!Table,MATCH(AH$1,[1]!Curves,0))</f>
        <v>0.16</v>
      </c>
      <c r="AJ35" s="31" t="n">
        <f aca="false">(AI35-AH35)*AG35*$D35</f>
        <v>806.199991619236</v>
      </c>
      <c r="AK35" s="26" t="n">
        <f aca="false">BasisVolumeLargeVPP!M40</f>
        <v>24600</v>
      </c>
      <c r="AL35" s="30" t="n">
        <f aca="false">AL34</f>
        <v>0.13</v>
      </c>
      <c r="AM35" s="30" t="n">
        <f aca="false">VLOOKUP($A35,[1]!Table,MATCH(AL$1,[1]!Curves,0))</f>
        <v>0.16</v>
      </c>
      <c r="AN35" s="31" t="n">
        <f aca="false">(AM35-AL35)*AK35*$D35</f>
        <v>2418.5999748577</v>
      </c>
      <c r="AO35" s="26" t="n">
        <f aca="false">BasisVolumeLargeVPP!O40</f>
        <v>20400</v>
      </c>
      <c r="AP35" s="30" t="n">
        <f aca="false">AP34</f>
        <v>0.15</v>
      </c>
      <c r="AQ35" s="30" t="n">
        <f aca="false">VLOOKUP($A35,[1]!Table,MATCH(AP$1,[1]!Curves,0))</f>
        <v>0.16</v>
      </c>
      <c r="AR35" s="31" t="n">
        <f aca="false">(AQ35-AP35)*AO35*$D35</f>
        <v>668.556090611073</v>
      </c>
      <c r="AS35" s="26" t="n">
        <f aca="false">BasisVolumeLargeVPP!Y40+BasisVolumeLargeVPP!Q40</f>
        <v>32650</v>
      </c>
      <c r="AT35" s="30" t="n">
        <f aca="false">AT34</f>
        <v>-0.13</v>
      </c>
      <c r="AU35" s="30" t="n">
        <f aca="false">VLOOKUP($A35,[1]!Table,MATCH(AT$1,[1]!Curves,0))</f>
        <v>-0.13</v>
      </c>
      <c r="AV35" s="31" t="n">
        <f aca="false">(AU35-AT35)*AS35*$D35</f>
        <v>0</v>
      </c>
      <c r="AW35" s="26" t="n">
        <f aca="false">BasisVolumeLargeVPP!AW40</f>
        <v>0</v>
      </c>
      <c r="AX35" s="30" t="n">
        <f aca="false">AX34</f>
        <v>-0.0775</v>
      </c>
      <c r="AY35" s="30" t="n">
        <f aca="false">VLOOKUP($A35,[1]!Table,MATCH(AX$1,[1]!Curves,0))</f>
        <v>-0.055</v>
      </c>
      <c r="AZ35" s="31" t="n">
        <f aca="false">(AY35-AX35)*AW35*$D35</f>
        <v>0</v>
      </c>
      <c r="BA35" s="26" t="n">
        <f aca="false">BasisVolumeLargeVPP!G40</f>
        <v>6000</v>
      </c>
      <c r="BB35" s="30" t="n">
        <f aca="false">BB34</f>
        <v>-0.15</v>
      </c>
      <c r="BC35" s="30" t="n">
        <f aca="false">VLOOKUP($A35,[1]!Table,MATCH(BB$1,[1]!Curves,0))</f>
        <v>0.02</v>
      </c>
      <c r="BD35" s="31" t="n">
        <f aca="false">(BC35-BB35)*BA35*$D35</f>
        <v>3342.78045305536</v>
      </c>
      <c r="BE35" s="26"/>
      <c r="BF35" s="30" t="n">
        <f aca="false">BF34</f>
        <v>-0.11</v>
      </c>
      <c r="BG35" s="30" t="n">
        <f aca="false">VLOOKUP($A35,[1]!Table,MATCH(BF$1,[1]!Curves,0))</f>
        <v>-0.08</v>
      </c>
      <c r="BH35" s="31" t="n">
        <f aca="false">(BG35-BF35)*BE35*$D35</f>
        <v>0</v>
      </c>
      <c r="BI35" s="26" t="n">
        <f aca="false">BasisVolumeLargeVPP!AA40</f>
        <v>2200</v>
      </c>
      <c r="BJ35" s="30" t="n">
        <f aca="false">BJ34</f>
        <v>-0.11</v>
      </c>
      <c r="BK35" s="30" t="n">
        <f aca="false">VLOOKUP($A35,[1]!Table,MATCH(BJ$1,[1]!Curves,0))</f>
        <v>-0.11</v>
      </c>
      <c r="BL35" s="31" t="n">
        <f aca="false">(BK35-BJ35)*BI35*$D35</f>
        <v>0</v>
      </c>
      <c r="BM35" s="26" t="n">
        <f aca="false">BasisVolumeLargeVPP!W40</f>
        <v>56625</v>
      </c>
      <c r="BN35" s="30" t="n">
        <f aca="false">BN34</f>
        <v>-0.31</v>
      </c>
      <c r="BO35" s="30" t="n">
        <f aca="false">VLOOKUP($A35,[1]!Table,MATCH(BN$1,[1]!Curves,0))</f>
        <v>-0.1125</v>
      </c>
      <c r="BP35" s="31" t="n">
        <f aca="false">(BO35-BN35)*BM35*$D35</f>
        <v>36650.7610519278</v>
      </c>
      <c r="BQ35" s="26" t="n">
        <f aca="false">BasisVolumeLargeVPP!AG40</f>
        <v>36750</v>
      </c>
      <c r="BR35" s="30" t="n">
        <f aca="false">BR34</f>
        <v>-0.0925</v>
      </c>
      <c r="BS35" s="30" t="n">
        <f aca="false">VLOOKUP($A35,[1]!Table,MATCH(BR$1,[1]!Curves,0))</f>
        <v>-0.08</v>
      </c>
      <c r="BT35" s="31" t="n">
        <f aca="false">(BS35-BR35)*BQ35*$D35</f>
        <v>1505.48016727677</v>
      </c>
      <c r="BU35" s="26" t="n">
        <f aca="false">BasisVolumeLargeVPP!C40</f>
        <v>16200</v>
      </c>
      <c r="BV35" s="30" t="n">
        <v>-0.02</v>
      </c>
      <c r="BW35" s="30" t="n">
        <f aca="false">VLOOKUP($A35,[1]!Table,MATCH(BV$1,[1]!Curves,0))</f>
        <v>-0.005</v>
      </c>
      <c r="BX35" s="31" t="n">
        <f aca="false">(BW35-BV35)*BU35*$D35</f>
        <v>796.368284404366</v>
      </c>
      <c r="BY35" s="26" t="n">
        <f aca="false">BasisVolumeLargeVPP!AO40+BasisVolumeLargeVPP!AU40</f>
        <v>1500</v>
      </c>
      <c r="BZ35" s="30" t="n">
        <f aca="false">BZ34</f>
        <v>-0.09</v>
      </c>
      <c r="CA35" s="30" t="n">
        <f aca="false">VLOOKUP($A35,[1]!Table,MATCH(BZ$1,[1]!Curves,0))</f>
        <v>-0.0825</v>
      </c>
      <c r="CB35" s="31" t="n">
        <f aca="false">(CA35-BZ35)*BY35*$D35</f>
        <v>36.8689020557577</v>
      </c>
      <c r="CC35" s="26" t="n">
        <f aca="false">BasisVolumeLargeVPP!AQ40</f>
        <v>2550</v>
      </c>
      <c r="CD35" s="30" t="n">
        <f aca="false">CD34</f>
        <v>-0.155</v>
      </c>
      <c r="CE35" s="30" t="n">
        <f aca="false">VLOOKUP($A35,[1]!Table,MATCH(CD$1,[1]!Curves,0))</f>
        <v>-0.1025</v>
      </c>
      <c r="CF35" s="31" t="n">
        <f aca="false">(CE35-CD35)*CC35*$D35</f>
        <v>438.739934463517</v>
      </c>
      <c r="CG35" s="26" t="n">
        <f aca="false">BasisVolumeLargeVPP!E40</f>
        <v>48600</v>
      </c>
      <c r="CH35" s="30" t="n">
        <f aca="false">CH34</f>
        <v>-0.195</v>
      </c>
      <c r="CI35" s="30" t="n">
        <f aca="false">VLOOKUP($A35,[1]!Table,MATCH(CH$1,[1]!Curves,0))</f>
        <v>-0.131</v>
      </c>
      <c r="CJ35" s="31" t="n">
        <f aca="false">(CI35-CH35)*CG35*$D35</f>
        <v>10193.5140403759</v>
      </c>
      <c r="CK35" s="26" t="n">
        <f aca="false">BasisVolumeLargeVPP!AI40</f>
        <v>1050</v>
      </c>
      <c r="CL35" s="30" t="n">
        <f aca="false">CL34</f>
        <v>-0.205</v>
      </c>
      <c r="CM35" s="30" t="n">
        <f aca="false">VLOOKUP($A35,[1]!Table,MATCH(CL$1,[1]!Curves,0))</f>
        <v>-0.11</v>
      </c>
      <c r="CN35" s="31" t="n">
        <f aca="false">(CM35-CL35)*CK35*$D35</f>
        <v>326.904264894385</v>
      </c>
      <c r="CO35" s="26"/>
      <c r="CP35" s="30" t="n">
        <f aca="false">CP34</f>
        <v>-0.08</v>
      </c>
      <c r="CQ35" s="30" t="n">
        <f aca="false">VLOOKUP($A35,[1]!Table,MATCH(CP$1,[1]!Curves,0))</f>
        <v>-0.0675</v>
      </c>
      <c r="CR35" s="31" t="n">
        <f aca="false">(CQ35-CP35)*CO35*$D35</f>
        <v>0</v>
      </c>
      <c r="CS35" s="26" t="n">
        <f aca="false">BasisVolumeLargeVPP!BA40</f>
        <v>0</v>
      </c>
      <c r="CT35" s="30" t="n">
        <f aca="false">CT34</f>
        <v>-0.13</v>
      </c>
      <c r="CU35" s="30" t="n">
        <f aca="false">VLOOKUP($A35,[1]!Table,MATCH(CT$1,[1]!Curves,0))</f>
        <v>-0.0975</v>
      </c>
      <c r="CV35" s="31" t="n">
        <f aca="false">(CU35-CT35)*CS35*$D35</f>
        <v>0</v>
      </c>
      <c r="CW35" s="26" t="n">
        <f aca="false">BasisVolumeLargeVPP!AS40</f>
        <v>0</v>
      </c>
      <c r="CX35" s="30" t="n">
        <f aca="false">CX34</f>
        <v>0.01</v>
      </c>
      <c r="CY35" s="30" t="n">
        <f aca="false">VLOOKUP($A35,[1]!Table,MATCH(CX$1,[1]!Curves,0))</f>
        <v>0.015</v>
      </c>
      <c r="CZ35" s="31" t="n">
        <f aca="false">(CY35-CX35)*CW35*$D35</f>
        <v>0</v>
      </c>
      <c r="DA35" s="26" t="n">
        <f aca="false">BasisVolumeLargeVPP!BE40</f>
        <v>0</v>
      </c>
      <c r="DB35" s="30" t="n">
        <f aca="false">DB34</f>
        <v>0.035</v>
      </c>
      <c r="DC35" s="30" t="n">
        <f aca="false">VLOOKUP($A35,[1]!Table,MATCH(DB$1,[1]!Curves,0))</f>
        <v>0.037</v>
      </c>
      <c r="DD35" s="31" t="n">
        <f aca="false">(DC35-DB35)*DA35*$D35</f>
        <v>0</v>
      </c>
      <c r="DE35" s="26" t="n">
        <f aca="false">BasisVolumeLargeVPP!BC40</f>
        <v>750</v>
      </c>
      <c r="DF35" s="30" t="n">
        <f aca="false">DF34</f>
        <v>-0.0925</v>
      </c>
      <c r="DG35" s="30" t="n">
        <f aca="false">VLOOKUP($A35,[1]!Table,MATCH(DF$1,[1]!Curves,0))</f>
        <v>-0.07</v>
      </c>
      <c r="DH35" s="31" t="n">
        <f aca="false">(DG35-DF35)*DE35*$D35</f>
        <v>55.3033530836365</v>
      </c>
      <c r="DI35" s="26" t="n">
        <f aca="false">BasisVolumeLargeVPP!AE40</f>
        <v>0</v>
      </c>
      <c r="DJ35" s="30" t="n">
        <f aca="false">DJ34</f>
        <v>-0.11</v>
      </c>
      <c r="DK35" s="30" t="n">
        <f aca="false">VLOOKUP($A35,[1]!Table,MATCH(DJ$1,[1]!Curves,0))</f>
        <v>0.1</v>
      </c>
      <c r="DL35" s="31" t="n">
        <f aca="false">(DK35-DJ35)*DI35*$D35</f>
        <v>0</v>
      </c>
      <c r="DM35" s="26" t="n">
        <f aca="false">BasisVolumeLargeVPP!AC40</f>
        <v>2200</v>
      </c>
      <c r="DN35" s="30" t="n">
        <f aca="false">DN34</f>
        <v>-0.11</v>
      </c>
      <c r="DO35" s="30" t="n">
        <f aca="false">VLOOKUP($A35,[1]!Table,MATCH(DN$1,[1]!Curves,0))</f>
        <v>-0.11</v>
      </c>
      <c r="DP35" s="31" t="n">
        <f aca="false">(DO35-DN35)*DM35*$D35</f>
        <v>0</v>
      </c>
      <c r="DQ35" s="30"/>
      <c r="DR35" s="30"/>
      <c r="DS35" s="32"/>
      <c r="DT35" s="30"/>
      <c r="DU35" s="30"/>
      <c r="DV35" s="32"/>
      <c r="DW35" s="30"/>
      <c r="DX35" s="30"/>
      <c r="DY35" s="32"/>
      <c r="DZ35" s="30"/>
      <c r="EA35" s="30"/>
      <c r="EB35" s="32"/>
    </row>
    <row r="36" customFormat="false" ht="12.75" hidden="false" customHeight="false" outlineLevel="0" collapsed="false">
      <c r="A36" s="25" t="n">
        <v>37833</v>
      </c>
      <c r="B36" s="26" t="n">
        <f aca="false">EOMONTH(A36,0)-$A$1</f>
        <v>-8093</v>
      </c>
      <c r="C36" s="27" t="n">
        <f aca="false">[1]Curves!D46</f>
        <v>0.0542259999236032</v>
      </c>
      <c r="D36" s="28" t="n">
        <f aca="false">1/(1+C36*0.5)^(B36*2/365.25)</f>
        <v>3.2723517228077</v>
      </c>
      <c r="E36" s="26" t="n">
        <f aca="false">NymexVolume!C32</f>
        <v>476935</v>
      </c>
      <c r="F36" s="29" t="n">
        <v>4.79</v>
      </c>
      <c r="G36" s="30" t="n">
        <f aca="false">VLOOKUP($A36,[1]!Table,MATCH(F$1,[1]!Curves,0))</f>
        <v>4.25</v>
      </c>
      <c r="H36" s="31" t="n">
        <f aca="false">(G36-F36)*E36*$D36</f>
        <v>-842777.497215336</v>
      </c>
      <c r="I36" s="26" t="n">
        <f aca="false">BasisVolumeLargeVPP!S41</f>
        <v>11935</v>
      </c>
      <c r="J36" s="30" t="n">
        <f aca="false">J35</f>
        <v>-0.11</v>
      </c>
      <c r="K36" s="30" t="n">
        <f aca="false">VLOOKUP($A36,[1]!Table,MATCH(J$1,[1]!Curves,0))</f>
        <v>-0.11</v>
      </c>
      <c r="L36" s="31" t="n">
        <f aca="false">(K36-J36)*$I36*$D36</f>
        <v>0</v>
      </c>
      <c r="M36" s="26" t="n">
        <f aca="false">BasisVolumeLargeVPP!AY41</f>
        <v>0</v>
      </c>
      <c r="N36" s="30" t="n">
        <f aca="false">N35</f>
        <v>-0.08</v>
      </c>
      <c r="O36" s="30" t="n">
        <f aca="false">VLOOKUP($A36,[1]!Table,MATCH(N$1,[1]!Curves,0))</f>
        <v>-0.0575</v>
      </c>
      <c r="P36" s="31" t="n">
        <f aca="false">(O36-N36)*M36*$D36</f>
        <v>0</v>
      </c>
      <c r="Q36" s="26" t="n">
        <f aca="false">BasisVolumeLargeVPP!AM41</f>
        <v>18290</v>
      </c>
      <c r="R36" s="30" t="n">
        <f aca="false">R35</f>
        <v>-0.0325</v>
      </c>
      <c r="S36" s="30" t="n">
        <f aca="false">VLOOKUP($A36,[1]!Table,MATCH(R$1,[1]!Curves,0))</f>
        <v>-0.02</v>
      </c>
      <c r="T36" s="31" t="n">
        <f aca="false">(S36-R36)*Q36*$D36</f>
        <v>748.14141262691</v>
      </c>
      <c r="U36" s="26" t="n">
        <f aca="false">BasisVolumeLargeVPP!I41</f>
        <v>10695</v>
      </c>
      <c r="V36" s="30" t="n">
        <f aca="false">V35</f>
        <v>0.06</v>
      </c>
      <c r="W36" s="30" t="n">
        <f aca="false">VLOOKUP($A36,[1]!Table,MATCH(V$1,[1]!Curves,0))</f>
        <v>0.1</v>
      </c>
      <c r="X36" s="31" t="n">
        <f aca="false">(W36-V36)*U36*$D36</f>
        <v>1399.91206701713</v>
      </c>
      <c r="Y36" s="26" t="n">
        <f aca="false">BasisVolumeLargeVPP!U41</f>
        <v>152985</v>
      </c>
      <c r="Z36" s="30" t="n">
        <f aca="false">Z35</f>
        <v>-0.005</v>
      </c>
      <c r="AA36" s="30" t="n">
        <f aca="false">VLOOKUP($A36,[1]!Table,MATCH(Z$1,[1]!Curves,0))</f>
        <v>0.015</v>
      </c>
      <c r="AB36" s="31" t="n">
        <f aca="false">(AA36-Z36)*Y36*$D36</f>
        <v>10012.4145662747</v>
      </c>
      <c r="AC36" s="26" t="n">
        <f aca="false">BasisVolumeLargeVPP!AK41</f>
        <v>7440</v>
      </c>
      <c r="AD36" s="30" t="n">
        <f aca="false">AD35</f>
        <v>-0.19</v>
      </c>
      <c r="AE36" s="30" t="n">
        <f aca="false">VLOOKUP($A36,[1]!Table,MATCH(AD$1,[1]!Curves,0))</f>
        <v>-0.127</v>
      </c>
      <c r="AF36" s="31" t="n">
        <f aca="false">(AE36-AD36)*AC36*$D36</f>
        <v>1533.81669951442</v>
      </c>
      <c r="AG36" s="26" t="n">
        <f aca="false">BasisVolumeLargeVPP!K41</f>
        <v>24257.5</v>
      </c>
      <c r="AH36" s="30" t="n">
        <f aca="false">AH35</f>
        <v>0.15</v>
      </c>
      <c r="AI36" s="30" t="n">
        <f aca="false">VLOOKUP($A36,[1]!Table,MATCH(AH$1,[1]!Curves,0))</f>
        <v>0.16</v>
      </c>
      <c r="AJ36" s="31" t="n">
        <f aca="false">(AI36-AH36)*AG36*$D36</f>
        <v>793.790719160078</v>
      </c>
      <c r="AK36" s="26" t="n">
        <f aca="false">BasisVolumeLargeVPP!M41</f>
        <v>24257.5</v>
      </c>
      <c r="AL36" s="30" t="n">
        <f aca="false">AL35</f>
        <v>0.13</v>
      </c>
      <c r="AM36" s="30" t="n">
        <f aca="false">VLOOKUP($A36,[1]!Table,MATCH(AL$1,[1]!Curves,0))</f>
        <v>0.16</v>
      </c>
      <c r="AN36" s="31" t="n">
        <f aca="false">(AM36-AL36)*AK36*$D36</f>
        <v>2381.37215748023</v>
      </c>
      <c r="AO36" s="26" t="n">
        <f aca="false">BasisVolumeLargeVPP!O41</f>
        <v>20150</v>
      </c>
      <c r="AP36" s="30" t="n">
        <f aca="false">AP35</f>
        <v>0.15</v>
      </c>
      <c r="AQ36" s="30" t="n">
        <f aca="false">VLOOKUP($A36,[1]!Table,MATCH(AP$1,[1]!Curves,0))</f>
        <v>0.16</v>
      </c>
      <c r="AR36" s="31" t="n">
        <f aca="false">(AQ36-AP36)*AO36*$D36</f>
        <v>659.378872145752</v>
      </c>
      <c r="AS36" s="26" t="n">
        <f aca="false">BasisVolumeLargeVPP!Y41+BasisVolumeLargeVPP!Q41</f>
        <v>32240</v>
      </c>
      <c r="AT36" s="30" t="n">
        <f aca="false">AT35</f>
        <v>-0.13</v>
      </c>
      <c r="AU36" s="30" t="n">
        <f aca="false">VLOOKUP($A36,[1]!Table,MATCH(AT$1,[1]!Curves,0))</f>
        <v>-0.13</v>
      </c>
      <c r="AV36" s="31" t="n">
        <f aca="false">(AU36-AT36)*AS36*$D36</f>
        <v>0</v>
      </c>
      <c r="AW36" s="26" t="n">
        <f aca="false">BasisVolumeLargeVPP!AW41</f>
        <v>0</v>
      </c>
      <c r="AX36" s="30" t="n">
        <f aca="false">AX35</f>
        <v>-0.0775</v>
      </c>
      <c r="AY36" s="30" t="n">
        <f aca="false">VLOOKUP($A36,[1]!Table,MATCH(AX$1,[1]!Curves,0))</f>
        <v>-0.055</v>
      </c>
      <c r="AZ36" s="31" t="n">
        <f aca="false">(AY36-AX36)*AW36*$D36</f>
        <v>0</v>
      </c>
      <c r="BA36" s="26" t="n">
        <f aca="false">BasisVolumeLargeVPP!G41</f>
        <v>5890</v>
      </c>
      <c r="BB36" s="30" t="n">
        <f aca="false">BB35</f>
        <v>-0.15</v>
      </c>
      <c r="BC36" s="30" t="n">
        <f aca="false">VLOOKUP($A36,[1]!Table,MATCH(BB$1,[1]!Curves,0))</f>
        <v>0.02</v>
      </c>
      <c r="BD36" s="31" t="n">
        <f aca="false">(BC36-BB36)*BA36*$D36</f>
        <v>3276.60578004735</v>
      </c>
      <c r="BE36" s="26"/>
      <c r="BF36" s="30" t="n">
        <f aca="false">BF35</f>
        <v>-0.11</v>
      </c>
      <c r="BG36" s="30" t="n">
        <f aca="false">VLOOKUP($A36,[1]!Table,MATCH(BF$1,[1]!Curves,0))</f>
        <v>-0.08</v>
      </c>
      <c r="BH36" s="31" t="n">
        <f aca="false">(BG36-BF36)*BE36*$D36</f>
        <v>0</v>
      </c>
      <c r="BI36" s="26" t="n">
        <f aca="false">BasisVolumeLargeVPP!AA41</f>
        <v>2170</v>
      </c>
      <c r="BJ36" s="30" t="n">
        <f aca="false">BJ35</f>
        <v>-0.11</v>
      </c>
      <c r="BK36" s="30" t="n">
        <f aca="false">VLOOKUP($A36,[1]!Table,MATCH(BJ$1,[1]!Curves,0))</f>
        <v>-0.11</v>
      </c>
      <c r="BL36" s="31" t="n">
        <f aca="false">(BK36-BJ36)*BI36*$D36</f>
        <v>0</v>
      </c>
      <c r="BM36" s="26" t="n">
        <f aca="false">BasisVolumeLargeVPP!W41</f>
        <v>55800</v>
      </c>
      <c r="BN36" s="30" t="n">
        <f aca="false">BN35</f>
        <v>-0.31</v>
      </c>
      <c r="BO36" s="30" t="n">
        <f aca="false">VLOOKUP($A36,[1]!Table,MATCH(BN$1,[1]!Curves,0))</f>
        <v>-0.1025</v>
      </c>
      <c r="BP36" s="31" t="n">
        <f aca="false">(BO36-BN36)*BM36*$D36</f>
        <v>37888.9244225289</v>
      </c>
      <c r="BQ36" s="26" t="n">
        <f aca="false">BasisVolumeLargeVPP!AG41</f>
        <v>36115</v>
      </c>
      <c r="BR36" s="30" t="n">
        <f aca="false">BR35</f>
        <v>-0.0925</v>
      </c>
      <c r="BS36" s="30" t="n">
        <f aca="false">VLOOKUP($A36,[1]!Table,MATCH(BR$1,[1]!Curves,0))</f>
        <v>-0.08</v>
      </c>
      <c r="BT36" s="31" t="n">
        <f aca="false">(BS36-BR36)*BQ36*$D36</f>
        <v>1477.262280865</v>
      </c>
      <c r="BU36" s="26" t="n">
        <f aca="false">BasisVolumeLargeVPP!C41</f>
        <v>15500</v>
      </c>
      <c r="BV36" s="30" t="n">
        <v>-0.02</v>
      </c>
      <c r="BW36" s="30" t="n">
        <f aca="false">VLOOKUP($A36,[1]!Table,MATCH(BV$1,[1]!Curves,0))</f>
        <v>-0.005</v>
      </c>
      <c r="BX36" s="31" t="n">
        <f aca="false">(BW36-BV36)*BU36*$D36</f>
        <v>760.82177555279</v>
      </c>
      <c r="BY36" s="26" t="n">
        <f aca="false">BasisVolumeLargeVPP!AO41+BasisVolumeLargeVPP!AU41</f>
        <v>1395</v>
      </c>
      <c r="BZ36" s="30" t="n">
        <f aca="false">BZ35</f>
        <v>-0.09</v>
      </c>
      <c r="CA36" s="30" t="n">
        <f aca="false">VLOOKUP($A36,[1]!Table,MATCH(BZ$1,[1]!Curves,0))</f>
        <v>-0.0825</v>
      </c>
      <c r="CB36" s="31" t="n">
        <f aca="false">(CA36-BZ36)*BY36*$D36</f>
        <v>34.2369798998755</v>
      </c>
      <c r="CC36" s="26" t="n">
        <f aca="false">BasisVolumeLargeVPP!AQ41</f>
        <v>2325</v>
      </c>
      <c r="CD36" s="30" t="n">
        <f aca="false">CD35</f>
        <v>-0.155</v>
      </c>
      <c r="CE36" s="30" t="n">
        <f aca="false">VLOOKUP($A36,[1]!Table,MATCH(CD$1,[1]!Curves,0))</f>
        <v>-0.0925</v>
      </c>
      <c r="CF36" s="31" t="n">
        <f aca="false">(CE36-CD36)*CC36*$D36</f>
        <v>475.513609720494</v>
      </c>
      <c r="CG36" s="26" t="n">
        <f aca="false">BasisVolumeLargeVPP!E41</f>
        <v>47895</v>
      </c>
      <c r="CH36" s="30" t="n">
        <f aca="false">CH35</f>
        <v>-0.195</v>
      </c>
      <c r="CI36" s="30" t="n">
        <f aca="false">VLOOKUP($A36,[1]!Table,MATCH(CH$1,[1]!Curves,0))</f>
        <v>-0.121</v>
      </c>
      <c r="CJ36" s="31" t="n">
        <f aca="false">(CI36-CH36)*CG36*$D36</f>
        <v>11597.9671465267</v>
      </c>
      <c r="CK36" s="26" t="n">
        <f aca="false">BasisVolumeLargeVPP!AI41</f>
        <v>4650</v>
      </c>
      <c r="CL36" s="30" t="n">
        <f aca="false">CL35</f>
        <v>-0.205</v>
      </c>
      <c r="CM36" s="30" t="n">
        <f aca="false">VLOOKUP($A36,[1]!Table,MATCH(CL$1,[1]!Curves,0))</f>
        <v>-0.1</v>
      </c>
      <c r="CN36" s="31" t="n">
        <f aca="false">(CM36-CL36)*CK36*$D36</f>
        <v>1597.72572866086</v>
      </c>
      <c r="CO36" s="26"/>
      <c r="CP36" s="30" t="n">
        <f aca="false">CP35</f>
        <v>-0.08</v>
      </c>
      <c r="CQ36" s="30" t="n">
        <f aca="false">VLOOKUP($A36,[1]!Table,MATCH(CP$1,[1]!Curves,0))</f>
        <v>-0.0675</v>
      </c>
      <c r="CR36" s="31" t="n">
        <f aca="false">(CQ36-CP36)*CO36*$D36</f>
        <v>0</v>
      </c>
      <c r="CS36" s="26" t="n">
        <f aca="false">BasisVolumeLargeVPP!BA41</f>
        <v>0</v>
      </c>
      <c r="CT36" s="30" t="n">
        <f aca="false">CT35</f>
        <v>-0.13</v>
      </c>
      <c r="CU36" s="30" t="n">
        <f aca="false">VLOOKUP($A36,[1]!Table,MATCH(CT$1,[1]!Curves,0))</f>
        <v>-0.0975</v>
      </c>
      <c r="CV36" s="31" t="n">
        <f aca="false">(CU36-CT36)*CS36*$D36</f>
        <v>0</v>
      </c>
      <c r="CW36" s="26" t="n">
        <f aca="false">BasisVolumeLargeVPP!AS41</f>
        <v>0</v>
      </c>
      <c r="CX36" s="30" t="n">
        <f aca="false">CX35</f>
        <v>0.01</v>
      </c>
      <c r="CY36" s="30" t="n">
        <f aca="false">VLOOKUP($A36,[1]!Table,MATCH(CX$1,[1]!Curves,0))</f>
        <v>0.015</v>
      </c>
      <c r="CZ36" s="31" t="n">
        <f aca="false">(CY36-CX36)*CW36*$D36</f>
        <v>0</v>
      </c>
      <c r="DA36" s="26" t="n">
        <f aca="false">BasisVolumeLargeVPP!BE41</f>
        <v>0</v>
      </c>
      <c r="DB36" s="30" t="n">
        <f aca="false">DB35</f>
        <v>0.035</v>
      </c>
      <c r="DC36" s="30" t="n">
        <f aca="false">VLOOKUP($A36,[1]!Table,MATCH(DB$1,[1]!Curves,0))</f>
        <v>0.037</v>
      </c>
      <c r="DD36" s="31" t="n">
        <f aca="false">(DC36-DB36)*DA36*$D36</f>
        <v>0</v>
      </c>
      <c r="DE36" s="26" t="n">
        <f aca="false">BasisVolumeLargeVPP!BC41</f>
        <v>775</v>
      </c>
      <c r="DF36" s="30" t="n">
        <f aca="false">DF35</f>
        <v>-0.0925</v>
      </c>
      <c r="DG36" s="30" t="n">
        <f aca="false">VLOOKUP($A36,[1]!Table,MATCH(DF$1,[1]!Curves,0))</f>
        <v>-0.07</v>
      </c>
      <c r="DH36" s="31" t="n">
        <f aca="false">(DG36-DF36)*DE36*$D36</f>
        <v>57.0616331664592</v>
      </c>
      <c r="DI36" s="26" t="n">
        <f aca="false">BasisVolumeLargeVPP!AE41</f>
        <v>0</v>
      </c>
      <c r="DJ36" s="30" t="n">
        <f aca="false">DJ35</f>
        <v>-0.11</v>
      </c>
      <c r="DK36" s="30" t="n">
        <f aca="false">VLOOKUP($A36,[1]!Table,MATCH(DJ$1,[1]!Curves,0))</f>
        <v>0.1</v>
      </c>
      <c r="DL36" s="31" t="n">
        <f aca="false">(DK36-DJ36)*DI36*$D36</f>
        <v>0</v>
      </c>
      <c r="DM36" s="26" t="n">
        <f aca="false">BasisVolumeLargeVPP!AC41</f>
        <v>2170</v>
      </c>
      <c r="DN36" s="30" t="n">
        <f aca="false">DN35</f>
        <v>-0.11</v>
      </c>
      <c r="DO36" s="30" t="n">
        <f aca="false">VLOOKUP($A36,[1]!Table,MATCH(DN$1,[1]!Curves,0))</f>
        <v>-0.11</v>
      </c>
      <c r="DP36" s="31" t="n">
        <f aca="false">(DO36-DN36)*DM36*$D36</f>
        <v>0</v>
      </c>
      <c r="DQ36" s="30"/>
      <c r="DR36" s="30"/>
      <c r="DS36" s="32"/>
      <c r="DT36" s="30"/>
      <c r="DU36" s="30"/>
      <c r="DV36" s="32"/>
      <c r="DW36" s="30"/>
      <c r="DX36" s="30"/>
      <c r="DY36" s="32"/>
      <c r="DZ36" s="30"/>
      <c r="EA36" s="30"/>
      <c r="EB36" s="32"/>
    </row>
    <row r="37" customFormat="false" ht="12.75" hidden="false" customHeight="false" outlineLevel="0" collapsed="false">
      <c r="A37" s="25" t="n">
        <v>37864</v>
      </c>
      <c r="B37" s="26" t="n">
        <f aca="false">EOMONTH(A37,0)-$A$1</f>
        <v>-8062</v>
      </c>
      <c r="C37" s="27" t="n">
        <f aca="false">[1]Curves!D47</f>
        <v>0.0543668234372086</v>
      </c>
      <c r="D37" s="28" t="n">
        <f aca="false">1/(1+C37*0.5)^(B37*2/365.25)</f>
        <v>3.26739826178531</v>
      </c>
      <c r="E37" s="26" t="n">
        <f aca="false">NymexVolume!C33</f>
        <v>466902.625</v>
      </c>
      <c r="F37" s="29" t="n">
        <v>4.79</v>
      </c>
      <c r="G37" s="30" t="n">
        <f aca="false">VLOOKUP($A37,[1]!Table,MATCH(F$1,[1]!Curves,0))</f>
        <v>4.273</v>
      </c>
      <c r="H37" s="31" t="n">
        <f aca="false">(G37-F37)*E37*$D37</f>
        <v>-788712.878704915</v>
      </c>
      <c r="I37" s="26" t="n">
        <f aca="false">BasisVolumeLargeVPP!S42</f>
        <v>11780</v>
      </c>
      <c r="J37" s="30" t="n">
        <f aca="false">J36</f>
        <v>-0.11</v>
      </c>
      <c r="K37" s="30" t="n">
        <f aca="false">VLOOKUP($A37,[1]!Table,MATCH(J$1,[1]!Curves,0))</f>
        <v>-0.11</v>
      </c>
      <c r="L37" s="31" t="n">
        <f aca="false">(K37-J37)*$I37*$D37</f>
        <v>0</v>
      </c>
      <c r="M37" s="26" t="n">
        <f aca="false">BasisVolumeLargeVPP!AY42</f>
        <v>0</v>
      </c>
      <c r="N37" s="30" t="n">
        <f aca="false">N36</f>
        <v>-0.08</v>
      </c>
      <c r="O37" s="30" t="n">
        <f aca="false">VLOOKUP($A37,[1]!Table,MATCH(N$1,[1]!Curves,0))</f>
        <v>-0.0575</v>
      </c>
      <c r="P37" s="31" t="n">
        <f aca="false">(O37-N37)*M37*$D37</f>
        <v>0</v>
      </c>
      <c r="Q37" s="26" t="n">
        <f aca="false">BasisVolumeLargeVPP!AM42</f>
        <v>17515</v>
      </c>
      <c r="R37" s="30" t="n">
        <f aca="false">R36</f>
        <v>-0.0325</v>
      </c>
      <c r="S37" s="30" t="n">
        <f aca="false">VLOOKUP($A37,[1]!Table,MATCH(R$1,[1]!Curves,0))</f>
        <v>-0.02</v>
      </c>
      <c r="T37" s="31" t="n">
        <f aca="false">(S37-R37)*Q37*$D37</f>
        <v>715.356006939622</v>
      </c>
      <c r="U37" s="26" t="n">
        <f aca="false">BasisVolumeLargeVPP!I42</f>
        <v>10385</v>
      </c>
      <c r="V37" s="30" t="n">
        <f aca="false">V36</f>
        <v>0.06</v>
      </c>
      <c r="W37" s="30" t="n">
        <f aca="false">VLOOKUP($A37,[1]!Table,MATCH(V$1,[1]!Curves,0))</f>
        <v>0.1</v>
      </c>
      <c r="X37" s="31" t="n">
        <f aca="false">(W37-V37)*U37*$D37</f>
        <v>1357.27723794562</v>
      </c>
      <c r="Y37" s="26" t="n">
        <f aca="false">BasisVolumeLargeVPP!U42</f>
        <v>150160.125</v>
      </c>
      <c r="Z37" s="30" t="n">
        <f aca="false">Z36</f>
        <v>-0.005</v>
      </c>
      <c r="AA37" s="30" t="n">
        <f aca="false">VLOOKUP($A37,[1]!Table,MATCH(Z$1,[1]!Curves,0))</f>
        <v>0.0175</v>
      </c>
      <c r="AB37" s="31" t="n">
        <f aca="false">(AA37-Z37)*Y37*$D37</f>
        <v>11039.2409568255</v>
      </c>
      <c r="AC37" s="26" t="n">
        <f aca="false">BasisVolumeLargeVPP!AK42</f>
        <v>7130</v>
      </c>
      <c r="AD37" s="30" t="n">
        <f aca="false">AD36</f>
        <v>-0.19</v>
      </c>
      <c r="AE37" s="30" t="n">
        <f aca="false">VLOOKUP($A37,[1]!Table,MATCH(AD$1,[1]!Curves,0))</f>
        <v>-0.118</v>
      </c>
      <c r="AF37" s="31" t="n">
        <f aca="false">(AE37-AD37)*AC37*$D37</f>
        <v>1677.35157167011</v>
      </c>
      <c r="AG37" s="26" t="n">
        <f aca="false">BasisVolumeLargeVPP!K42</f>
        <v>23870</v>
      </c>
      <c r="AH37" s="30" t="n">
        <f aca="false">AH36</f>
        <v>0.15</v>
      </c>
      <c r="AI37" s="30" t="n">
        <f aca="false">VLOOKUP($A37,[1]!Table,MATCH(AH$1,[1]!Curves,0))</f>
        <v>0.16</v>
      </c>
      <c r="AJ37" s="31" t="n">
        <f aca="false">(AI37-AH37)*AG37*$D37</f>
        <v>779.927965088155</v>
      </c>
      <c r="AK37" s="26" t="n">
        <f aca="false">BasisVolumeLargeVPP!M42</f>
        <v>23870</v>
      </c>
      <c r="AL37" s="30" t="n">
        <f aca="false">AL36</f>
        <v>0.13</v>
      </c>
      <c r="AM37" s="30" t="n">
        <f aca="false">VLOOKUP($A37,[1]!Table,MATCH(AL$1,[1]!Curves,0))</f>
        <v>0.16</v>
      </c>
      <c r="AN37" s="31" t="n">
        <f aca="false">(AM37-AL37)*AK37*$D37</f>
        <v>2339.78389526446</v>
      </c>
      <c r="AO37" s="26" t="n">
        <f aca="false">BasisVolumeLargeVPP!O42</f>
        <v>19840</v>
      </c>
      <c r="AP37" s="30" t="n">
        <f aca="false">AP36</f>
        <v>0.15</v>
      </c>
      <c r="AQ37" s="30" t="n">
        <f aca="false">VLOOKUP($A37,[1]!Table,MATCH(AP$1,[1]!Curves,0))</f>
        <v>0.16</v>
      </c>
      <c r="AR37" s="31" t="n">
        <f aca="false">(AQ37-AP37)*AO37*$D37</f>
        <v>648.251815138207</v>
      </c>
      <c r="AS37" s="26" t="n">
        <f aca="false">BasisVolumeLargeVPP!Y42+BasisVolumeLargeVPP!Q42</f>
        <v>31516.6666666667</v>
      </c>
      <c r="AT37" s="30" t="n">
        <f aca="false">AT36</f>
        <v>-0.13</v>
      </c>
      <c r="AU37" s="30" t="n">
        <f aca="false">VLOOKUP($A37,[1]!Table,MATCH(AT$1,[1]!Curves,0))</f>
        <v>-0.13</v>
      </c>
      <c r="AV37" s="31" t="n">
        <f aca="false">(AU37-AT37)*AS37*$D37</f>
        <v>0</v>
      </c>
      <c r="AW37" s="26" t="n">
        <f aca="false">BasisVolumeLargeVPP!AW42</f>
        <v>0</v>
      </c>
      <c r="AX37" s="30" t="n">
        <f aca="false">AX36</f>
        <v>-0.0775</v>
      </c>
      <c r="AY37" s="30" t="n">
        <f aca="false">VLOOKUP($A37,[1]!Table,MATCH(AX$1,[1]!Curves,0))</f>
        <v>-0.055</v>
      </c>
      <c r="AZ37" s="31" t="n">
        <f aca="false">(AY37-AX37)*AW37*$D37</f>
        <v>0</v>
      </c>
      <c r="BA37" s="26" t="n">
        <f aca="false">BasisVolumeLargeVPP!G42</f>
        <v>5890</v>
      </c>
      <c r="BB37" s="30" t="n">
        <f aca="false">BB36</f>
        <v>-0.15</v>
      </c>
      <c r="BC37" s="30" t="n">
        <f aca="false">VLOOKUP($A37,[1]!Table,MATCH(BB$1,[1]!Curves,0))</f>
        <v>0.02</v>
      </c>
      <c r="BD37" s="31" t="n">
        <f aca="false">(BC37-BB37)*BA37*$D37</f>
        <v>3271.64587952563</v>
      </c>
      <c r="BE37" s="26"/>
      <c r="BF37" s="30" t="n">
        <f aca="false">BF36</f>
        <v>-0.11</v>
      </c>
      <c r="BG37" s="30" t="n">
        <f aca="false">VLOOKUP($A37,[1]!Table,MATCH(BF$1,[1]!Curves,0))</f>
        <v>-0.08</v>
      </c>
      <c r="BH37" s="31" t="n">
        <f aca="false">(BG37-BF37)*BE37*$D37</f>
        <v>0</v>
      </c>
      <c r="BI37" s="26" t="n">
        <f aca="false">BasisVolumeLargeVPP!AA42</f>
        <v>2066.66666666667</v>
      </c>
      <c r="BJ37" s="30" t="n">
        <f aca="false">BJ36</f>
        <v>-0.11</v>
      </c>
      <c r="BK37" s="30" t="n">
        <f aca="false">VLOOKUP($A37,[1]!Table,MATCH(BJ$1,[1]!Curves,0))</f>
        <v>-0.11</v>
      </c>
      <c r="BL37" s="31" t="n">
        <f aca="false">(BK37-BJ37)*BI37*$D37</f>
        <v>0</v>
      </c>
      <c r="BM37" s="26" t="n">
        <f aca="false">BasisVolumeLargeVPP!W42</f>
        <v>54947.5</v>
      </c>
      <c r="BN37" s="30" t="n">
        <f aca="false">BN36</f>
        <v>-0.31</v>
      </c>
      <c r="BO37" s="30" t="n">
        <f aca="false">VLOOKUP($A37,[1]!Table,MATCH(BN$1,[1]!Curves,0))</f>
        <v>-0.0975</v>
      </c>
      <c r="BP37" s="31" t="n">
        <f aca="false">(BO37-BN37)*BM37*$D37</f>
        <v>38151.2652727578</v>
      </c>
      <c r="BQ37" s="26" t="n">
        <f aca="false">BasisVolumeLargeVPP!AG42</f>
        <v>35340</v>
      </c>
      <c r="BR37" s="30" t="n">
        <f aca="false">BR36</f>
        <v>-0.0925</v>
      </c>
      <c r="BS37" s="30" t="n">
        <f aca="false">VLOOKUP($A37,[1]!Table,MATCH(BR$1,[1]!Curves,0))</f>
        <v>-0.08</v>
      </c>
      <c r="BT37" s="31" t="n">
        <f aca="false">(BS37-BR37)*BQ37*$D37</f>
        <v>1443.37318214366</v>
      </c>
      <c r="BU37" s="26" t="n">
        <f aca="false">BasisVolumeLargeVPP!C42</f>
        <v>14725</v>
      </c>
      <c r="BV37" s="30" t="n">
        <v>-0.02</v>
      </c>
      <c r="BW37" s="30" t="n">
        <f aca="false">VLOOKUP($A37,[1]!Table,MATCH(BV$1,[1]!Curves,0))</f>
        <v>-0.005</v>
      </c>
      <c r="BX37" s="31" t="n">
        <f aca="false">(BW37-BV37)*BU37*$D37</f>
        <v>721.686591071831</v>
      </c>
      <c r="BY37" s="26" t="n">
        <f aca="false">BasisVolumeLargeVPP!AO42+BasisVolumeLargeVPP!AU42</f>
        <v>1395</v>
      </c>
      <c r="BZ37" s="30" t="n">
        <f aca="false">BZ36</f>
        <v>-0.09</v>
      </c>
      <c r="CA37" s="30" t="n">
        <f aca="false">VLOOKUP($A37,[1]!Table,MATCH(BZ$1,[1]!Curves,0))</f>
        <v>-0.0825</v>
      </c>
      <c r="CB37" s="31" t="n">
        <f aca="false">(CA37-BZ37)*BY37*$D37</f>
        <v>34.1851543139288</v>
      </c>
      <c r="CC37" s="26" t="n">
        <f aca="false">BasisVolumeLargeVPP!AQ42</f>
        <v>2170</v>
      </c>
      <c r="CD37" s="30" t="n">
        <f aca="false">CD36</f>
        <v>-0.155</v>
      </c>
      <c r="CE37" s="30" t="n">
        <f aca="false">VLOOKUP($A37,[1]!Table,MATCH(CD$1,[1]!Curves,0))</f>
        <v>-0.09</v>
      </c>
      <c r="CF37" s="31" t="n">
        <f aca="false">(CE37-CD37)*CC37*$D37</f>
        <v>460.866524824818</v>
      </c>
      <c r="CG37" s="26" t="n">
        <f aca="false">BasisVolumeLargeVPP!E42</f>
        <v>47120</v>
      </c>
      <c r="CH37" s="30" t="n">
        <f aca="false">CH36</f>
        <v>-0.195</v>
      </c>
      <c r="CI37" s="30" t="n">
        <f aca="false">VLOOKUP($A37,[1]!Table,MATCH(CH$1,[1]!Curves,0))</f>
        <v>-0.116</v>
      </c>
      <c r="CJ37" s="31" t="n">
        <f aca="false">(CI37-CH37)*CG37*$D37</f>
        <v>12162.8246815306</v>
      </c>
      <c r="CK37" s="26" t="n">
        <f aca="false">BasisVolumeLargeVPP!AI42</f>
        <v>4340</v>
      </c>
      <c r="CL37" s="30" t="n">
        <f aca="false">CL36</f>
        <v>-0.205</v>
      </c>
      <c r="CM37" s="30" t="n">
        <f aca="false">VLOOKUP($A37,[1]!Table,MATCH(CL$1,[1]!Curves,0))</f>
        <v>-0.095</v>
      </c>
      <c r="CN37" s="31" t="n">
        <f aca="false">(CM37-CL37)*CK37*$D37</f>
        <v>1559.85593017631</v>
      </c>
      <c r="CO37" s="26"/>
      <c r="CP37" s="30" t="n">
        <f aca="false">CP36</f>
        <v>-0.08</v>
      </c>
      <c r="CQ37" s="30" t="n">
        <f aca="false">VLOOKUP($A37,[1]!Table,MATCH(CP$1,[1]!Curves,0))</f>
        <v>-0.0675</v>
      </c>
      <c r="CR37" s="31" t="n">
        <f aca="false">(CQ37-CP37)*CO37*$D37</f>
        <v>0</v>
      </c>
      <c r="CS37" s="26" t="n">
        <f aca="false">BasisVolumeLargeVPP!BA42</f>
        <v>0</v>
      </c>
      <c r="CT37" s="30" t="n">
        <f aca="false">CT36</f>
        <v>-0.13</v>
      </c>
      <c r="CU37" s="30" t="n">
        <f aca="false">VLOOKUP($A37,[1]!Table,MATCH(CT$1,[1]!Curves,0))</f>
        <v>-0.0975</v>
      </c>
      <c r="CV37" s="31" t="n">
        <f aca="false">(CU37-CT37)*CS37*$D37</f>
        <v>0</v>
      </c>
      <c r="CW37" s="26" t="n">
        <f aca="false">BasisVolumeLargeVPP!AS42</f>
        <v>0</v>
      </c>
      <c r="CX37" s="30" t="n">
        <f aca="false">CX36</f>
        <v>0.01</v>
      </c>
      <c r="CY37" s="30" t="n">
        <f aca="false">VLOOKUP($A37,[1]!Table,MATCH(CX$1,[1]!Curves,0))</f>
        <v>0.015</v>
      </c>
      <c r="CZ37" s="31" t="n">
        <f aca="false">(CY37-CX37)*CW37*$D37</f>
        <v>0</v>
      </c>
      <c r="DA37" s="26" t="n">
        <f aca="false">BasisVolumeLargeVPP!BE42</f>
        <v>0</v>
      </c>
      <c r="DB37" s="30" t="n">
        <f aca="false">DB36</f>
        <v>0.035</v>
      </c>
      <c r="DC37" s="30" t="n">
        <f aca="false">VLOOKUP($A37,[1]!Table,MATCH(DB$1,[1]!Curves,0))</f>
        <v>0.037</v>
      </c>
      <c r="DD37" s="31" t="n">
        <f aca="false">(DC37-DB37)*DA37*$D37</f>
        <v>0</v>
      </c>
      <c r="DE37" s="26" t="n">
        <f aca="false">BasisVolumeLargeVPP!BC42</f>
        <v>775</v>
      </c>
      <c r="DF37" s="30" t="n">
        <f aca="false">DF36</f>
        <v>-0.0925</v>
      </c>
      <c r="DG37" s="30" t="n">
        <f aca="false">VLOOKUP($A37,[1]!Table,MATCH(DF$1,[1]!Curves,0))</f>
        <v>-0.07</v>
      </c>
      <c r="DH37" s="31" t="n">
        <f aca="false">(DG37-DF37)*DE37*$D37</f>
        <v>56.9752571898814</v>
      </c>
      <c r="DI37" s="26" t="n">
        <f aca="false">BasisVolumeLargeVPP!AE42</f>
        <v>0</v>
      </c>
      <c r="DJ37" s="30" t="n">
        <f aca="false">DJ36</f>
        <v>-0.11</v>
      </c>
      <c r="DK37" s="30" t="n">
        <f aca="false">VLOOKUP($A37,[1]!Table,MATCH(DJ$1,[1]!Curves,0))</f>
        <v>0.1</v>
      </c>
      <c r="DL37" s="31" t="n">
        <f aca="false">(DK37-DJ37)*DI37*$D37</f>
        <v>0</v>
      </c>
      <c r="DM37" s="26" t="n">
        <f aca="false">BasisVolumeLargeVPP!AC42</f>
        <v>2066.66666666667</v>
      </c>
      <c r="DN37" s="30" t="n">
        <f aca="false">DN36</f>
        <v>-0.11</v>
      </c>
      <c r="DO37" s="30" t="n">
        <f aca="false">VLOOKUP($A37,[1]!Table,MATCH(DN$1,[1]!Curves,0))</f>
        <v>-0.11</v>
      </c>
      <c r="DP37" s="31" t="n">
        <f aca="false">(DO37-DN37)*DM37*$D37</f>
        <v>0</v>
      </c>
      <c r="DQ37" s="30"/>
      <c r="DR37" s="30"/>
      <c r="DS37" s="32"/>
      <c r="DT37" s="30"/>
      <c r="DU37" s="30"/>
      <c r="DV37" s="32"/>
      <c r="DW37" s="30"/>
      <c r="DX37" s="30"/>
      <c r="DY37" s="32"/>
      <c r="DZ37" s="30"/>
      <c r="EA37" s="30"/>
      <c r="EB37" s="32"/>
    </row>
    <row r="38" customFormat="false" ht="12.75" hidden="false" customHeight="false" outlineLevel="0" collapsed="false">
      <c r="A38" s="25" t="n">
        <v>37894</v>
      </c>
      <c r="B38" s="26" t="n">
        <f aca="false">EOMONTH(A38,0)-$A$1</f>
        <v>-8032</v>
      </c>
      <c r="C38" s="27" t="n">
        <f aca="false">[1]Curves!D48</f>
        <v>0.0544999202804775</v>
      </c>
      <c r="D38" s="28" t="n">
        <f aca="false">1/(1+C38*0.5)^(B38*2/365.25)</f>
        <v>3.26231642768349</v>
      </c>
      <c r="E38" s="26" t="n">
        <f aca="false">NymexVolume!C34</f>
        <v>457792.5</v>
      </c>
      <c r="F38" s="29" t="n">
        <v>4.79</v>
      </c>
      <c r="G38" s="30" t="n">
        <f aca="false">VLOOKUP($A38,[1]!Table,MATCH(F$1,[1]!Curves,0))</f>
        <v>4.273</v>
      </c>
      <c r="H38" s="31" t="n">
        <f aca="false">(G38-F38)*E38*$D38</f>
        <v>-772120.884494892</v>
      </c>
      <c r="I38" s="26" t="n">
        <f aca="false">BasisVolumeLargeVPP!S43</f>
        <v>11550</v>
      </c>
      <c r="J38" s="30" t="n">
        <f aca="false">J37</f>
        <v>-0.11</v>
      </c>
      <c r="K38" s="30" t="n">
        <f aca="false">VLOOKUP($A38,[1]!Table,MATCH(J$1,[1]!Curves,0))</f>
        <v>-0.11</v>
      </c>
      <c r="L38" s="31" t="n">
        <f aca="false">(K38-J38)*$I38*$D38</f>
        <v>0</v>
      </c>
      <c r="M38" s="26" t="n">
        <f aca="false">BasisVolumeLargeVPP!AY43</f>
        <v>0</v>
      </c>
      <c r="N38" s="30" t="n">
        <f aca="false">N37</f>
        <v>-0.08</v>
      </c>
      <c r="O38" s="30" t="n">
        <f aca="false">VLOOKUP($A38,[1]!Table,MATCH(N$1,[1]!Curves,0))</f>
        <v>-0.0575</v>
      </c>
      <c r="P38" s="31" t="n">
        <f aca="false">(O38-N38)*M38*$D38</f>
        <v>0</v>
      </c>
      <c r="Q38" s="26" t="n">
        <f aca="false">BasisVolumeLargeVPP!AM43</f>
        <v>16950</v>
      </c>
      <c r="R38" s="30" t="n">
        <f aca="false">R37</f>
        <v>-0.0325</v>
      </c>
      <c r="S38" s="30" t="n">
        <f aca="false">VLOOKUP($A38,[1]!Table,MATCH(R$1,[1]!Curves,0))</f>
        <v>-0.02</v>
      </c>
      <c r="T38" s="31" t="n">
        <f aca="false">(S38-R38)*Q38*$D38</f>
        <v>691.20329311544</v>
      </c>
      <c r="U38" s="26" t="n">
        <f aca="false">BasisVolumeLargeVPP!I43</f>
        <v>10200</v>
      </c>
      <c r="V38" s="30" t="n">
        <f aca="false">V37</f>
        <v>0.06</v>
      </c>
      <c r="W38" s="30" t="n">
        <f aca="false">VLOOKUP($A38,[1]!Table,MATCH(V$1,[1]!Curves,0))</f>
        <v>0.1</v>
      </c>
      <c r="X38" s="31" t="n">
        <f aca="false">(W38-V38)*U38*$D38</f>
        <v>1331.02510249487</v>
      </c>
      <c r="Y38" s="26" t="n">
        <f aca="false">BasisVolumeLargeVPP!U43</f>
        <v>147292.5</v>
      </c>
      <c r="Z38" s="30" t="n">
        <f aca="false">Z37</f>
        <v>-0.005</v>
      </c>
      <c r="AA38" s="30" t="n">
        <f aca="false">VLOOKUP($A38,[1]!Table,MATCH(Z$1,[1]!Curves,0))</f>
        <v>0.01</v>
      </c>
      <c r="AB38" s="31" t="n">
        <f aca="false">(AA38-Z38)*Y38*$D38</f>
        <v>7207.72113636857</v>
      </c>
      <c r="AC38" s="26" t="n">
        <f aca="false">BasisVolumeLargeVPP!AK43</f>
        <v>6900</v>
      </c>
      <c r="AD38" s="30" t="n">
        <f aca="false">AD37</f>
        <v>-0.19</v>
      </c>
      <c r="AE38" s="30" t="n">
        <f aca="false">VLOOKUP($A38,[1]!Table,MATCH(AD$1,[1]!Curves,0))</f>
        <v>-0.146</v>
      </c>
      <c r="AF38" s="31" t="n">
        <f aca="false">(AE38-AD38)*AC38*$D38</f>
        <v>990.439267444709</v>
      </c>
      <c r="AG38" s="26" t="n">
        <f aca="false">BasisVolumeLargeVPP!K43</f>
        <v>23550</v>
      </c>
      <c r="AH38" s="30" t="n">
        <f aca="false">AH37</f>
        <v>0.15</v>
      </c>
      <c r="AI38" s="30" t="n">
        <f aca="false">VLOOKUP($A38,[1]!Table,MATCH(AH$1,[1]!Curves,0))</f>
        <v>0.16</v>
      </c>
      <c r="AJ38" s="31" t="n">
        <f aca="false">(AI38-AH38)*AG38*$D38</f>
        <v>768.275518719463</v>
      </c>
      <c r="AK38" s="26" t="n">
        <f aca="false">BasisVolumeLargeVPP!M43</f>
        <v>23550</v>
      </c>
      <c r="AL38" s="30" t="n">
        <f aca="false">AL37</f>
        <v>0.13</v>
      </c>
      <c r="AM38" s="30" t="n">
        <f aca="false">VLOOKUP($A38,[1]!Table,MATCH(AL$1,[1]!Curves,0))</f>
        <v>0.16</v>
      </c>
      <c r="AN38" s="31" t="n">
        <f aca="false">(AM38-AL38)*AK38*$D38</f>
        <v>2304.82655615839</v>
      </c>
      <c r="AO38" s="26" t="n">
        <f aca="false">BasisVolumeLargeVPP!O43</f>
        <v>19500</v>
      </c>
      <c r="AP38" s="30" t="n">
        <f aca="false">AP37</f>
        <v>0.15</v>
      </c>
      <c r="AQ38" s="30" t="n">
        <f aca="false">VLOOKUP($A38,[1]!Table,MATCH(AP$1,[1]!Curves,0))</f>
        <v>0.16</v>
      </c>
      <c r="AR38" s="31" t="n">
        <f aca="false">(AQ38-AP38)*AO38*$D38</f>
        <v>636.151703398282</v>
      </c>
      <c r="AS38" s="26" t="n">
        <f aca="false">BasisVolumeLargeVPP!Y43+BasisVolumeLargeVPP!Q43</f>
        <v>31100</v>
      </c>
      <c r="AT38" s="30" t="n">
        <f aca="false">AT37</f>
        <v>-0.13</v>
      </c>
      <c r="AU38" s="30" t="n">
        <f aca="false">VLOOKUP($A38,[1]!Table,MATCH(AT$1,[1]!Curves,0))</f>
        <v>-0.13</v>
      </c>
      <c r="AV38" s="31" t="n">
        <f aca="false">(AU38-AT38)*AS38*$D38</f>
        <v>0</v>
      </c>
      <c r="AW38" s="26" t="n">
        <f aca="false">BasisVolumeLargeVPP!AW43</f>
        <v>0</v>
      </c>
      <c r="AX38" s="30" t="n">
        <f aca="false">AX37</f>
        <v>-0.0775</v>
      </c>
      <c r="AY38" s="30" t="n">
        <f aca="false">VLOOKUP($A38,[1]!Table,MATCH(AX$1,[1]!Curves,0))</f>
        <v>-0.055</v>
      </c>
      <c r="AZ38" s="31" t="n">
        <f aca="false">(AY38-AX38)*AW38*$D38</f>
        <v>0</v>
      </c>
      <c r="BA38" s="26" t="n">
        <f aca="false">BasisVolumeLargeVPP!G43</f>
        <v>5850</v>
      </c>
      <c r="BB38" s="30" t="n">
        <f aca="false">BB37</f>
        <v>-0.15</v>
      </c>
      <c r="BC38" s="30" t="n">
        <f aca="false">VLOOKUP($A38,[1]!Table,MATCH(BB$1,[1]!Curves,0))</f>
        <v>0.02</v>
      </c>
      <c r="BD38" s="31" t="n">
        <f aca="false">(BC38-BB38)*BA38*$D38</f>
        <v>3244.37368733123</v>
      </c>
      <c r="BE38" s="26"/>
      <c r="BF38" s="30" t="n">
        <f aca="false">BF37</f>
        <v>-0.11</v>
      </c>
      <c r="BG38" s="30" t="n">
        <f aca="false">VLOOKUP($A38,[1]!Table,MATCH(BF$1,[1]!Curves,0))</f>
        <v>-0.08</v>
      </c>
      <c r="BH38" s="31" t="n">
        <f aca="false">(BG38-BF38)*BE38*$D38</f>
        <v>0</v>
      </c>
      <c r="BI38" s="26" t="n">
        <f aca="false">BasisVolumeLargeVPP!AA43</f>
        <v>2000</v>
      </c>
      <c r="BJ38" s="30" t="n">
        <f aca="false">BJ37</f>
        <v>-0.11</v>
      </c>
      <c r="BK38" s="30" t="n">
        <f aca="false">VLOOKUP($A38,[1]!Table,MATCH(BJ$1,[1]!Curves,0))</f>
        <v>-0.11</v>
      </c>
      <c r="BL38" s="31" t="n">
        <f aca="false">(BK38-BJ38)*BI38*$D38</f>
        <v>0</v>
      </c>
      <c r="BM38" s="26" t="n">
        <f aca="false">BasisVolumeLargeVPP!W43</f>
        <v>54150</v>
      </c>
      <c r="BN38" s="30" t="n">
        <f aca="false">BN37</f>
        <v>-0.31</v>
      </c>
      <c r="BO38" s="30" t="n">
        <f aca="false">VLOOKUP($A38,[1]!Table,MATCH(BN$1,[1]!Curves,0))</f>
        <v>-0.1075</v>
      </c>
      <c r="BP38" s="31" t="n">
        <f aca="false">(BO38-BN38)*BM38*$D38</f>
        <v>35772.5229982099</v>
      </c>
      <c r="BQ38" s="26" t="n">
        <f aca="false">BasisVolumeLargeVPP!AG43</f>
        <v>34650</v>
      </c>
      <c r="BR38" s="30" t="n">
        <f aca="false">BR37</f>
        <v>-0.0925</v>
      </c>
      <c r="BS38" s="30" t="n">
        <f aca="false">VLOOKUP($A38,[1]!Table,MATCH(BR$1,[1]!Curves,0))</f>
        <v>-0.08</v>
      </c>
      <c r="BT38" s="31" t="n">
        <f aca="false">(BS38-BR38)*BQ38*$D38</f>
        <v>1412.99080274041</v>
      </c>
      <c r="BU38" s="26" t="n">
        <f aca="false">BasisVolumeLargeVPP!C43</f>
        <v>14100</v>
      </c>
      <c r="BV38" s="30" t="n">
        <v>-0.02</v>
      </c>
      <c r="BW38" s="30" t="n">
        <f aca="false">VLOOKUP($A38,[1]!Table,MATCH(BV$1,[1]!Curves,0))</f>
        <v>-0.005</v>
      </c>
      <c r="BX38" s="31" t="n">
        <f aca="false">(BW38-BV38)*BU38*$D38</f>
        <v>689.979924455059</v>
      </c>
      <c r="BY38" s="26" t="n">
        <f aca="false">BasisVolumeLargeVPP!AO43+BasisVolumeLargeVPP!AU43</f>
        <v>1350</v>
      </c>
      <c r="BZ38" s="30" t="n">
        <f aca="false">BZ37</f>
        <v>-0.09</v>
      </c>
      <c r="CA38" s="30" t="n">
        <f aca="false">VLOOKUP($A38,[1]!Table,MATCH(BZ$1,[1]!Curves,0))</f>
        <v>-0.0825</v>
      </c>
      <c r="CB38" s="31" t="n">
        <f aca="false">(CA38-BZ38)*BY38*$D38</f>
        <v>33.0309538302953</v>
      </c>
      <c r="CC38" s="26" t="n">
        <f aca="false">BasisVolumeLargeVPP!AQ43</f>
        <v>2100</v>
      </c>
      <c r="CD38" s="30" t="n">
        <f aca="false">CD37</f>
        <v>-0.155</v>
      </c>
      <c r="CE38" s="30" t="n">
        <f aca="false">VLOOKUP($A38,[1]!Table,MATCH(CD$1,[1]!Curves,0))</f>
        <v>-0.0975</v>
      </c>
      <c r="CF38" s="31" t="n">
        <f aca="false">(CE38-CD38)*CC38*$D38</f>
        <v>393.924708642782</v>
      </c>
      <c r="CG38" s="26" t="n">
        <f aca="false">BasisVolumeLargeVPP!E43</f>
        <v>46350</v>
      </c>
      <c r="CH38" s="30" t="n">
        <f aca="false">CH37</f>
        <v>-0.195</v>
      </c>
      <c r="CI38" s="30" t="n">
        <f aca="false">VLOOKUP($A38,[1]!Table,MATCH(CH$1,[1]!Curves,0))</f>
        <v>-0.126</v>
      </c>
      <c r="CJ38" s="31" t="n">
        <f aca="false">(CI38-CH38)*CG38*$D38</f>
        <v>10433.377283196</v>
      </c>
      <c r="CK38" s="26" t="n">
        <f aca="false">BasisVolumeLargeVPP!AI43</f>
        <v>3900</v>
      </c>
      <c r="CL38" s="30" t="n">
        <f aca="false">CL37</f>
        <v>-0.205</v>
      </c>
      <c r="CM38" s="30" t="n">
        <f aca="false">VLOOKUP($A38,[1]!Table,MATCH(CL$1,[1]!Curves,0))</f>
        <v>-0.105</v>
      </c>
      <c r="CN38" s="31" t="n">
        <f aca="false">(CM38-CL38)*CK38*$D38</f>
        <v>1272.30340679656</v>
      </c>
      <c r="CO38" s="26"/>
      <c r="CP38" s="30" t="n">
        <f aca="false">CP37</f>
        <v>-0.08</v>
      </c>
      <c r="CQ38" s="30" t="n">
        <f aca="false">VLOOKUP($A38,[1]!Table,MATCH(CP$1,[1]!Curves,0))</f>
        <v>-0.0675</v>
      </c>
      <c r="CR38" s="31" t="n">
        <f aca="false">(CQ38-CP38)*CO38*$D38</f>
        <v>0</v>
      </c>
      <c r="CS38" s="26" t="n">
        <f aca="false">BasisVolumeLargeVPP!BA43</f>
        <v>0</v>
      </c>
      <c r="CT38" s="30" t="n">
        <f aca="false">CT37</f>
        <v>-0.13</v>
      </c>
      <c r="CU38" s="30" t="n">
        <f aca="false">VLOOKUP($A38,[1]!Table,MATCH(CT$1,[1]!Curves,0))</f>
        <v>-0.0975</v>
      </c>
      <c r="CV38" s="31" t="n">
        <f aca="false">(CU38-CT38)*CS38*$D38</f>
        <v>0</v>
      </c>
      <c r="CW38" s="26" t="n">
        <f aca="false">BasisVolumeLargeVPP!AS43</f>
        <v>0</v>
      </c>
      <c r="CX38" s="30" t="n">
        <f aca="false">CX37</f>
        <v>0.01</v>
      </c>
      <c r="CY38" s="30" t="n">
        <f aca="false">VLOOKUP($A38,[1]!Table,MATCH(CX$1,[1]!Curves,0))</f>
        <v>0.015</v>
      </c>
      <c r="CZ38" s="31" t="n">
        <f aca="false">(CY38-CX38)*CW38*$D38</f>
        <v>0</v>
      </c>
      <c r="DA38" s="26" t="n">
        <f aca="false">BasisVolumeLargeVPP!BE43</f>
        <v>0</v>
      </c>
      <c r="DB38" s="30" t="n">
        <f aca="false">DB37</f>
        <v>0.035</v>
      </c>
      <c r="DC38" s="30" t="n">
        <f aca="false">VLOOKUP($A38,[1]!Table,MATCH(DB$1,[1]!Curves,0))</f>
        <v>0.037</v>
      </c>
      <c r="DD38" s="31" t="n">
        <f aca="false">(DC38-DB38)*DA38*$D38</f>
        <v>0</v>
      </c>
      <c r="DE38" s="26" t="n">
        <f aca="false">BasisVolumeLargeVPP!BC43</f>
        <v>750</v>
      </c>
      <c r="DF38" s="30" t="n">
        <f aca="false">DF37</f>
        <v>-0.0925</v>
      </c>
      <c r="DG38" s="30" t="n">
        <f aca="false">VLOOKUP($A38,[1]!Table,MATCH(DF$1,[1]!Curves,0))</f>
        <v>-0.07</v>
      </c>
      <c r="DH38" s="31" t="n">
        <f aca="false">(DG38-DF38)*DE38*$D38</f>
        <v>55.0515897171589</v>
      </c>
      <c r="DI38" s="26" t="n">
        <f aca="false">BasisVolumeLargeVPP!AE43</f>
        <v>0</v>
      </c>
      <c r="DJ38" s="30" t="n">
        <f aca="false">DJ37</f>
        <v>-0.11</v>
      </c>
      <c r="DK38" s="30" t="n">
        <f aca="false">VLOOKUP($A38,[1]!Table,MATCH(DJ$1,[1]!Curves,0))</f>
        <v>0.1</v>
      </c>
      <c r="DL38" s="31" t="n">
        <f aca="false">(DK38-DJ38)*DI38*$D38</f>
        <v>0</v>
      </c>
      <c r="DM38" s="26" t="n">
        <f aca="false">BasisVolumeLargeVPP!AC43</f>
        <v>2000</v>
      </c>
      <c r="DN38" s="30" t="n">
        <f aca="false">DN37</f>
        <v>-0.11</v>
      </c>
      <c r="DO38" s="30" t="n">
        <f aca="false">VLOOKUP($A38,[1]!Table,MATCH(DN$1,[1]!Curves,0))</f>
        <v>-0.11</v>
      </c>
      <c r="DP38" s="31" t="n">
        <f aca="false">(DO38-DN38)*DM38*$D38</f>
        <v>0</v>
      </c>
      <c r="DQ38" s="30"/>
      <c r="DR38" s="30"/>
      <c r="DS38" s="32"/>
      <c r="DT38" s="30"/>
      <c r="DU38" s="30"/>
      <c r="DV38" s="32"/>
      <c r="DW38" s="30"/>
      <c r="DX38" s="30"/>
      <c r="DY38" s="32"/>
      <c r="DZ38" s="30"/>
      <c r="EA38" s="30"/>
      <c r="EB38" s="32"/>
    </row>
    <row r="39" customFormat="false" ht="12.75" hidden="false" customHeight="false" outlineLevel="0" collapsed="false">
      <c r="A39" s="25" t="n">
        <v>37925</v>
      </c>
      <c r="B39" s="26" t="n">
        <f aca="false">EOMONTH(A39,0)-$A$1</f>
        <v>-8001</v>
      </c>
      <c r="C39" s="27" t="n">
        <f aca="false">[1]Curves!D49</f>
        <v>0.0546334583639543</v>
      </c>
      <c r="D39" s="28" t="n">
        <f aca="false">1/(1+C39*0.5)^(B39*2/365.25)</f>
        <v>3.25672258367989</v>
      </c>
      <c r="E39" s="26" t="n">
        <f aca="false">NymexVolume!C35</f>
        <v>448074</v>
      </c>
      <c r="F39" s="29" t="n">
        <v>4.79</v>
      </c>
      <c r="G39" s="30" t="n">
        <f aca="false">VLOOKUP($A39,[1]!Table,MATCH(F$1,[1]!Curves,0))</f>
        <v>4.283</v>
      </c>
      <c r="H39" s="31" t="n">
        <f aca="false">(G39-F39)*E39*$D39</f>
        <v>-739841.12648461</v>
      </c>
      <c r="I39" s="26" t="n">
        <f aca="false">BasisVolumeLargeVPP!S44</f>
        <v>11315</v>
      </c>
      <c r="J39" s="30" t="n">
        <f aca="false">J38</f>
        <v>-0.11</v>
      </c>
      <c r="K39" s="30" t="n">
        <f aca="false">VLOOKUP($A39,[1]!Table,MATCH(J$1,[1]!Curves,0))</f>
        <v>-0.11</v>
      </c>
      <c r="L39" s="31" t="n">
        <f aca="false">(K39-J39)*$I39*$D39</f>
        <v>0</v>
      </c>
      <c r="M39" s="26" t="n">
        <f aca="false">BasisVolumeLargeVPP!AY44</f>
        <v>0</v>
      </c>
      <c r="N39" s="30" t="n">
        <f aca="false">N38</f>
        <v>-0.08</v>
      </c>
      <c r="O39" s="30" t="n">
        <f aca="false">VLOOKUP($A39,[1]!Table,MATCH(N$1,[1]!Curves,0))</f>
        <v>-0.0575</v>
      </c>
      <c r="P39" s="31" t="n">
        <f aca="false">(O39-N39)*M39*$D39</f>
        <v>0</v>
      </c>
      <c r="Q39" s="26" t="n">
        <f aca="false">BasisVolumeLargeVPP!AM44</f>
        <v>16430</v>
      </c>
      <c r="R39" s="30" t="n">
        <f aca="false">R38</f>
        <v>-0.0325</v>
      </c>
      <c r="S39" s="30" t="n">
        <f aca="false">VLOOKUP($A39,[1]!Table,MATCH(R$1,[1]!Curves,0))</f>
        <v>-0.02</v>
      </c>
      <c r="T39" s="31" t="n">
        <f aca="false">(S39-R39)*Q39*$D39</f>
        <v>668.849400623258</v>
      </c>
      <c r="U39" s="26" t="n">
        <f aca="false">BasisVolumeLargeVPP!I44</f>
        <v>9920</v>
      </c>
      <c r="V39" s="30" t="n">
        <f aca="false">V38</f>
        <v>0.06</v>
      </c>
      <c r="W39" s="30" t="n">
        <f aca="false">VLOOKUP($A39,[1]!Table,MATCH(V$1,[1]!Curves,0))</f>
        <v>0.1</v>
      </c>
      <c r="X39" s="31" t="n">
        <f aca="false">(W39-V39)*U39*$D39</f>
        <v>1292.26752120418</v>
      </c>
      <c r="Y39" s="26" t="n">
        <f aca="false">BasisVolumeLargeVPP!U44</f>
        <v>144274</v>
      </c>
      <c r="Z39" s="30" t="n">
        <f aca="false">Z38</f>
        <v>-0.005</v>
      </c>
      <c r="AA39" s="30" t="n">
        <f aca="false">VLOOKUP($A39,[1]!Table,MATCH(Z$1,[1]!Curves,0))</f>
        <v>0</v>
      </c>
      <c r="AB39" s="31" t="n">
        <f aca="false">(AA39-Z39)*Y39*$D39</f>
        <v>2349.30197018916</v>
      </c>
      <c r="AC39" s="26" t="n">
        <f aca="false">BasisVolumeLargeVPP!AK44</f>
        <v>6665</v>
      </c>
      <c r="AD39" s="30" t="n">
        <f aca="false">AD38</f>
        <v>-0.19</v>
      </c>
      <c r="AE39" s="30" t="n">
        <f aca="false">VLOOKUP($A39,[1]!Table,MATCH(AD$1,[1]!Curves,0))</f>
        <v>-0.1685</v>
      </c>
      <c r="AF39" s="31" t="n">
        <f aca="false">(AE39-AD39)*AC39*$D39</f>
        <v>466.680204434869</v>
      </c>
      <c r="AG39" s="26" t="n">
        <f aca="false">BasisVolumeLargeVPP!K44</f>
        <v>23172.5</v>
      </c>
      <c r="AH39" s="30" t="n">
        <f aca="false">AH38</f>
        <v>0.15</v>
      </c>
      <c r="AI39" s="30" t="n">
        <f aca="false">VLOOKUP($A39,[1]!Table,MATCH(AH$1,[1]!Curves,0))</f>
        <v>0.16</v>
      </c>
      <c r="AJ39" s="31" t="n">
        <f aca="false">(AI39-AH39)*AG39*$D39</f>
        <v>754.664040703223</v>
      </c>
      <c r="AK39" s="26" t="n">
        <f aca="false">BasisVolumeLargeVPP!M44</f>
        <v>23172.5</v>
      </c>
      <c r="AL39" s="30" t="n">
        <f aca="false">AL38</f>
        <v>0.13</v>
      </c>
      <c r="AM39" s="30" t="n">
        <f aca="false">VLOOKUP($A39,[1]!Table,MATCH(AL$1,[1]!Curves,0))</f>
        <v>0.16</v>
      </c>
      <c r="AN39" s="31" t="n">
        <f aca="false">(AM39-AL39)*AK39*$D39</f>
        <v>2263.99212210967</v>
      </c>
      <c r="AO39" s="26" t="n">
        <f aca="false">BasisVolumeLargeVPP!O44</f>
        <v>19220</v>
      </c>
      <c r="AP39" s="30" t="n">
        <f aca="false">AP38</f>
        <v>0.15</v>
      </c>
      <c r="AQ39" s="30" t="n">
        <f aca="false">VLOOKUP($A39,[1]!Table,MATCH(AP$1,[1]!Curves,0))</f>
        <v>0.16</v>
      </c>
      <c r="AR39" s="31" t="n">
        <f aca="false">(AQ39-AP39)*AO39*$D39</f>
        <v>625.942080583275</v>
      </c>
      <c r="AS39" s="26" t="n">
        <f aca="false">BasisVolumeLargeVPP!Y44+BasisVolumeLargeVPP!Q44</f>
        <v>30483.3333333333</v>
      </c>
      <c r="AT39" s="30" t="n">
        <f aca="false">AT38</f>
        <v>-0.13</v>
      </c>
      <c r="AU39" s="30" t="n">
        <f aca="false">VLOOKUP($A39,[1]!Table,MATCH(AT$1,[1]!Curves,0))</f>
        <v>-0.13</v>
      </c>
      <c r="AV39" s="31" t="n">
        <f aca="false">(AU39-AT39)*AS39*$D39</f>
        <v>0</v>
      </c>
      <c r="AW39" s="26" t="n">
        <f aca="false">BasisVolumeLargeVPP!AW44</f>
        <v>0</v>
      </c>
      <c r="AX39" s="30" t="n">
        <f aca="false">AX38</f>
        <v>-0.0775</v>
      </c>
      <c r="AY39" s="30" t="n">
        <f aca="false">VLOOKUP($A39,[1]!Table,MATCH(AX$1,[1]!Curves,0))</f>
        <v>-0.055</v>
      </c>
      <c r="AZ39" s="31" t="n">
        <f aca="false">(AY39-AX39)*AW39*$D39</f>
        <v>0</v>
      </c>
      <c r="BA39" s="26" t="n">
        <f aca="false">BasisVolumeLargeVPP!G44</f>
        <v>5735</v>
      </c>
      <c r="BB39" s="30" t="n">
        <f aca="false">BB38</f>
        <v>-0.15</v>
      </c>
      <c r="BC39" s="30" t="n">
        <f aca="false">VLOOKUP($A39,[1]!Table,MATCH(BB$1,[1]!Curves,0))</f>
        <v>0.02</v>
      </c>
      <c r="BD39" s="31" t="n">
        <f aca="false">(BC39-BB39)*BA39*$D39</f>
        <v>3175.14168295871</v>
      </c>
      <c r="BE39" s="26"/>
      <c r="BF39" s="30" t="n">
        <f aca="false">BF38</f>
        <v>-0.11</v>
      </c>
      <c r="BG39" s="30" t="n">
        <f aca="false">VLOOKUP($A39,[1]!Table,MATCH(BF$1,[1]!Curves,0))</f>
        <v>-0.08</v>
      </c>
      <c r="BH39" s="31" t="n">
        <f aca="false">(BG39-BF39)*BE39*$D39</f>
        <v>0</v>
      </c>
      <c r="BI39" s="26" t="n">
        <f aca="false">BasisVolumeLargeVPP!AA44</f>
        <v>1963.33333333333</v>
      </c>
      <c r="BJ39" s="30" t="n">
        <f aca="false">BJ38</f>
        <v>-0.11</v>
      </c>
      <c r="BK39" s="30" t="n">
        <f aca="false">VLOOKUP($A39,[1]!Table,MATCH(BJ$1,[1]!Curves,0))</f>
        <v>-0.11</v>
      </c>
      <c r="BL39" s="31" t="n">
        <f aca="false">(BK39-BJ39)*BI39*$D39</f>
        <v>0</v>
      </c>
      <c r="BM39" s="26" t="n">
        <f aca="false">BasisVolumeLargeVPP!W44</f>
        <v>53320</v>
      </c>
      <c r="BN39" s="30" t="n">
        <f aca="false">BN38</f>
        <v>-0.31</v>
      </c>
      <c r="BO39" s="30" t="n">
        <f aca="false">VLOOKUP($A39,[1]!Table,MATCH(BN$1,[1]!Curves,0))</f>
        <v>-0.12</v>
      </c>
      <c r="BP39" s="31" t="n">
        <f aca="false">(BO39-BN39)*BM39*$D39</f>
        <v>32993.2051507442</v>
      </c>
      <c r="BQ39" s="26" t="n">
        <f aca="false">BasisVolumeLargeVPP!AG44</f>
        <v>34100</v>
      </c>
      <c r="BR39" s="30" t="n">
        <f aca="false">BR38</f>
        <v>-0.0925</v>
      </c>
      <c r="BS39" s="30" t="n">
        <f aca="false">VLOOKUP($A39,[1]!Table,MATCH(BR$1,[1]!Curves,0))</f>
        <v>-0.08</v>
      </c>
      <c r="BT39" s="31" t="n">
        <f aca="false">(BS39-BR39)*BQ39*$D39</f>
        <v>1388.17800129355</v>
      </c>
      <c r="BU39" s="26" t="n">
        <f aca="false">BasisVolumeLargeVPP!C44</f>
        <v>13485</v>
      </c>
      <c r="BV39" s="30" t="n">
        <v>-0.02</v>
      </c>
      <c r="BW39" s="30" t="n">
        <f aca="false">VLOOKUP($A39,[1]!Table,MATCH(BV$1,[1]!Curves,0))</f>
        <v>-0.005</v>
      </c>
      <c r="BX39" s="31" t="n">
        <f aca="false">(BW39-BV39)*BU39*$D39</f>
        <v>658.75356061385</v>
      </c>
      <c r="BY39" s="26" t="n">
        <f aca="false">BasisVolumeLargeVPP!AO44+BasisVolumeLargeVPP!AU44</f>
        <v>1240</v>
      </c>
      <c r="BZ39" s="30" t="n">
        <f aca="false">BZ38</f>
        <v>-0.09</v>
      </c>
      <c r="CA39" s="30" t="n">
        <f aca="false">VLOOKUP($A39,[1]!Table,MATCH(BZ$1,[1]!Curves,0))</f>
        <v>-0.0825</v>
      </c>
      <c r="CB39" s="31" t="n">
        <f aca="false">(CA39-BZ39)*BY39*$D39</f>
        <v>30.287520028223</v>
      </c>
      <c r="CC39" s="26" t="n">
        <f aca="false">BasisVolumeLargeVPP!AQ44</f>
        <v>1860</v>
      </c>
      <c r="CD39" s="30" t="n">
        <f aca="false">CD38</f>
        <v>-0.155</v>
      </c>
      <c r="CE39" s="30" t="n">
        <f aca="false">VLOOKUP($A39,[1]!Table,MATCH(CD$1,[1]!Curves,0))</f>
        <v>-0.1175</v>
      </c>
      <c r="CF39" s="31" t="n">
        <f aca="false">(CE39-CD39)*CC39*$D39</f>
        <v>227.156400211672</v>
      </c>
      <c r="CG39" s="26" t="n">
        <f aca="false">BasisVolumeLargeVPP!E44</f>
        <v>45570</v>
      </c>
      <c r="CH39" s="30" t="n">
        <f aca="false">CH38</f>
        <v>-0.195</v>
      </c>
      <c r="CI39" s="30" t="n">
        <f aca="false">VLOOKUP($A39,[1]!Table,MATCH(CH$1,[1]!Curves,0))</f>
        <v>-0.1385</v>
      </c>
      <c r="CJ39" s="31" t="n">
        <f aca="false">(CI39-CH39)*CG39*$D39</f>
        <v>8385.09991981353</v>
      </c>
      <c r="CK39" s="26" t="n">
        <f aca="false">BasisVolumeLargeVPP!AI44</f>
        <v>3565</v>
      </c>
      <c r="CL39" s="30" t="n">
        <f aca="false">CL38</f>
        <v>-0.205</v>
      </c>
      <c r="CM39" s="30" t="n">
        <f aca="false">VLOOKUP($A39,[1]!Table,MATCH(CL$1,[1]!Curves,0))</f>
        <v>-0.1175</v>
      </c>
      <c r="CN39" s="31" t="n">
        <f aca="false">(CM39-CL39)*CK39*$D39</f>
        <v>1015.89390094665</v>
      </c>
      <c r="CO39" s="26"/>
      <c r="CP39" s="30" t="n">
        <f aca="false">CP38</f>
        <v>-0.08</v>
      </c>
      <c r="CQ39" s="30" t="n">
        <f aca="false">VLOOKUP($A39,[1]!Table,MATCH(CP$1,[1]!Curves,0))</f>
        <v>-0.0675</v>
      </c>
      <c r="CR39" s="31" t="n">
        <f aca="false">(CQ39-CP39)*CO39*$D39</f>
        <v>0</v>
      </c>
      <c r="CS39" s="26" t="n">
        <f aca="false">BasisVolumeLargeVPP!BA44</f>
        <v>0</v>
      </c>
      <c r="CT39" s="30" t="n">
        <f aca="false">CT38</f>
        <v>-0.13</v>
      </c>
      <c r="CU39" s="30" t="n">
        <f aca="false">VLOOKUP($A39,[1]!Table,MATCH(CT$1,[1]!Curves,0))</f>
        <v>-0.0975</v>
      </c>
      <c r="CV39" s="31" t="n">
        <f aca="false">(CU39-CT39)*CS39*$D39</f>
        <v>0</v>
      </c>
      <c r="CW39" s="26" t="n">
        <f aca="false">BasisVolumeLargeVPP!AS44</f>
        <v>0</v>
      </c>
      <c r="CX39" s="30" t="n">
        <f aca="false">CX38</f>
        <v>0.01</v>
      </c>
      <c r="CY39" s="30" t="n">
        <f aca="false">VLOOKUP($A39,[1]!Table,MATCH(CX$1,[1]!Curves,0))</f>
        <v>0.015</v>
      </c>
      <c r="CZ39" s="31" t="n">
        <f aca="false">(CY39-CX39)*CW39*$D39</f>
        <v>0</v>
      </c>
      <c r="DA39" s="26" t="n">
        <f aca="false">BasisVolumeLargeVPP!BE44</f>
        <v>0</v>
      </c>
      <c r="DB39" s="30" t="n">
        <f aca="false">DB38</f>
        <v>0.035</v>
      </c>
      <c r="DC39" s="30" t="n">
        <f aca="false">VLOOKUP($A39,[1]!Table,MATCH(DB$1,[1]!Curves,0))</f>
        <v>0.037</v>
      </c>
      <c r="DD39" s="31" t="n">
        <f aca="false">(DC39-DB39)*DA39*$D39</f>
        <v>0</v>
      </c>
      <c r="DE39" s="26" t="n">
        <f aca="false">BasisVolumeLargeVPP!BC44</f>
        <v>620</v>
      </c>
      <c r="DF39" s="30" t="n">
        <f aca="false">DF38</f>
        <v>-0.0925</v>
      </c>
      <c r="DG39" s="30" t="n">
        <f aca="false">VLOOKUP($A39,[1]!Table,MATCH(DF$1,[1]!Curves,0))</f>
        <v>-0.07</v>
      </c>
      <c r="DH39" s="31" t="n">
        <f aca="false">(DG39-DF39)*DE39*$D39</f>
        <v>45.4312800423345</v>
      </c>
      <c r="DI39" s="26" t="n">
        <f aca="false">BasisVolumeLargeVPP!AE44</f>
        <v>0</v>
      </c>
      <c r="DJ39" s="30" t="n">
        <f aca="false">DJ38</f>
        <v>-0.11</v>
      </c>
      <c r="DK39" s="30" t="n">
        <f aca="false">VLOOKUP($A39,[1]!Table,MATCH(DJ$1,[1]!Curves,0))</f>
        <v>0.1</v>
      </c>
      <c r="DL39" s="31" t="n">
        <f aca="false">(DK39-DJ39)*DI39*$D39</f>
        <v>0</v>
      </c>
      <c r="DM39" s="26" t="n">
        <f aca="false">BasisVolumeLargeVPP!AC44</f>
        <v>1963.33333333333</v>
      </c>
      <c r="DN39" s="30" t="n">
        <f aca="false">DN38</f>
        <v>-0.11</v>
      </c>
      <c r="DO39" s="30" t="n">
        <f aca="false">VLOOKUP($A39,[1]!Table,MATCH(DN$1,[1]!Curves,0))</f>
        <v>-0.11</v>
      </c>
      <c r="DP39" s="31" t="n">
        <f aca="false">(DO39-DN39)*DM39*$D39</f>
        <v>0</v>
      </c>
      <c r="DQ39" s="30"/>
      <c r="DR39" s="30"/>
      <c r="DS39" s="32"/>
      <c r="DT39" s="30"/>
      <c r="DU39" s="30"/>
      <c r="DV39" s="32"/>
      <c r="DW39" s="30"/>
      <c r="DX39" s="30"/>
      <c r="DY39" s="32"/>
      <c r="DZ39" s="30"/>
      <c r="EA39" s="30"/>
      <c r="EB39" s="32"/>
    </row>
    <row r="40" customFormat="false" ht="12.75" hidden="false" customHeight="false" outlineLevel="0" collapsed="false">
      <c r="A40" s="25" t="n">
        <v>37955</v>
      </c>
      <c r="B40" s="26" t="n">
        <f aca="false">EOMONTH(A40,0)-$A$1</f>
        <v>-7971</v>
      </c>
      <c r="C40" s="27" t="n">
        <f aca="false">[1]Curves!D50</f>
        <v>0.0547626887729744</v>
      </c>
      <c r="D40" s="28" t="n">
        <f aca="false">1/(1+C40*0.5)^(B40*2/365.25)</f>
        <v>3.25124944103119</v>
      </c>
      <c r="E40" s="26" t="n">
        <f aca="false">NymexVolume!C36</f>
        <v>439575</v>
      </c>
      <c r="F40" s="29" t="n">
        <v>4.79</v>
      </c>
      <c r="G40" s="30" t="n">
        <f aca="false">VLOOKUP($A40,[1]!Table,MATCH(F$1,[1]!Curves,0))</f>
        <v>4.42</v>
      </c>
      <c r="H40" s="31" t="n">
        <f aca="false">(G40-F40)*E40*$D40</f>
        <v>-528792.150025276</v>
      </c>
      <c r="I40" s="26" t="n">
        <f aca="false">BasisVolumeLargeVPP!S45</f>
        <v>11100</v>
      </c>
      <c r="J40" s="30" t="n">
        <f aca="false">J39</f>
        <v>-0.11</v>
      </c>
      <c r="K40" s="30" t="n">
        <f aca="false">VLOOKUP($A40,[1]!Table,MATCH(J$1,[1]!Curves,0))</f>
        <v>-0.115</v>
      </c>
      <c r="L40" s="31" t="n">
        <f aca="false">(K40-J40)*$I40*$D40</f>
        <v>-180.444343977231</v>
      </c>
      <c r="M40" s="26" t="n">
        <f aca="false">BasisVolumeLargeVPP!AY45</f>
        <v>0</v>
      </c>
      <c r="N40" s="30" t="n">
        <f aca="false">N39</f>
        <v>-0.08</v>
      </c>
      <c r="O40" s="30" t="n">
        <f aca="false">VLOOKUP($A40,[1]!Table,MATCH(N$1,[1]!Curves,0))</f>
        <v>-0.06</v>
      </c>
      <c r="P40" s="31" t="n">
        <f aca="false">(O40-N40)*M40*$D40</f>
        <v>0</v>
      </c>
      <c r="Q40" s="26" t="n">
        <f aca="false">BasisVolumeLargeVPP!AM45</f>
        <v>15750</v>
      </c>
      <c r="R40" s="30" t="n">
        <f aca="false">R39</f>
        <v>-0.0325</v>
      </c>
      <c r="S40" s="30" t="n">
        <f aca="false">VLOOKUP($A40,[1]!Table,MATCH(R$1,[1]!Curves,0))</f>
        <v>-0.028</v>
      </c>
      <c r="T40" s="31" t="n">
        <f aca="false">(S40-R40)*Q40*$D40</f>
        <v>230.432304133085</v>
      </c>
      <c r="U40" s="26" t="n">
        <f aca="false">BasisVolumeLargeVPP!I45</f>
        <v>9750</v>
      </c>
      <c r="V40" s="30" t="n">
        <f aca="false">V39</f>
        <v>0.06</v>
      </c>
      <c r="W40" s="30" t="n">
        <f aca="false">VLOOKUP($A40,[1]!Table,MATCH(V$1,[1]!Curves,0))</f>
        <v>0.1</v>
      </c>
      <c r="X40" s="31" t="n">
        <f aca="false">(W40-V40)*U40*$D40</f>
        <v>1267.98728200216</v>
      </c>
      <c r="Y40" s="26" t="n">
        <f aca="false">BasisVolumeLargeVPP!U45</f>
        <v>141825</v>
      </c>
      <c r="Z40" s="30" t="n">
        <f aca="false">Z39</f>
        <v>-0.005</v>
      </c>
      <c r="AA40" s="30" t="n">
        <f aca="false">VLOOKUP($A40,[1]!Table,MATCH(Z$1,[1]!Curves,0))</f>
        <v>-0.01</v>
      </c>
      <c r="AB40" s="31" t="n">
        <f aca="false">(AA40-Z40)*Y40*$D40</f>
        <v>-2305.54225987124</v>
      </c>
      <c r="AC40" s="26" t="n">
        <f aca="false">BasisVolumeLargeVPP!AK45</f>
        <v>6450</v>
      </c>
      <c r="AD40" s="30" t="n">
        <f aca="false">AD39</f>
        <v>-0.19</v>
      </c>
      <c r="AE40" s="30" t="n">
        <f aca="false">VLOOKUP($A40,[1]!Table,MATCH(AD$1,[1]!Curves,0))</f>
        <v>-0.151</v>
      </c>
      <c r="AF40" s="31" t="n">
        <f aca="false">(AE40-AD40)*AC40*$D40</f>
        <v>817.851796891396</v>
      </c>
      <c r="AG40" s="26" t="n">
        <f aca="false">BasisVolumeLargeVPP!K45</f>
        <v>22875</v>
      </c>
      <c r="AH40" s="30" t="n">
        <f aca="false">AH39</f>
        <v>0.15</v>
      </c>
      <c r="AI40" s="30" t="n">
        <f aca="false">VLOOKUP($A40,[1]!Table,MATCH(AH$1,[1]!Curves,0))</f>
        <v>0.21</v>
      </c>
      <c r="AJ40" s="31" t="n">
        <f aca="false">(AI40-AH40)*AG40*$D40</f>
        <v>4462.33985781531</v>
      </c>
      <c r="AK40" s="26" t="n">
        <f aca="false">BasisVolumeLargeVPP!M45</f>
        <v>22875</v>
      </c>
      <c r="AL40" s="30" t="n">
        <f aca="false">AL39</f>
        <v>0.13</v>
      </c>
      <c r="AM40" s="30" t="n">
        <f aca="false">VLOOKUP($A40,[1]!Table,MATCH(AL$1,[1]!Curves,0))</f>
        <v>0.21</v>
      </c>
      <c r="AN40" s="31" t="n">
        <f aca="false">(AM40-AL40)*AK40*$D40</f>
        <v>5949.78647708708</v>
      </c>
      <c r="AO40" s="26" t="n">
        <f aca="false">BasisVolumeLargeVPP!O45</f>
        <v>18900</v>
      </c>
      <c r="AP40" s="30" t="n">
        <f aca="false">AP39</f>
        <v>0.15</v>
      </c>
      <c r="AQ40" s="30" t="n">
        <f aca="false">VLOOKUP($A40,[1]!Table,MATCH(AP$1,[1]!Curves,0))</f>
        <v>0.21</v>
      </c>
      <c r="AR40" s="31" t="n">
        <f aca="false">(AQ40-AP40)*AO40*$D40</f>
        <v>3686.91686612937</v>
      </c>
      <c r="AS40" s="26" t="n">
        <f aca="false">BasisVolumeLargeVPP!Y45+BasisVolumeLargeVPP!Q45</f>
        <v>29950</v>
      </c>
      <c r="AT40" s="30" t="n">
        <f aca="false">AT39</f>
        <v>-0.13</v>
      </c>
      <c r="AU40" s="30" t="n">
        <f aca="false">VLOOKUP($A40,[1]!Table,MATCH(AT$1,[1]!Curves,0))</f>
        <v>-0.135</v>
      </c>
      <c r="AV40" s="31" t="n">
        <f aca="false">(AU40-AT40)*AS40*$D40</f>
        <v>-486.874603794421</v>
      </c>
      <c r="AW40" s="26" t="n">
        <f aca="false">BasisVolumeLargeVPP!AW45</f>
        <v>0</v>
      </c>
      <c r="AX40" s="30" t="n">
        <f aca="false">AX39</f>
        <v>-0.0775</v>
      </c>
      <c r="AY40" s="30" t="n">
        <f aca="false">VLOOKUP($A40,[1]!Table,MATCH(AX$1,[1]!Curves,0))</f>
        <v>-0.0575</v>
      </c>
      <c r="AZ40" s="31" t="n">
        <f aca="false">(AY40-AX40)*AW40*$D40</f>
        <v>0</v>
      </c>
      <c r="BA40" s="26" t="n">
        <f aca="false">BasisVolumeLargeVPP!G45</f>
        <v>5700</v>
      </c>
      <c r="BB40" s="30" t="n">
        <f aca="false">BB39</f>
        <v>-0.15</v>
      </c>
      <c r="BC40" s="30" t="n">
        <f aca="false">VLOOKUP($A40,[1]!Table,MATCH(BB$1,[1]!Curves,0))</f>
        <v>0.02</v>
      </c>
      <c r="BD40" s="31" t="n">
        <f aca="false">(BC40-BB40)*BA40*$D40</f>
        <v>3150.46070835922</v>
      </c>
      <c r="BE40" s="26"/>
      <c r="BF40" s="30" t="n">
        <f aca="false">BF39</f>
        <v>-0.11</v>
      </c>
      <c r="BG40" s="30" t="n">
        <f aca="false">VLOOKUP($A40,[1]!Table,MATCH(BF$1,[1]!Curves,0))</f>
        <v>-0.085</v>
      </c>
      <c r="BH40" s="31" t="n">
        <f aca="false">(BG40-BF40)*BE40*$D40</f>
        <v>0</v>
      </c>
      <c r="BI40" s="26" t="n">
        <f aca="false">BasisVolumeLargeVPP!AA45</f>
        <v>1900</v>
      </c>
      <c r="BJ40" s="30" t="n">
        <f aca="false">BJ39</f>
        <v>-0.11</v>
      </c>
      <c r="BK40" s="30" t="n">
        <f aca="false">VLOOKUP($A40,[1]!Table,MATCH(BJ$1,[1]!Curves,0))</f>
        <v>-0.115</v>
      </c>
      <c r="BL40" s="31" t="n">
        <f aca="false">(BK40-BJ40)*BI40*$D40</f>
        <v>-30.8868696897963</v>
      </c>
      <c r="BM40" s="26" t="n">
        <f aca="false">BasisVolumeLargeVPP!W45</f>
        <v>52500</v>
      </c>
      <c r="BN40" s="30" t="n">
        <f aca="false">BN39</f>
        <v>-0.31</v>
      </c>
      <c r="BO40" s="30" t="n">
        <f aca="false">VLOOKUP($A40,[1]!Table,MATCH(BN$1,[1]!Curves,0))</f>
        <v>-0.14</v>
      </c>
      <c r="BP40" s="31" t="n">
        <f aca="false">(BO40-BN40)*BM40*$D40</f>
        <v>29017.4012612034</v>
      </c>
      <c r="BQ40" s="26" t="n">
        <f aca="false">BasisVolumeLargeVPP!AG45</f>
        <v>33450</v>
      </c>
      <c r="BR40" s="30" t="n">
        <f aca="false">BR39</f>
        <v>-0.0925</v>
      </c>
      <c r="BS40" s="30" t="n">
        <f aca="false">VLOOKUP($A40,[1]!Table,MATCH(BR$1,[1]!Curves,0))</f>
        <v>-0.085</v>
      </c>
      <c r="BT40" s="31" t="n">
        <f aca="false">(BS40-BR40)*BQ40*$D40</f>
        <v>815.657203518699</v>
      </c>
      <c r="BU40" s="26" t="n">
        <f aca="false">BasisVolumeLargeVPP!C45</f>
        <v>12900</v>
      </c>
      <c r="BV40" s="30" t="n">
        <v>-0.02</v>
      </c>
      <c r="BW40" s="30" t="n">
        <f aca="false">VLOOKUP($A40,[1]!Table,MATCH(BV$1,[1]!Curves,0))</f>
        <v>-0.006</v>
      </c>
      <c r="BX40" s="31" t="n">
        <f aca="false">(BW40-BV40)*BU40*$D40</f>
        <v>587.175649050233</v>
      </c>
      <c r="BY40" s="26" t="n">
        <f aca="false">BasisVolumeLargeVPP!AO45+BasisVolumeLargeVPP!AU45</f>
        <v>1200</v>
      </c>
      <c r="BZ40" s="30" t="n">
        <f aca="false">BZ39</f>
        <v>-0.09</v>
      </c>
      <c r="CA40" s="30" t="n">
        <f aca="false">VLOOKUP($A40,[1]!Table,MATCH(BZ$1,[1]!Curves,0))</f>
        <v>-0.075</v>
      </c>
      <c r="CB40" s="31" t="n">
        <f aca="false">(CA40-BZ40)*BY40*$D40</f>
        <v>58.5224899385614</v>
      </c>
      <c r="CC40" s="26" t="n">
        <f aca="false">BasisVolumeLargeVPP!AQ45</f>
        <v>1800</v>
      </c>
      <c r="CD40" s="30" t="n">
        <f aca="false">CD39</f>
        <v>-0.155</v>
      </c>
      <c r="CE40" s="30" t="n">
        <f aca="false">VLOOKUP($A40,[1]!Table,MATCH(CD$1,[1]!Curves,0))</f>
        <v>-0.12</v>
      </c>
      <c r="CF40" s="31" t="n">
        <f aca="false">(CE40-CD40)*CC40*$D40</f>
        <v>204.828714784965</v>
      </c>
      <c r="CG40" s="26" t="n">
        <f aca="false">BasisVolumeLargeVPP!E45</f>
        <v>44850</v>
      </c>
      <c r="CH40" s="30" t="n">
        <f aca="false">CH39</f>
        <v>-0.195</v>
      </c>
      <c r="CI40" s="30" t="n">
        <f aca="false">VLOOKUP($A40,[1]!Table,MATCH(CH$1,[1]!Curves,0))</f>
        <v>-0.141</v>
      </c>
      <c r="CJ40" s="31" t="n">
        <f aca="false">(CI40-CH40)*CG40*$D40</f>
        <v>7874.20102123344</v>
      </c>
      <c r="CK40" s="26" t="n">
        <f aca="false">BasisVolumeLargeVPP!AI45</f>
        <v>3300</v>
      </c>
      <c r="CL40" s="30" t="n">
        <f aca="false">CL39</f>
        <v>-0.205</v>
      </c>
      <c r="CM40" s="30" t="n">
        <f aca="false">VLOOKUP($A40,[1]!Table,MATCH(CL$1,[1]!Curves,0))</f>
        <v>-0.14</v>
      </c>
      <c r="CN40" s="31" t="n">
        <f aca="false">(CM40-CL40)*CK40*$D40</f>
        <v>697.39300510119</v>
      </c>
      <c r="CO40" s="26"/>
      <c r="CP40" s="30" t="n">
        <f aca="false">CP39</f>
        <v>-0.08</v>
      </c>
      <c r="CQ40" s="30" t="n">
        <f aca="false">VLOOKUP($A40,[1]!Table,MATCH(CP$1,[1]!Curves,0))</f>
        <v>-0.0675</v>
      </c>
      <c r="CR40" s="31" t="n">
        <f aca="false">(CQ40-CP40)*CO40*$D40</f>
        <v>0</v>
      </c>
      <c r="CS40" s="26" t="n">
        <f aca="false">BasisVolumeLargeVPP!BA45</f>
        <v>0</v>
      </c>
      <c r="CT40" s="30" t="n">
        <f aca="false">CT39</f>
        <v>-0.13</v>
      </c>
      <c r="CU40" s="30" t="n">
        <f aca="false">VLOOKUP($A40,[1]!Table,MATCH(CT$1,[1]!Curves,0))</f>
        <v>-0.09</v>
      </c>
      <c r="CV40" s="31" t="n">
        <f aca="false">(CU40-CT40)*CS40*$D40</f>
        <v>0</v>
      </c>
      <c r="CW40" s="26" t="n">
        <f aca="false">BasisVolumeLargeVPP!AS45</f>
        <v>0</v>
      </c>
      <c r="CX40" s="30" t="n">
        <f aca="false">CX39</f>
        <v>0.01</v>
      </c>
      <c r="CY40" s="30" t="n">
        <f aca="false">VLOOKUP($A40,[1]!Table,MATCH(CX$1,[1]!Curves,0))</f>
        <v>0.02</v>
      </c>
      <c r="CZ40" s="31" t="n">
        <f aca="false">(CY40-CX40)*CW40*$D40</f>
        <v>0</v>
      </c>
      <c r="DA40" s="26" t="n">
        <f aca="false">BasisVolumeLargeVPP!BE45</f>
        <v>0</v>
      </c>
      <c r="DB40" s="30" t="n">
        <f aca="false">DB39</f>
        <v>0.035</v>
      </c>
      <c r="DC40" s="30" t="n">
        <f aca="false">VLOOKUP($A40,[1]!Table,MATCH(DB$1,[1]!Curves,0))</f>
        <v>0.054</v>
      </c>
      <c r="DD40" s="31" t="n">
        <f aca="false">(DC40-DB40)*DA40*$D40</f>
        <v>0</v>
      </c>
      <c r="DE40" s="26" t="n">
        <f aca="false">BasisVolumeLargeVPP!BC45</f>
        <v>600</v>
      </c>
      <c r="DF40" s="30" t="n">
        <f aca="false">DF39</f>
        <v>-0.0925</v>
      </c>
      <c r="DG40" s="30" t="n">
        <f aca="false">VLOOKUP($A40,[1]!Table,MATCH(DF$1,[1]!Curves,0))</f>
        <v>-0.0725</v>
      </c>
      <c r="DH40" s="31" t="n">
        <f aca="false">(DG40-DF40)*DE40*$D40</f>
        <v>39.0149932923743</v>
      </c>
      <c r="DI40" s="26" t="n">
        <f aca="false">BasisVolumeLargeVPP!AE45</f>
        <v>0</v>
      </c>
      <c r="DJ40" s="30" t="n">
        <f aca="false">DJ39</f>
        <v>-0.11</v>
      </c>
      <c r="DK40" s="30" t="n">
        <f aca="false">VLOOKUP($A40,[1]!Table,MATCH(DJ$1,[1]!Curves,0))</f>
        <v>0.1</v>
      </c>
      <c r="DL40" s="31" t="n">
        <f aca="false">(DK40-DJ40)*DI40*$D40</f>
        <v>0</v>
      </c>
      <c r="DM40" s="26" t="n">
        <f aca="false">BasisVolumeLargeVPP!AC45</f>
        <v>1900</v>
      </c>
      <c r="DN40" s="30" t="n">
        <f aca="false">DN39</f>
        <v>-0.11</v>
      </c>
      <c r="DO40" s="30" t="n">
        <f aca="false">VLOOKUP($A40,[1]!Table,MATCH(DN$1,[1]!Curves,0))</f>
        <v>-0.115</v>
      </c>
      <c r="DP40" s="31" t="n">
        <f aca="false">(DO40-DN40)*DM40*$D40</f>
        <v>-30.8868696897963</v>
      </c>
      <c r="DQ40" s="30"/>
      <c r="DR40" s="30"/>
      <c r="DS40" s="32"/>
      <c r="DT40" s="30"/>
      <c r="DU40" s="30"/>
      <c r="DV40" s="32"/>
      <c r="DW40" s="30"/>
      <c r="DX40" s="30"/>
      <c r="DY40" s="32"/>
      <c r="DZ40" s="30"/>
      <c r="EA40" s="30"/>
      <c r="EB40" s="32"/>
    </row>
    <row r="41" customFormat="false" ht="12.75" hidden="false" customHeight="false" outlineLevel="0" collapsed="false">
      <c r="A41" s="25" t="n">
        <v>37986</v>
      </c>
      <c r="B41" s="26" t="n">
        <f aca="false">EOMONTH(A41,0)-$A$1</f>
        <v>-7940</v>
      </c>
      <c r="C41" s="27" t="n">
        <f aca="false">[1]Curves!D51</f>
        <v>0.05490100439589</v>
      </c>
      <c r="D41" s="28" t="n">
        <f aca="false">1/(1+C41*0.5)^(B41*2/365.25)</f>
        <v>3.24586056216118</v>
      </c>
      <c r="E41" s="26" t="n">
        <f aca="false">NymexVolume!C37</f>
        <v>430485.375</v>
      </c>
      <c r="F41" s="29" t="n">
        <v>4.79</v>
      </c>
      <c r="G41" s="30" t="n">
        <f aca="false">VLOOKUP($A41,[1]!Table,MATCH(F$1,[1]!Curves,0))</f>
        <v>4.555</v>
      </c>
      <c r="H41" s="31" t="n">
        <f aca="false">(G41-F41)*E41*$D41</f>
        <v>-328364.442805422</v>
      </c>
      <c r="I41" s="26" t="n">
        <f aca="false">BasisVolumeLargeVPP!S46</f>
        <v>10850</v>
      </c>
      <c r="J41" s="30" t="n">
        <f aca="false">J40</f>
        <v>-0.11</v>
      </c>
      <c r="K41" s="30" t="n">
        <f aca="false">VLOOKUP($A41,[1]!Table,MATCH(J$1,[1]!Curves,0))</f>
        <v>-0.1175</v>
      </c>
      <c r="L41" s="31" t="n">
        <f aca="false">(K41-J41)*$I41*$D41</f>
        <v>-264.131903245865</v>
      </c>
      <c r="M41" s="26" t="n">
        <f aca="false">BasisVolumeLargeVPP!AY46</f>
        <v>0</v>
      </c>
      <c r="N41" s="30" t="n">
        <f aca="false">N40</f>
        <v>-0.08</v>
      </c>
      <c r="O41" s="30" t="n">
        <f aca="false">VLOOKUP($A41,[1]!Table,MATCH(N$1,[1]!Curves,0))</f>
        <v>-0.06</v>
      </c>
      <c r="P41" s="31" t="n">
        <f aca="false">(O41-N41)*M41*$D41</f>
        <v>0</v>
      </c>
      <c r="Q41" s="26" t="n">
        <f aca="false">BasisVolumeLargeVPP!AM46</f>
        <v>15190</v>
      </c>
      <c r="R41" s="30" t="n">
        <f aca="false">R40</f>
        <v>-0.0325</v>
      </c>
      <c r="S41" s="30" t="n">
        <f aca="false">VLOOKUP($A41,[1]!Table,MATCH(R$1,[1]!Curves,0))</f>
        <v>-0.028</v>
      </c>
      <c r="T41" s="31" t="n">
        <f aca="false">(S41-R41)*Q41*$D41</f>
        <v>221.870798726527</v>
      </c>
      <c r="U41" s="26" t="n">
        <f aca="false">BasisVolumeLargeVPP!I46</f>
        <v>9455</v>
      </c>
      <c r="V41" s="30" t="n">
        <f aca="false">V40</f>
        <v>0.06</v>
      </c>
      <c r="W41" s="30" t="n">
        <f aca="false">VLOOKUP($A41,[1]!Table,MATCH(V$1,[1]!Curves,0))</f>
        <v>0.1</v>
      </c>
      <c r="X41" s="31" t="n">
        <f aca="false">(W41-V41)*U41*$D41</f>
        <v>1227.58446460936</v>
      </c>
      <c r="Y41" s="26" t="n">
        <f aca="false">BasisVolumeLargeVPP!U46</f>
        <v>139162.875</v>
      </c>
      <c r="Z41" s="30" t="n">
        <f aca="false">Z40</f>
        <v>-0.005</v>
      </c>
      <c r="AA41" s="30" t="n">
        <f aca="false">VLOOKUP($A41,[1]!Table,MATCH(Z$1,[1]!Curves,0))</f>
        <v>-0.0325</v>
      </c>
      <c r="AB41" s="31" t="n">
        <f aca="false">(AA41-Z41)*Y41*$D41</f>
        <v>-12421.8404111853</v>
      </c>
      <c r="AC41" s="26" t="n">
        <f aca="false">BasisVolumeLargeVPP!AK46</f>
        <v>6200</v>
      </c>
      <c r="AD41" s="30" t="n">
        <f aca="false">AD40</f>
        <v>-0.19</v>
      </c>
      <c r="AE41" s="30" t="n">
        <f aca="false">VLOOKUP($A41,[1]!Table,MATCH(AD$1,[1]!Curves,0))</f>
        <v>-0.152</v>
      </c>
      <c r="AF41" s="31" t="n">
        <f aca="false">(AE41-AD41)*AC41*$D41</f>
        <v>764.724748445173</v>
      </c>
      <c r="AG41" s="26" t="n">
        <f aca="false">BasisVolumeLargeVPP!K46</f>
        <v>22475</v>
      </c>
      <c r="AH41" s="30" t="n">
        <f aca="false">AH40</f>
        <v>0.15</v>
      </c>
      <c r="AI41" s="30" t="n">
        <f aca="false">VLOOKUP($A41,[1]!Table,MATCH(AH$1,[1]!Curves,0))</f>
        <v>0.21</v>
      </c>
      <c r="AJ41" s="31" t="n">
        <f aca="false">(AI41-AH41)*AG41*$D41</f>
        <v>4377.04296807435</v>
      </c>
      <c r="AK41" s="26" t="n">
        <f aca="false">BasisVolumeLargeVPP!M46</f>
        <v>22475</v>
      </c>
      <c r="AL41" s="30" t="n">
        <f aca="false">AL40</f>
        <v>0.13</v>
      </c>
      <c r="AM41" s="30" t="n">
        <f aca="false">VLOOKUP($A41,[1]!Table,MATCH(AL$1,[1]!Curves,0))</f>
        <v>0.21</v>
      </c>
      <c r="AN41" s="31" t="n">
        <f aca="false">(AM41-AL41)*AK41*$D41</f>
        <v>5836.05729076579</v>
      </c>
      <c r="AO41" s="26" t="n">
        <f aca="false">BasisVolumeLargeVPP!O46</f>
        <v>18600</v>
      </c>
      <c r="AP41" s="30" t="n">
        <f aca="false">AP40</f>
        <v>0.15</v>
      </c>
      <c r="AQ41" s="30" t="n">
        <f aca="false">VLOOKUP($A41,[1]!Table,MATCH(AP$1,[1]!Curves,0))</f>
        <v>0.21</v>
      </c>
      <c r="AR41" s="31" t="n">
        <f aca="false">(AQ41-AP41)*AO41*$D41</f>
        <v>3622.38038737187</v>
      </c>
      <c r="AS41" s="26" t="n">
        <f aca="false">BasisVolumeLargeVPP!Y46+BasisVolumeLargeVPP!Q46</f>
        <v>29398.3333333333</v>
      </c>
      <c r="AT41" s="30" t="n">
        <f aca="false">AT40</f>
        <v>-0.13</v>
      </c>
      <c r="AU41" s="30" t="n">
        <f aca="false">VLOOKUP($A41,[1]!Table,MATCH(AT$1,[1]!Curves,0))</f>
        <v>-0.1375</v>
      </c>
      <c r="AV41" s="31" t="n">
        <f aca="false">(AU41-AT41)*AS41*$D41</f>
        <v>-715.671680699513</v>
      </c>
      <c r="AW41" s="26" t="n">
        <f aca="false">BasisVolumeLargeVPP!AW46</f>
        <v>0</v>
      </c>
      <c r="AX41" s="30" t="n">
        <f aca="false">AX40</f>
        <v>-0.0775</v>
      </c>
      <c r="AY41" s="30" t="n">
        <f aca="false">VLOOKUP($A41,[1]!Table,MATCH(AX$1,[1]!Curves,0))</f>
        <v>-0.06</v>
      </c>
      <c r="AZ41" s="31" t="n">
        <f aca="false">(AY41-AX41)*AW41*$D41</f>
        <v>0</v>
      </c>
      <c r="BA41" s="26" t="n">
        <f aca="false">BasisVolumeLargeVPP!G46</f>
        <v>5580</v>
      </c>
      <c r="BB41" s="30" t="n">
        <f aca="false">BB40</f>
        <v>-0.15</v>
      </c>
      <c r="BC41" s="30" t="n">
        <f aca="false">VLOOKUP($A41,[1]!Table,MATCH(BB$1,[1]!Curves,0))</f>
        <v>0.02</v>
      </c>
      <c r="BD41" s="31" t="n">
        <f aca="false">(BC41-BB41)*BA41*$D41</f>
        <v>3079.02332926609</v>
      </c>
      <c r="BE41" s="26"/>
      <c r="BF41" s="30" t="n">
        <f aca="false">BF40</f>
        <v>-0.11</v>
      </c>
      <c r="BG41" s="30" t="n">
        <f aca="false">VLOOKUP($A41,[1]!Table,MATCH(BF$1,[1]!Curves,0))</f>
        <v>-0.0875</v>
      </c>
      <c r="BH41" s="31" t="n">
        <f aca="false">(BG41-BF41)*BE41*$D41</f>
        <v>0</v>
      </c>
      <c r="BI41" s="26" t="n">
        <f aca="false">BasisVolumeLargeVPP!AA46</f>
        <v>1808.33333333333</v>
      </c>
      <c r="BJ41" s="30" t="n">
        <f aca="false">BJ40</f>
        <v>-0.11</v>
      </c>
      <c r="BK41" s="30" t="n">
        <f aca="false">VLOOKUP($A41,[1]!Table,MATCH(BJ$1,[1]!Curves,0))</f>
        <v>-0.1175</v>
      </c>
      <c r="BL41" s="31" t="n">
        <f aca="false">(BK41-BJ41)*BI41*$D41</f>
        <v>-44.0219838743109</v>
      </c>
      <c r="BM41" s="26" t="n">
        <f aca="false">BasisVolumeLargeVPP!W46</f>
        <v>51692.5</v>
      </c>
      <c r="BN41" s="30" t="n">
        <f aca="false">BN40</f>
        <v>-0.31</v>
      </c>
      <c r="BO41" s="30" t="n">
        <f aca="false">VLOOKUP($A41,[1]!Table,MATCH(BN$1,[1]!Curves,0))</f>
        <v>-0.1625</v>
      </c>
      <c r="BP41" s="31" t="n">
        <f aca="false">(BO41-BN41)*BM41*$D41</f>
        <v>24748.5304486537</v>
      </c>
      <c r="BQ41" s="26" t="n">
        <f aca="false">BasisVolumeLargeVPP!AG46</f>
        <v>32860</v>
      </c>
      <c r="BR41" s="30" t="n">
        <f aca="false">BR40</f>
        <v>-0.0925</v>
      </c>
      <c r="BS41" s="30" t="n">
        <f aca="false">VLOOKUP($A41,[1]!Table,MATCH(BR$1,[1]!Curves,0))</f>
        <v>-0.0875</v>
      </c>
      <c r="BT41" s="31" t="n">
        <f aca="false">(BS41-BR41)*BQ41*$D41</f>
        <v>533.294890363082</v>
      </c>
      <c r="BU41" s="26" t="n">
        <f aca="false">BasisVolumeLargeVPP!C46</f>
        <v>12245</v>
      </c>
      <c r="BV41" s="30" t="n">
        <v>-0.02</v>
      </c>
      <c r="BW41" s="30" t="n">
        <f aca="false">VLOOKUP($A41,[1]!Table,MATCH(BV$1,[1]!Curves,0))</f>
        <v>-0.006</v>
      </c>
      <c r="BX41" s="31" t="n">
        <f aca="false">(BW41-BV41)*BU41*$D41</f>
        <v>556.43787617129</v>
      </c>
      <c r="BY41" s="26" t="n">
        <f aca="false">BasisVolumeLargeVPP!AO46+BasisVolumeLargeVPP!AU46</f>
        <v>1240</v>
      </c>
      <c r="BZ41" s="30" t="n">
        <f aca="false">BZ40</f>
        <v>-0.09</v>
      </c>
      <c r="CA41" s="30" t="n">
        <f aca="false">VLOOKUP($A41,[1]!Table,MATCH(BZ$1,[1]!Curves,0))</f>
        <v>-0.075</v>
      </c>
      <c r="CB41" s="31" t="n">
        <f aca="false">(CA41-BZ41)*BY41*$D41</f>
        <v>60.3730064561979</v>
      </c>
      <c r="CC41" s="26" t="n">
        <f aca="false">BasisVolumeLargeVPP!AQ46</f>
        <v>1705</v>
      </c>
      <c r="CD41" s="30" t="n">
        <f aca="false">CD40</f>
        <v>-0.155</v>
      </c>
      <c r="CE41" s="30" t="n">
        <f aca="false">VLOOKUP($A41,[1]!Table,MATCH(CD$1,[1]!Curves,0))</f>
        <v>-0.1425</v>
      </c>
      <c r="CF41" s="31" t="n">
        <f aca="false">(CE41-CD41)*CC41*$D41</f>
        <v>69.1774032310601</v>
      </c>
      <c r="CG41" s="26" t="n">
        <f aca="false">BasisVolumeLargeVPP!E46</f>
        <v>44020</v>
      </c>
      <c r="CH41" s="30" t="n">
        <f aca="false">CH40</f>
        <v>-0.195</v>
      </c>
      <c r="CI41" s="30" t="n">
        <f aca="false">VLOOKUP($A41,[1]!Table,MATCH(CH$1,[1]!Curves,0))</f>
        <v>-0.166</v>
      </c>
      <c r="CJ41" s="31" t="n">
        <f aca="false">(CI41-CH41)*CG41*$D41</f>
        <v>4143.60067644371</v>
      </c>
      <c r="CK41" s="26" t="n">
        <f aca="false">BasisVolumeLargeVPP!AI46</f>
        <v>3100</v>
      </c>
      <c r="CL41" s="30" t="n">
        <f aca="false">CL40</f>
        <v>-0.205</v>
      </c>
      <c r="CM41" s="30" t="n">
        <f aca="false">VLOOKUP($A41,[1]!Table,MATCH(CL$1,[1]!Curves,0))</f>
        <v>-0.1625</v>
      </c>
      <c r="CN41" s="31" t="n">
        <f aca="false">(CM41-CL41)*CK41*$D41</f>
        <v>427.642129064735</v>
      </c>
      <c r="CO41" s="26"/>
      <c r="CP41" s="30" t="n">
        <f aca="false">CP40</f>
        <v>-0.08</v>
      </c>
      <c r="CQ41" s="30" t="n">
        <f aca="false">VLOOKUP($A41,[1]!Table,MATCH(CP$1,[1]!Curves,0))</f>
        <v>-0.0675</v>
      </c>
      <c r="CR41" s="31" t="n">
        <f aca="false">(CQ41-CP41)*CO41*$D41</f>
        <v>0</v>
      </c>
      <c r="CS41" s="26" t="n">
        <f aca="false">BasisVolumeLargeVPP!BA46</f>
        <v>0</v>
      </c>
      <c r="CT41" s="30" t="n">
        <f aca="false">CT40</f>
        <v>-0.13</v>
      </c>
      <c r="CU41" s="30" t="n">
        <f aca="false">VLOOKUP($A41,[1]!Table,MATCH(CT$1,[1]!Curves,0))</f>
        <v>-0.09</v>
      </c>
      <c r="CV41" s="31" t="n">
        <f aca="false">(CU41-CT41)*CS41*$D41</f>
        <v>0</v>
      </c>
      <c r="CW41" s="26" t="n">
        <f aca="false">BasisVolumeLargeVPP!AS46</f>
        <v>0</v>
      </c>
      <c r="CX41" s="30" t="n">
        <f aca="false">CX40</f>
        <v>0.01</v>
      </c>
      <c r="CY41" s="30" t="n">
        <f aca="false">VLOOKUP($A41,[1]!Table,MATCH(CX$1,[1]!Curves,0))</f>
        <v>0.02</v>
      </c>
      <c r="CZ41" s="31" t="n">
        <f aca="false">(CY41-CX41)*CW41*$D41</f>
        <v>0</v>
      </c>
      <c r="DA41" s="26" t="n">
        <f aca="false">BasisVolumeLargeVPP!BE46</f>
        <v>0</v>
      </c>
      <c r="DB41" s="30" t="n">
        <f aca="false">DB40</f>
        <v>0.035</v>
      </c>
      <c r="DC41" s="30" t="n">
        <f aca="false">VLOOKUP($A41,[1]!Table,MATCH(DB$1,[1]!Curves,0))</f>
        <v>0.054</v>
      </c>
      <c r="DD41" s="31" t="n">
        <f aca="false">(DC41-DB41)*DA41*$D41</f>
        <v>0</v>
      </c>
      <c r="DE41" s="26" t="n">
        <f aca="false">BasisVolumeLargeVPP!BC46</f>
        <v>620</v>
      </c>
      <c r="DF41" s="30" t="n">
        <f aca="false">DF40</f>
        <v>-0.0925</v>
      </c>
      <c r="DG41" s="30" t="n">
        <f aca="false">VLOOKUP($A41,[1]!Table,MATCH(DF$1,[1]!Curves,0))</f>
        <v>-0.0725</v>
      </c>
      <c r="DH41" s="31" t="n">
        <f aca="false">(DG41-DF41)*DE41*$D41</f>
        <v>40.2486709707986</v>
      </c>
      <c r="DI41" s="26" t="n">
        <f aca="false">BasisVolumeLargeVPP!AE46</f>
        <v>0</v>
      </c>
      <c r="DJ41" s="30" t="n">
        <f aca="false">DJ40</f>
        <v>-0.11</v>
      </c>
      <c r="DK41" s="30" t="n">
        <f aca="false">VLOOKUP($A41,[1]!Table,MATCH(DJ$1,[1]!Curves,0))</f>
        <v>0.1</v>
      </c>
      <c r="DL41" s="31" t="n">
        <f aca="false">(DK41-DJ41)*DI41*$D41</f>
        <v>0</v>
      </c>
      <c r="DM41" s="26" t="n">
        <f aca="false">BasisVolumeLargeVPP!AC46</f>
        <v>1808.33333333333</v>
      </c>
      <c r="DN41" s="30" t="n">
        <f aca="false">DN40</f>
        <v>-0.11</v>
      </c>
      <c r="DO41" s="30" t="n">
        <f aca="false">VLOOKUP($A41,[1]!Table,MATCH(DN$1,[1]!Curves,0))</f>
        <v>-0.1175</v>
      </c>
      <c r="DP41" s="31" t="n">
        <f aca="false">(DO41-DN41)*DM41*$D41</f>
        <v>-44.0219838743109</v>
      </c>
      <c r="DQ41" s="30"/>
      <c r="DR41" s="30"/>
      <c r="DS41" s="32"/>
      <c r="DT41" s="30"/>
      <c r="DU41" s="30"/>
      <c r="DV41" s="32"/>
      <c r="DW41" s="30"/>
      <c r="DX41" s="30"/>
      <c r="DY41" s="32"/>
      <c r="DZ41" s="30"/>
      <c r="EA41" s="30"/>
      <c r="EB41" s="32"/>
    </row>
    <row r="42" customFormat="false" ht="12.75" hidden="false" customHeight="false" outlineLevel="0" collapsed="false">
      <c r="A42" s="25" t="n">
        <v>38017</v>
      </c>
      <c r="B42" s="26" t="n">
        <f aca="false">EOMONTH(A42,0)-$A$1</f>
        <v>-7909</v>
      </c>
      <c r="C42" s="27" t="n">
        <f aca="false">[1]Curves!D52</f>
        <v>0.0550444160550221</v>
      </c>
      <c r="D42" s="28" t="n">
        <f aca="false">1/(1+C42*0.5)^(B42*2/365.25)</f>
        <v>3.24075394181404</v>
      </c>
      <c r="E42" s="26" t="n">
        <f aca="false">NymexVolume!C38</f>
        <v>426494.125</v>
      </c>
      <c r="F42" s="29" t="n">
        <v>4.79</v>
      </c>
      <c r="G42" s="30" t="n">
        <f aca="false">VLOOKUP($A42,[1]!Table,MATCH(F$1,[1]!Curves,0))</f>
        <v>4.595</v>
      </c>
      <c r="H42" s="31" t="n">
        <f aca="false">(G42-F42)*E42*$D42</f>
        <v>-269521.690767085</v>
      </c>
      <c r="I42" s="26" t="n">
        <f aca="false">BasisVolumeLargeVPP!S47</f>
        <v>10695</v>
      </c>
      <c r="J42" s="30" t="n">
        <v>-0.12</v>
      </c>
      <c r="K42" s="30" t="n">
        <f aca="false">VLOOKUP($A42,[1]!Table,MATCH(J$1,[1]!Curves,0))</f>
        <v>-0.12</v>
      </c>
      <c r="L42" s="31" t="n">
        <f aca="false">(K42-J42)*$I42*$D42</f>
        <v>0</v>
      </c>
      <c r="M42" s="26" t="n">
        <f aca="false">BasisVolumeLargeVPP!AY47</f>
        <v>0</v>
      </c>
      <c r="N42" s="30" t="n">
        <v>-0.085</v>
      </c>
      <c r="O42" s="30" t="n">
        <f aca="false">VLOOKUP($A42,[1]!Table,MATCH(N$1,[1]!Curves,0))</f>
        <v>-0.06</v>
      </c>
      <c r="P42" s="31" t="n">
        <f aca="false">(O42-N42)*M42*$D42</f>
        <v>0</v>
      </c>
      <c r="Q42" s="26" t="n">
        <f aca="false">BasisVolumeLargeVPP!AM47</f>
        <v>14725</v>
      </c>
      <c r="R42" s="30" t="n">
        <v>-0.0325</v>
      </c>
      <c r="S42" s="30" t="n">
        <f aca="false">VLOOKUP($A42,[1]!Table,MATCH(R$1,[1]!Curves,0))</f>
        <v>-0.025</v>
      </c>
      <c r="T42" s="31" t="n">
        <f aca="false">(S42-R42)*Q42*$D42</f>
        <v>357.900763449088</v>
      </c>
      <c r="U42" s="26" t="n">
        <f aca="false">BasisVolumeLargeVPP!I47</f>
        <v>9300</v>
      </c>
      <c r="V42" s="30" t="n">
        <v>0.06</v>
      </c>
      <c r="W42" s="30" t="n">
        <f aca="false">VLOOKUP($A42,[1]!Table,MATCH(V$1,[1]!Curves,0))</f>
        <v>0.1</v>
      </c>
      <c r="X42" s="31" t="n">
        <f aca="false">(W42-V42)*U42*$D42</f>
        <v>1205.56046635482</v>
      </c>
      <c r="Y42" s="26" t="n">
        <f aca="false">BasisVolumeLargeVPP!U47</f>
        <v>140751.625</v>
      </c>
      <c r="Z42" s="30" t="n">
        <v>-0.005</v>
      </c>
      <c r="AA42" s="30" t="n">
        <f aca="false">VLOOKUP($A42,[1]!Table,MATCH(Z$1,[1]!Curves,0))</f>
        <v>-0.035</v>
      </c>
      <c r="AB42" s="31" t="n">
        <f aca="false">(AA42-Z42)*Y42*$D42</f>
        <v>-13684.2415060645</v>
      </c>
      <c r="AC42" s="26" t="n">
        <f aca="false">BasisVolumeLargeVPP!AK47</f>
        <v>6045</v>
      </c>
      <c r="AD42" s="30" t="n">
        <v>-0.19</v>
      </c>
      <c r="AE42" s="30" t="n">
        <f aca="false">VLOOKUP($A42,[1]!Table,MATCH(AD$1,[1]!Curves,0))</f>
        <v>-0.171</v>
      </c>
      <c r="AF42" s="31" t="n">
        <f aca="false">(AE42-AD42)*AC42*$D42</f>
        <v>372.216793987052</v>
      </c>
      <c r="AG42" s="26" t="n">
        <f aca="false">BasisVolumeLargeVPP!K47</f>
        <v>22165</v>
      </c>
      <c r="AH42" s="30" t="n">
        <v>0.15</v>
      </c>
      <c r="AI42" s="30" t="n">
        <f aca="false">VLOOKUP($A42,[1]!Table,MATCH(AH$1,[1]!Curves,0))</f>
        <v>0.21</v>
      </c>
      <c r="AJ42" s="31" t="n">
        <f aca="false">(AI42-AH42)*AG42*$D42</f>
        <v>4309.8786672185</v>
      </c>
      <c r="AK42" s="26" t="n">
        <f aca="false">BasisVolumeLargeVPP!M47</f>
        <v>22165</v>
      </c>
      <c r="AL42" s="30" t="n">
        <v>0.13</v>
      </c>
      <c r="AM42" s="30" t="n">
        <f aca="false">VLOOKUP($A42,[1]!Table,MATCH(AL$1,[1]!Curves,0))</f>
        <v>0.21</v>
      </c>
      <c r="AN42" s="31" t="n">
        <f aca="false">(AM42-AL42)*AK42*$D42</f>
        <v>5746.50488962466</v>
      </c>
      <c r="AO42" s="26" t="n">
        <f aca="false">BasisVolumeLargeVPP!O47</f>
        <v>18445</v>
      </c>
      <c r="AP42" s="30" t="n">
        <v>0.15</v>
      </c>
      <c r="AQ42" s="30" t="n">
        <f aca="false">VLOOKUP($A42,[1]!Table,MATCH(AP$1,[1]!Curves,0))</f>
        <v>0.21</v>
      </c>
      <c r="AR42" s="31" t="n">
        <f aca="false">(AQ42-AP42)*AO42*$D42</f>
        <v>3586.5423874056</v>
      </c>
      <c r="AS42" s="26" t="n">
        <f aca="false">BasisVolumeLargeVPP!Y47+BasisVolumeLargeVPP!Q47</f>
        <v>28881.6666666667</v>
      </c>
      <c r="AT42" s="30" t="n">
        <v>-0.14</v>
      </c>
      <c r="AU42" s="30" t="n">
        <f aca="false">VLOOKUP($A42,[1]!Table,MATCH(AT$1,[1]!Curves,0))</f>
        <v>-0.14</v>
      </c>
      <c r="AV42" s="31" t="n">
        <f aca="false">(AU42-AT42)*AS42*$D42</f>
        <v>0</v>
      </c>
      <c r="AW42" s="26" t="n">
        <f aca="false">BasisVolumeLargeVPP!AW47</f>
        <v>0</v>
      </c>
      <c r="AX42" s="30" t="n">
        <v>-0.08</v>
      </c>
      <c r="AY42" s="30" t="n">
        <f aca="false">VLOOKUP($A42,[1]!Table,MATCH(AX$1,[1]!Curves,0))</f>
        <v>-0.06</v>
      </c>
      <c r="AZ42" s="31" t="n">
        <f aca="false">(AY42-AX42)*AW42*$D42</f>
        <v>0</v>
      </c>
      <c r="BA42" s="26" t="n">
        <f aca="false">BasisVolumeLargeVPP!G47</f>
        <v>5425</v>
      </c>
      <c r="BB42" s="30" t="n">
        <v>-0.16</v>
      </c>
      <c r="BC42" s="30" t="n">
        <f aca="false">VLOOKUP($A42,[1]!Table,MATCH(BB$1,[1]!Curves,0))</f>
        <v>0.03</v>
      </c>
      <c r="BD42" s="31" t="n">
        <f aca="false">(BC42-BB42)*BA42*$D42</f>
        <v>3340.40712552483</v>
      </c>
      <c r="BE42" s="26"/>
      <c r="BF42" s="30" t="n">
        <v>-0.12</v>
      </c>
      <c r="BG42" s="30" t="n">
        <f aca="false">VLOOKUP($A42,[1]!Table,MATCH(BF$1,[1]!Curves,0))</f>
        <v>-0.09</v>
      </c>
      <c r="BH42" s="31" t="n">
        <f aca="false">(BG42-BF42)*BE42*$D42</f>
        <v>0</v>
      </c>
      <c r="BI42" s="26" t="n">
        <f aca="false">BasisVolumeLargeVPP!AA47</f>
        <v>1756.66666666667</v>
      </c>
      <c r="BJ42" s="30" t="n">
        <v>-0.12</v>
      </c>
      <c r="BK42" s="30" t="n">
        <f aca="false">VLOOKUP($A42,[1]!Table,MATCH(BJ$1,[1]!Curves,0))</f>
        <v>-0.12</v>
      </c>
      <c r="BL42" s="31" t="n">
        <f aca="false">(BK42-BJ42)*BI42*$D42</f>
        <v>0</v>
      </c>
      <c r="BM42" s="26" t="n">
        <f aca="false">BasisVolumeLargeVPP!W47</f>
        <v>50917.5</v>
      </c>
      <c r="BN42" s="30" t="n">
        <v>-0.315</v>
      </c>
      <c r="BO42" s="30" t="n">
        <f aca="false">VLOOKUP($A42,[1]!Table,MATCH(BN$1,[1]!Curves,0))</f>
        <v>-0.1675</v>
      </c>
      <c r="BP42" s="31" t="n">
        <f aca="false">(BO42-BN42)*BM42*$D42</f>
        <v>24339.1356027667</v>
      </c>
      <c r="BQ42" s="26" t="n">
        <f aca="false">BasisVolumeLargeVPP!AG47</f>
        <v>32240</v>
      </c>
      <c r="BR42" s="30" t="n">
        <v>-0.105</v>
      </c>
      <c r="BS42" s="30" t="n">
        <f aca="false">VLOOKUP($A42,[1]!Table,MATCH(BR$1,[1]!Curves,0))</f>
        <v>-0.09</v>
      </c>
      <c r="BT42" s="31" t="n">
        <f aca="false">(BS42-BR42)*BQ42*$D42</f>
        <v>1567.22860626127</v>
      </c>
      <c r="BU42" s="26" t="n">
        <f aca="false">BasisVolumeLargeVPP!C47</f>
        <v>11780</v>
      </c>
      <c r="BV42" s="30" t="n">
        <v>-0.025</v>
      </c>
      <c r="BW42" s="30" t="n">
        <f aca="false">VLOOKUP($A42,[1]!Table,MATCH(BV$1,[1]!Curves,0))</f>
        <v>-0.01</v>
      </c>
      <c r="BX42" s="31" t="n">
        <f aca="false">(BW42-BV42)*BU42*$D42</f>
        <v>572.641221518541</v>
      </c>
      <c r="BY42" s="26" t="n">
        <f aca="false">BasisVolumeLargeVPP!AO47+BasisVolumeLargeVPP!AU47</f>
        <v>1085</v>
      </c>
      <c r="BZ42" s="30" t="n">
        <v>-0.09</v>
      </c>
      <c r="CA42" s="30" t="n">
        <f aca="false">VLOOKUP($A42,[1]!Table,MATCH(BZ$1,[1]!Curves,0))</f>
        <v>-0.075</v>
      </c>
      <c r="CB42" s="31" t="n">
        <f aca="false">(CA42-BZ42)*BY42*$D42</f>
        <v>52.7432704030235</v>
      </c>
      <c r="CC42" s="26" t="n">
        <f aca="false">BasisVolumeLargeVPP!AQ47</f>
        <v>1550</v>
      </c>
      <c r="CD42" s="30" t="n">
        <v>-0.155</v>
      </c>
      <c r="CE42" s="30" t="n">
        <f aca="false">VLOOKUP($A42,[1]!Table,MATCH(CD$1,[1]!Curves,0))</f>
        <v>-0.15</v>
      </c>
      <c r="CF42" s="31" t="n">
        <f aca="false">(CE42-CD42)*CC42*$D42</f>
        <v>25.1158430490589</v>
      </c>
      <c r="CG42" s="26" t="n">
        <f aca="false">BasisVolumeLargeVPP!E47</f>
        <v>43400</v>
      </c>
      <c r="CH42" s="30" t="n">
        <v>-0.2</v>
      </c>
      <c r="CI42" s="30" t="n">
        <f aca="false">VLOOKUP($A42,[1]!Table,MATCH(CH$1,[1]!Curves,0))</f>
        <v>-0.144</v>
      </c>
      <c r="CJ42" s="31" t="n">
        <f aca="false">(CI42-CH42)*CG42*$D42</f>
        <v>7876.32838018485</v>
      </c>
      <c r="CK42" s="26" t="n">
        <f aca="false">BasisVolumeLargeVPP!AI47</f>
        <v>2790</v>
      </c>
      <c r="CL42" s="30" t="n">
        <v>-0.21</v>
      </c>
      <c r="CM42" s="30" t="n">
        <f aca="false">VLOOKUP($A42,[1]!Table,MATCH(CL$1,[1]!Curves,0))</f>
        <v>-0.1675</v>
      </c>
      <c r="CN42" s="31" t="n">
        <f aca="false">(CM42-CL42)*CK42*$D42</f>
        <v>384.2723986506</v>
      </c>
      <c r="CO42" s="26"/>
      <c r="CP42" s="30" t="n">
        <v>-0.08</v>
      </c>
      <c r="CQ42" s="30" t="n">
        <f aca="false">VLOOKUP($A42,[1]!Table,MATCH(CP$1,[1]!Curves,0))</f>
        <v>-0.0655</v>
      </c>
      <c r="CR42" s="31" t="n">
        <f aca="false">(CQ42-CP42)*CO42*$D42</f>
        <v>0</v>
      </c>
      <c r="CS42" s="26" t="n">
        <f aca="false">BasisVolumeLargeVPP!BA47</f>
        <v>0</v>
      </c>
      <c r="CT42" s="30" t="n">
        <v>-0.135</v>
      </c>
      <c r="CU42" s="30" t="n">
        <f aca="false">VLOOKUP($A42,[1]!Table,MATCH(CT$1,[1]!Curves,0))</f>
        <v>-0.088</v>
      </c>
      <c r="CV42" s="31" t="n">
        <f aca="false">(CU42-CT42)*CS42*$D42</f>
        <v>0</v>
      </c>
      <c r="CW42" s="26" t="n">
        <f aca="false">BasisVolumeLargeVPP!AS47</f>
        <v>0</v>
      </c>
      <c r="CX42" s="30" t="n">
        <v>0.01</v>
      </c>
      <c r="CY42" s="30" t="n">
        <f aca="false">VLOOKUP($A42,[1]!Table,MATCH(CX$1,[1]!Curves,0))</f>
        <v>0.02</v>
      </c>
      <c r="CZ42" s="31" t="n">
        <f aca="false">(CY42-CX42)*CW42*$D42</f>
        <v>0</v>
      </c>
      <c r="DA42" s="26" t="n">
        <f aca="false">BasisVolumeLargeVPP!BE47</f>
        <v>0</v>
      </c>
      <c r="DB42" s="30" t="n">
        <v>0.0325</v>
      </c>
      <c r="DC42" s="30" t="n">
        <f aca="false">VLOOKUP($A42,[1]!Table,MATCH(DB$1,[1]!Curves,0))</f>
        <v>0.054</v>
      </c>
      <c r="DD42" s="31" t="n">
        <f aca="false">(DC42-DB42)*DA42*$D42</f>
        <v>0</v>
      </c>
      <c r="DE42" s="26" t="n">
        <f aca="false">BasisVolumeLargeVPP!BC47</f>
        <v>620</v>
      </c>
      <c r="DF42" s="30" t="n">
        <v>-0.105</v>
      </c>
      <c r="DG42" s="30" t="n">
        <f aca="false">VLOOKUP($A42,[1]!Table,MATCH(DF$1,[1]!Curves,0))</f>
        <v>-0.0725</v>
      </c>
      <c r="DH42" s="31" t="n">
        <f aca="false">(DG42-DF42)*DE42*$D42</f>
        <v>65.301191927553</v>
      </c>
      <c r="DI42" s="26" t="n">
        <f aca="false">BasisVolumeLargeVPP!AE47</f>
        <v>0</v>
      </c>
      <c r="DJ42" s="30" t="n">
        <v>-0.12</v>
      </c>
      <c r="DK42" s="30" t="n">
        <f aca="false">VLOOKUP($A42,[1]!Table,MATCH(DJ$1,[1]!Curves,0))</f>
        <v>0.1</v>
      </c>
      <c r="DL42" s="31" t="n">
        <f aca="false">(DK42-DJ42)*DI42*$D42</f>
        <v>0</v>
      </c>
      <c r="DM42" s="26" t="n">
        <f aca="false">BasisVolumeLargeVPP!AC47</f>
        <v>1756.66666666667</v>
      </c>
      <c r="DN42" s="30" t="n">
        <v>-0.12</v>
      </c>
      <c r="DO42" s="30" t="n">
        <f aca="false">VLOOKUP($A42,[1]!Table,MATCH(DN$1,[1]!Curves,0))</f>
        <v>-0.12</v>
      </c>
      <c r="DP42" s="31" t="n">
        <f aca="false">(DO42-DN42)*DM42*$D42</f>
        <v>0</v>
      </c>
      <c r="DQ42" s="30"/>
      <c r="DR42" s="30"/>
      <c r="DS42" s="32"/>
      <c r="DT42" s="30"/>
      <c r="DU42" s="30"/>
      <c r="DV42" s="32"/>
      <c r="DW42" s="30"/>
      <c r="DX42" s="30"/>
      <c r="DY42" s="32"/>
      <c r="DZ42" s="30"/>
      <c r="EA42" s="30"/>
      <c r="EB42" s="32"/>
    </row>
    <row r="43" customFormat="false" ht="12.75" hidden="false" customHeight="false" outlineLevel="0" collapsed="false">
      <c r="A43" s="25" t="n">
        <v>38046</v>
      </c>
      <c r="B43" s="26" t="n">
        <f aca="false">EOMONTH(A43,0)-$A$1</f>
        <v>-7880</v>
      </c>
      <c r="C43" s="27" t="n">
        <f aca="false">[1]Curves!D53</f>
        <v>0.0551785753552503</v>
      </c>
      <c r="D43" s="28" t="n">
        <f aca="false">1/(1+C43*0.5)^(B43*2/365.25)</f>
        <v>3.23591403158985</v>
      </c>
      <c r="E43" s="26" t="n">
        <f aca="false">NymexVolume!C39</f>
        <v>418136.5</v>
      </c>
      <c r="F43" s="29" t="n">
        <v>4.79</v>
      </c>
      <c r="G43" s="30" t="n">
        <f aca="false">VLOOKUP($A43,[1]!Table,MATCH(F$1,[1]!Curves,0))</f>
        <v>4.475</v>
      </c>
      <c r="H43" s="31" t="n">
        <f aca="false">(G43-F43)*E43*$D43</f>
        <v>-426211.936753009</v>
      </c>
      <c r="I43" s="26" t="n">
        <f aca="false">BasisVolumeLargeVPP!S48</f>
        <v>10440</v>
      </c>
      <c r="J43" s="30" t="n">
        <f aca="false">J42</f>
        <v>-0.12</v>
      </c>
      <c r="K43" s="30" t="n">
        <f aca="false">VLOOKUP($A43,[1]!Table,MATCH(J$1,[1]!Curves,0))</f>
        <v>-0.1125</v>
      </c>
      <c r="L43" s="31" t="n">
        <f aca="false">(K43-J43)*$I43*$D43</f>
        <v>253.372068673485</v>
      </c>
      <c r="M43" s="26" t="n">
        <f aca="false">BasisVolumeLargeVPP!AY48</f>
        <v>0</v>
      </c>
      <c r="N43" s="30" t="n">
        <f aca="false">N42</f>
        <v>-0.085</v>
      </c>
      <c r="O43" s="30" t="n">
        <f aca="false">VLOOKUP($A43,[1]!Table,MATCH(N$1,[1]!Curves,0))</f>
        <v>-0.06</v>
      </c>
      <c r="P43" s="31" t="n">
        <f aca="false">(O43-N43)*M43*$D43</f>
        <v>0</v>
      </c>
      <c r="Q43" s="26" t="n">
        <f aca="false">BasisVolumeLargeVPP!AM48</f>
        <v>14210</v>
      </c>
      <c r="R43" s="30" t="n">
        <f aca="false">R42</f>
        <v>-0.0325</v>
      </c>
      <c r="S43" s="30" t="n">
        <f aca="false">VLOOKUP($A43,[1]!Table,MATCH(R$1,[1]!Curves,0))</f>
        <v>-0.025</v>
      </c>
      <c r="T43" s="31" t="n">
        <f aca="false">(S43-R43)*Q43*$D43</f>
        <v>344.867537916688</v>
      </c>
      <c r="U43" s="26" t="n">
        <f aca="false">BasisVolumeLargeVPP!I48</f>
        <v>8990</v>
      </c>
      <c r="V43" s="30" t="n">
        <f aca="false">V42</f>
        <v>0.06</v>
      </c>
      <c r="W43" s="30" t="n">
        <f aca="false">VLOOKUP($A43,[1]!Table,MATCH(V$1,[1]!Curves,0))</f>
        <v>0.1</v>
      </c>
      <c r="X43" s="31" t="n">
        <f aca="false">(W43-V43)*U43*$D43</f>
        <v>1163.63468575971</v>
      </c>
      <c r="Y43" s="26" t="n">
        <f aca="false">BasisVolumeLargeVPP!U48</f>
        <v>138431.5</v>
      </c>
      <c r="Z43" s="30" t="n">
        <f aca="false">Z42</f>
        <v>-0.005</v>
      </c>
      <c r="AA43" s="30" t="n">
        <f aca="false">VLOOKUP($A43,[1]!Table,MATCH(Z$1,[1]!Curves,0))</f>
        <v>-0.0175</v>
      </c>
      <c r="AB43" s="31" t="n">
        <f aca="false">(AA43-Z43)*Y43*$D43</f>
        <v>-5599.40541580038</v>
      </c>
      <c r="AC43" s="26" t="n">
        <f aca="false">BasisVolumeLargeVPP!AK48</f>
        <v>5945</v>
      </c>
      <c r="AD43" s="30" t="n">
        <f aca="false">AD42</f>
        <v>-0.19</v>
      </c>
      <c r="AE43" s="30" t="n">
        <f aca="false">VLOOKUP($A43,[1]!Table,MATCH(AD$1,[1]!Curves,0))</f>
        <v>-0.191</v>
      </c>
      <c r="AF43" s="31" t="n">
        <f aca="false">(AE43-AD43)*AC43*$D43</f>
        <v>-19.2375089178022</v>
      </c>
      <c r="AG43" s="26" t="n">
        <f aca="false">BasisVolumeLargeVPP!K48</f>
        <v>21822.5</v>
      </c>
      <c r="AH43" s="30" t="n">
        <f aca="false">AH42</f>
        <v>0.15</v>
      </c>
      <c r="AI43" s="30" t="n">
        <f aca="false">VLOOKUP($A43,[1]!Table,MATCH(AH$1,[1]!Curves,0))</f>
        <v>0.21</v>
      </c>
      <c r="AJ43" s="31" t="n">
        <f aca="false">(AI43-AH43)*AG43*$D43</f>
        <v>4236.94403726217</v>
      </c>
      <c r="AK43" s="26" t="n">
        <f aca="false">BasisVolumeLargeVPP!M48</f>
        <v>21822.5</v>
      </c>
      <c r="AL43" s="30" t="n">
        <f aca="false">AL42</f>
        <v>0.13</v>
      </c>
      <c r="AM43" s="30" t="n">
        <f aca="false">VLOOKUP($A43,[1]!Table,MATCH(AL$1,[1]!Curves,0))</f>
        <v>0.21</v>
      </c>
      <c r="AN43" s="31" t="n">
        <f aca="false">(AM43-AL43)*AK43*$D43</f>
        <v>5649.25871634956</v>
      </c>
      <c r="AO43" s="26" t="n">
        <f aca="false">BasisVolumeLargeVPP!O48</f>
        <v>18125</v>
      </c>
      <c r="AP43" s="30" t="n">
        <f aca="false">AP42</f>
        <v>0.15</v>
      </c>
      <c r="AQ43" s="30" t="n">
        <f aca="false">VLOOKUP($A43,[1]!Table,MATCH(AP$1,[1]!Curves,0))</f>
        <v>0.21</v>
      </c>
      <c r="AR43" s="31" t="n">
        <f aca="false">(AQ43-AP43)*AO43*$D43</f>
        <v>3519.05650935396</v>
      </c>
      <c r="AS43" s="26" t="n">
        <f aca="false">BasisVolumeLargeVPP!Y48+BasisVolumeLargeVPP!Q48</f>
        <v>28226.6666666667</v>
      </c>
      <c r="AT43" s="30" t="n">
        <f aca="false">AT42</f>
        <v>-0.14</v>
      </c>
      <c r="AU43" s="30" t="n">
        <f aca="false">VLOOKUP($A43,[1]!Table,MATCH(AT$1,[1]!Curves,0))</f>
        <v>-0.1325</v>
      </c>
      <c r="AV43" s="31" t="n">
        <f aca="false">(AU43-AT43)*AS43*$D43</f>
        <v>685.043000487572</v>
      </c>
      <c r="AW43" s="26" t="n">
        <f aca="false">BasisVolumeLargeVPP!AW48</f>
        <v>0</v>
      </c>
      <c r="AX43" s="30" t="n">
        <f aca="false">AX42</f>
        <v>-0.08</v>
      </c>
      <c r="AY43" s="30" t="n">
        <f aca="false">VLOOKUP($A43,[1]!Table,MATCH(AX$1,[1]!Curves,0))</f>
        <v>-0.06</v>
      </c>
      <c r="AZ43" s="31" t="n">
        <f aca="false">(AY43-AX43)*AW43*$D43</f>
        <v>0</v>
      </c>
      <c r="BA43" s="26" t="n">
        <f aca="false">BasisVolumeLargeVPP!G48</f>
        <v>5365</v>
      </c>
      <c r="BB43" s="30" t="n">
        <f aca="false">BB42</f>
        <v>-0.16</v>
      </c>
      <c r="BC43" s="30" t="n">
        <f aca="false">VLOOKUP($A43,[1]!Table,MATCH(BB$1,[1]!Curves,0))</f>
        <v>0.03</v>
      </c>
      <c r="BD43" s="31" t="n">
        <f aca="false">(BC43-BB43)*BA43*$D43</f>
        <v>3298.52896810111</v>
      </c>
      <c r="BE43" s="26"/>
      <c r="BF43" s="30" t="n">
        <f aca="false">BF42</f>
        <v>-0.12</v>
      </c>
      <c r="BG43" s="30" t="n">
        <f aca="false">VLOOKUP($A43,[1]!Table,MATCH(BF$1,[1]!Curves,0))</f>
        <v>-0.0825</v>
      </c>
      <c r="BH43" s="31" t="n">
        <f aca="false">(BG43-BF43)*BE43*$D43</f>
        <v>0</v>
      </c>
      <c r="BI43" s="26" t="n">
        <f aca="false">BasisVolumeLargeVPP!AA48</f>
        <v>1691.66666666667</v>
      </c>
      <c r="BJ43" s="30" t="n">
        <f aca="false">BJ42</f>
        <v>-0.12</v>
      </c>
      <c r="BK43" s="30" t="n">
        <f aca="false">VLOOKUP($A43,[1]!Table,MATCH(BJ$1,[1]!Curves,0))</f>
        <v>-0.1125</v>
      </c>
      <c r="BL43" s="31" t="n">
        <f aca="false">(BK43-BJ43)*BI43*$D43</f>
        <v>41.0556592757962</v>
      </c>
      <c r="BM43" s="26" t="n">
        <f aca="false">BasisVolumeLargeVPP!W48</f>
        <v>50170</v>
      </c>
      <c r="BN43" s="30" t="n">
        <f aca="false">BN42</f>
        <v>-0.315</v>
      </c>
      <c r="BO43" s="30" t="n">
        <f aca="false">VLOOKUP($A43,[1]!Table,MATCH(BN$1,[1]!Curves,0))</f>
        <v>-0.1525</v>
      </c>
      <c r="BP43" s="31" t="n">
        <f aca="false">(BO43-BN43)*BM43*$D43</f>
        <v>26381.1936317902</v>
      </c>
      <c r="BQ43" s="26" t="n">
        <f aca="false">BasisVolumeLargeVPP!AG48</f>
        <v>31610</v>
      </c>
      <c r="BR43" s="30" t="n">
        <f aca="false">BR42</f>
        <v>-0.105</v>
      </c>
      <c r="BS43" s="30" t="n">
        <f aca="false">VLOOKUP($A43,[1]!Table,MATCH(BR$1,[1]!Curves,0))</f>
        <v>-0.0825</v>
      </c>
      <c r="BT43" s="31" t="n">
        <f aca="false">(BS43-BR43)*BQ43*$D43</f>
        <v>2301.46295711749</v>
      </c>
      <c r="BU43" s="26" t="n">
        <f aca="false">BasisVolumeLargeVPP!C48</f>
        <v>11165</v>
      </c>
      <c r="BV43" s="30" t="n">
        <v>-0.025</v>
      </c>
      <c r="BW43" s="30" t="n">
        <f aca="false">VLOOKUP($A43,[1]!Table,MATCH(BV$1,[1]!Curves,0))</f>
        <v>-0.01</v>
      </c>
      <c r="BX43" s="31" t="n">
        <f aca="false">(BW43-BV43)*BU43*$D43</f>
        <v>541.93470244051</v>
      </c>
      <c r="BY43" s="26" t="n">
        <f aca="false">BasisVolumeLargeVPP!AO48+BasisVolumeLargeVPP!AU48</f>
        <v>1160</v>
      </c>
      <c r="BZ43" s="30" t="n">
        <f aca="false">BZ42</f>
        <v>-0.09</v>
      </c>
      <c r="CA43" s="30" t="n">
        <f aca="false">VLOOKUP($A43,[1]!Table,MATCH(BZ$1,[1]!Curves,0))</f>
        <v>-0.075</v>
      </c>
      <c r="CB43" s="31" t="n">
        <f aca="false">(CA43-BZ43)*BY43*$D43</f>
        <v>56.3049041496634</v>
      </c>
      <c r="CC43" s="26" t="n">
        <f aca="false">BasisVolumeLargeVPP!AQ48</f>
        <v>1450</v>
      </c>
      <c r="CD43" s="30" t="n">
        <f aca="false">CD42</f>
        <v>-0.155</v>
      </c>
      <c r="CE43" s="30" t="n">
        <f aca="false">VLOOKUP($A43,[1]!Table,MATCH(CD$1,[1]!Curves,0))</f>
        <v>-0.1325</v>
      </c>
      <c r="CF43" s="31" t="n">
        <f aca="false">(CE43-CD43)*CC43*$D43</f>
        <v>105.571695280619</v>
      </c>
      <c r="CG43" s="26" t="n">
        <f aca="false">BasisVolumeLargeVPP!E48</f>
        <v>42630</v>
      </c>
      <c r="CH43" s="30" t="n">
        <f aca="false">CH42</f>
        <v>-0.2</v>
      </c>
      <c r="CI43" s="30" t="n">
        <f aca="false">VLOOKUP($A43,[1]!Table,MATCH(CH$1,[1]!Curves,0))</f>
        <v>-0.267</v>
      </c>
      <c r="CJ43" s="31" t="n">
        <f aca="false">(CI43-CH43)*CG43*$D43</f>
        <v>-9242.45001616725</v>
      </c>
      <c r="CK43" s="26" t="n">
        <f aca="false">BasisVolumeLargeVPP!AI48</f>
        <v>2610</v>
      </c>
      <c r="CL43" s="30" t="n">
        <f aca="false">CL42</f>
        <v>-0.21</v>
      </c>
      <c r="CM43" s="30" t="n">
        <f aca="false">VLOOKUP($A43,[1]!Table,MATCH(CL$1,[1]!Curves,0))</f>
        <v>-0.1525</v>
      </c>
      <c r="CN43" s="31" t="n">
        <f aca="false">(CM43-CL43)*CK43*$D43</f>
        <v>485.629798290847</v>
      </c>
      <c r="CO43" s="26"/>
      <c r="CP43" s="30" t="n">
        <f aca="false">CP42</f>
        <v>-0.08</v>
      </c>
      <c r="CQ43" s="30" t="n">
        <f aca="false">VLOOKUP($A43,[1]!Table,MATCH(CP$1,[1]!Curves,0))</f>
        <v>-0.0655</v>
      </c>
      <c r="CR43" s="31" t="n">
        <f aca="false">(CQ43-CP43)*CO43*$D43</f>
        <v>0</v>
      </c>
      <c r="CS43" s="26" t="n">
        <f aca="false">BasisVolumeLargeVPP!BA48</f>
        <v>0</v>
      </c>
      <c r="CT43" s="30" t="n">
        <f aca="false">CT42</f>
        <v>-0.135</v>
      </c>
      <c r="CU43" s="30" t="n">
        <f aca="false">VLOOKUP($A43,[1]!Table,MATCH(CT$1,[1]!Curves,0))</f>
        <v>-0.088</v>
      </c>
      <c r="CV43" s="31" t="n">
        <f aca="false">(CU43-CT43)*CS43*$D43</f>
        <v>0</v>
      </c>
      <c r="CW43" s="26" t="n">
        <f aca="false">BasisVolumeLargeVPP!AS48</f>
        <v>0</v>
      </c>
      <c r="CX43" s="30" t="n">
        <f aca="false">CX42</f>
        <v>0.01</v>
      </c>
      <c r="CY43" s="30" t="n">
        <f aca="false">VLOOKUP($A43,[1]!Table,MATCH(CX$1,[1]!Curves,0))</f>
        <v>0.02</v>
      </c>
      <c r="CZ43" s="31" t="n">
        <f aca="false">(CY43-CX43)*CW43*$D43</f>
        <v>0</v>
      </c>
      <c r="DA43" s="26" t="n">
        <f aca="false">BasisVolumeLargeVPP!BE48</f>
        <v>0</v>
      </c>
      <c r="DB43" s="30" t="n">
        <f aca="false">DB42</f>
        <v>0.0325</v>
      </c>
      <c r="DC43" s="30" t="n">
        <f aca="false">VLOOKUP($A43,[1]!Table,MATCH(DB$1,[1]!Curves,0))</f>
        <v>0.054</v>
      </c>
      <c r="DD43" s="31" t="n">
        <f aca="false">(DC43-DB43)*DA43*$D43</f>
        <v>0</v>
      </c>
      <c r="DE43" s="26" t="n">
        <f aca="false">BasisVolumeLargeVPP!BC48</f>
        <v>580</v>
      </c>
      <c r="DF43" s="30" t="n">
        <f aca="false">DF42</f>
        <v>-0.105</v>
      </c>
      <c r="DG43" s="30" t="n">
        <f aca="false">VLOOKUP($A43,[1]!Table,MATCH(DF$1,[1]!Curves,0))</f>
        <v>-0.0725</v>
      </c>
      <c r="DH43" s="31" t="n">
        <f aca="false">(DG43-DF43)*DE43*$D43</f>
        <v>60.9969794954687</v>
      </c>
      <c r="DI43" s="26" t="n">
        <f aca="false">BasisVolumeLargeVPP!AE48</f>
        <v>0</v>
      </c>
      <c r="DJ43" s="30" t="n">
        <f aca="false">DJ42</f>
        <v>-0.12</v>
      </c>
      <c r="DK43" s="30" t="n">
        <f aca="false">VLOOKUP($A43,[1]!Table,MATCH(DJ$1,[1]!Curves,0))</f>
        <v>0.1</v>
      </c>
      <c r="DL43" s="31" t="n">
        <f aca="false">(DK43-DJ43)*DI43*$D43</f>
        <v>0</v>
      </c>
      <c r="DM43" s="26" t="n">
        <f aca="false">BasisVolumeLargeVPP!AC48</f>
        <v>1691.66666666667</v>
      </c>
      <c r="DN43" s="30" t="n">
        <f aca="false">DN42</f>
        <v>-0.12</v>
      </c>
      <c r="DO43" s="30" t="n">
        <f aca="false">VLOOKUP($A43,[1]!Table,MATCH(DN$1,[1]!Curves,0))</f>
        <v>-0.1125</v>
      </c>
      <c r="DP43" s="31" t="n">
        <f aca="false">(DO43-DN43)*DM43*$D43</f>
        <v>41.0556592757962</v>
      </c>
      <c r="DQ43" s="30"/>
      <c r="DR43" s="30"/>
      <c r="DS43" s="32"/>
      <c r="DT43" s="30"/>
      <c r="DU43" s="30"/>
      <c r="DV43" s="32"/>
      <c r="DW43" s="30"/>
      <c r="DX43" s="30"/>
      <c r="DY43" s="32"/>
      <c r="DZ43" s="30"/>
      <c r="EA43" s="30"/>
      <c r="EB43" s="32"/>
    </row>
    <row r="44" customFormat="false" ht="12.75" hidden="false" customHeight="false" outlineLevel="0" collapsed="false">
      <c r="A44" s="25" t="n">
        <v>38077</v>
      </c>
      <c r="B44" s="26" t="n">
        <f aca="false">EOMONTH(A44,0)-$A$1</f>
        <v>-7849</v>
      </c>
      <c r="C44" s="27" t="n">
        <f aca="false">[1]Curves!D54</f>
        <v>0.0553089828737372</v>
      </c>
      <c r="D44" s="28" t="n">
        <f aca="false">1/(1+C44*0.5)^(B44*2/365.25)</f>
        <v>3.22979520531308</v>
      </c>
      <c r="E44" s="26" t="n">
        <f aca="false">NymexVolume!C40</f>
        <v>410447.75</v>
      </c>
      <c r="F44" s="29" t="n">
        <v>4.79</v>
      </c>
      <c r="G44" s="30" t="n">
        <f aca="false">VLOOKUP($A44,[1]!Table,MATCH(F$1,[1]!Curves,0))</f>
        <v>4.395</v>
      </c>
      <c r="H44" s="31" t="n">
        <f aca="false">(G44-F44)*E44*$D44</f>
        <v>-523636.559117709</v>
      </c>
      <c r="I44" s="26" t="n">
        <f aca="false">BasisVolumeLargeVPP!S49</f>
        <v>10230</v>
      </c>
      <c r="J44" s="30" t="n">
        <f aca="false">J43</f>
        <v>-0.12</v>
      </c>
      <c r="K44" s="30" t="n">
        <f aca="false">VLOOKUP($A44,[1]!Table,MATCH(J$1,[1]!Curves,0))</f>
        <v>-0.11</v>
      </c>
      <c r="L44" s="31" t="n">
        <f aca="false">(K44-J44)*$I44*$D44</f>
        <v>330.408049503528</v>
      </c>
      <c r="M44" s="26" t="n">
        <f aca="false">BasisVolumeLargeVPP!AY49</f>
        <v>0</v>
      </c>
      <c r="N44" s="30" t="n">
        <f aca="false">N43</f>
        <v>-0.085</v>
      </c>
      <c r="O44" s="30" t="n">
        <f aca="false">VLOOKUP($A44,[1]!Table,MATCH(N$1,[1]!Curves,0))</f>
        <v>-0.06</v>
      </c>
      <c r="P44" s="31" t="n">
        <f aca="false">(O44-N44)*M44*$D44</f>
        <v>0</v>
      </c>
      <c r="Q44" s="26" t="n">
        <f aca="false">BasisVolumeLargeVPP!AM49</f>
        <v>13795</v>
      </c>
      <c r="R44" s="30" t="n">
        <f aca="false">R43</f>
        <v>-0.0325</v>
      </c>
      <c r="S44" s="30" t="n">
        <f aca="false">VLOOKUP($A44,[1]!Table,MATCH(R$1,[1]!Curves,0))</f>
        <v>-0.025</v>
      </c>
      <c r="T44" s="31" t="n">
        <f aca="false">(S44-R44)*Q44*$D44</f>
        <v>334.162686429704</v>
      </c>
      <c r="U44" s="26" t="n">
        <f aca="false">BasisVolumeLargeVPP!I49</f>
        <v>8835</v>
      </c>
      <c r="V44" s="30" t="n">
        <f aca="false">V43</f>
        <v>0.06</v>
      </c>
      <c r="W44" s="30" t="n">
        <f aca="false">VLOOKUP($A44,[1]!Table,MATCH(V$1,[1]!Curves,0))</f>
        <v>0.1</v>
      </c>
      <c r="X44" s="31" t="n">
        <f aca="false">(W44-V44)*U44*$D44</f>
        <v>1141.40962555764</v>
      </c>
      <c r="Y44" s="26" t="n">
        <f aca="false">BasisVolumeLargeVPP!U49</f>
        <v>135942.75</v>
      </c>
      <c r="Z44" s="30" t="n">
        <f aca="false">Z43</f>
        <v>-0.005</v>
      </c>
      <c r="AA44" s="30" t="n">
        <f aca="false">VLOOKUP($A44,[1]!Table,MATCH(Z$1,[1]!Curves,0))</f>
        <v>-0.005</v>
      </c>
      <c r="AB44" s="31" t="n">
        <f aca="false">(AA44-Z44)*Y44*$D44</f>
        <v>0</v>
      </c>
      <c r="AC44" s="26" t="n">
        <f aca="false">BasisVolumeLargeVPP!AK49</f>
        <v>5735</v>
      </c>
      <c r="AD44" s="30" t="n">
        <f aca="false">AD43</f>
        <v>-0.19</v>
      </c>
      <c r="AE44" s="30" t="n">
        <f aca="false">VLOOKUP($A44,[1]!Table,MATCH(AD$1,[1]!Curves,0))</f>
        <v>-0.171</v>
      </c>
      <c r="AF44" s="31" t="n">
        <f aca="false">(AE44-AD44)*AC44*$D44</f>
        <v>351.934634546939</v>
      </c>
      <c r="AG44" s="26" t="n">
        <f aca="false">BasisVolumeLargeVPP!K49</f>
        <v>21545</v>
      </c>
      <c r="AH44" s="30" t="n">
        <f aca="false">AH43</f>
        <v>0.15</v>
      </c>
      <c r="AI44" s="30" t="n">
        <f aca="false">VLOOKUP($A44,[1]!Table,MATCH(AH$1,[1]!Curves,0))</f>
        <v>0.21</v>
      </c>
      <c r="AJ44" s="31" t="n">
        <f aca="false">(AI44-AH44)*AG44*$D44</f>
        <v>4175.15626190822</v>
      </c>
      <c r="AK44" s="26" t="n">
        <f aca="false">BasisVolumeLargeVPP!M49</f>
        <v>21545</v>
      </c>
      <c r="AL44" s="30" t="n">
        <f aca="false">AL43</f>
        <v>0.13</v>
      </c>
      <c r="AM44" s="30" t="n">
        <f aca="false">VLOOKUP($A44,[1]!Table,MATCH(AL$1,[1]!Curves,0))</f>
        <v>0.21</v>
      </c>
      <c r="AN44" s="31" t="n">
        <f aca="false">(AM44-AL44)*AK44*$D44</f>
        <v>5566.87501587762</v>
      </c>
      <c r="AO44" s="26" t="n">
        <f aca="false">BasisVolumeLargeVPP!O49</f>
        <v>17825</v>
      </c>
      <c r="AP44" s="30" t="n">
        <f aca="false">AP43</f>
        <v>0.15</v>
      </c>
      <c r="AQ44" s="30" t="n">
        <f aca="false">VLOOKUP($A44,[1]!Table,MATCH(AP$1,[1]!Curves,0))</f>
        <v>0.21</v>
      </c>
      <c r="AR44" s="31" t="n">
        <f aca="false">(AQ44-AP44)*AO44*$D44</f>
        <v>3454.26597208234</v>
      </c>
      <c r="AS44" s="26" t="n">
        <f aca="false">BasisVolumeLargeVPP!Y49+BasisVolumeLargeVPP!Q49</f>
        <v>27693.3333333333</v>
      </c>
      <c r="AT44" s="30" t="n">
        <f aca="false">AT43</f>
        <v>-0.14</v>
      </c>
      <c r="AU44" s="30" t="n">
        <f aca="false">VLOOKUP($A44,[1]!Table,MATCH(AT$1,[1]!Curves,0))</f>
        <v>-0.13</v>
      </c>
      <c r="AV44" s="31" t="n">
        <f aca="false">(AU44-AT44)*AS44*$D44</f>
        <v>894.437952191369</v>
      </c>
      <c r="AW44" s="26" t="n">
        <f aca="false">BasisVolumeLargeVPP!AW49</f>
        <v>0</v>
      </c>
      <c r="AX44" s="30" t="n">
        <f aca="false">AX43</f>
        <v>-0.08</v>
      </c>
      <c r="AY44" s="30" t="n">
        <f aca="false">VLOOKUP($A44,[1]!Table,MATCH(AX$1,[1]!Curves,0))</f>
        <v>-0.06</v>
      </c>
      <c r="AZ44" s="31" t="n">
        <f aca="false">(AY44-AX44)*AW44*$D44</f>
        <v>0</v>
      </c>
      <c r="BA44" s="26" t="n">
        <f aca="false">BasisVolumeLargeVPP!G49</f>
        <v>5270</v>
      </c>
      <c r="BB44" s="30" t="n">
        <f aca="false">BB43</f>
        <v>-0.16</v>
      </c>
      <c r="BC44" s="30" t="n">
        <f aca="false">VLOOKUP($A44,[1]!Table,MATCH(BB$1,[1]!Curves,0))</f>
        <v>0.03</v>
      </c>
      <c r="BD44" s="31" t="n">
        <f aca="false">(BC44-BB44)*BA44*$D44</f>
        <v>3233.99393907999</v>
      </c>
      <c r="BE44" s="26"/>
      <c r="BF44" s="30" t="n">
        <f aca="false">BF43</f>
        <v>-0.12</v>
      </c>
      <c r="BG44" s="30" t="n">
        <f aca="false">VLOOKUP($A44,[1]!Table,MATCH(BF$1,[1]!Curves,0))</f>
        <v>-0.08</v>
      </c>
      <c r="BH44" s="31" t="n">
        <f aca="false">(BG44-BF44)*BE44*$D44</f>
        <v>0</v>
      </c>
      <c r="BI44" s="26" t="n">
        <f aca="false">BasisVolumeLargeVPP!AA49</f>
        <v>1653.33333333333</v>
      </c>
      <c r="BJ44" s="30" t="n">
        <f aca="false">BJ43</f>
        <v>-0.12</v>
      </c>
      <c r="BK44" s="30" t="n">
        <f aca="false">VLOOKUP($A44,[1]!Table,MATCH(BJ$1,[1]!Curves,0))</f>
        <v>-0.11</v>
      </c>
      <c r="BL44" s="31" t="n">
        <f aca="false">(BK44-BJ44)*BI44*$D44</f>
        <v>53.3992807278429</v>
      </c>
      <c r="BM44" s="26" t="n">
        <f aca="false">BasisVolumeLargeVPP!W49</f>
        <v>49445</v>
      </c>
      <c r="BN44" s="30" t="n">
        <f aca="false">BN43</f>
        <v>-0.315</v>
      </c>
      <c r="BO44" s="30" t="n">
        <f aca="false">VLOOKUP($A44,[1]!Table,MATCH(BN$1,[1]!Curves,0))</f>
        <v>-0.1425</v>
      </c>
      <c r="BP44" s="31" t="n">
        <f aca="false">(BO44-BN44)*BM44*$D44</f>
        <v>27547.7711273566</v>
      </c>
      <c r="BQ44" s="26" t="n">
        <f aca="false">BasisVolumeLargeVPP!AG49</f>
        <v>31000</v>
      </c>
      <c r="BR44" s="30" t="n">
        <f aca="false">BR43</f>
        <v>-0.105</v>
      </c>
      <c r="BS44" s="30" t="n">
        <f aca="false">VLOOKUP($A44,[1]!Table,MATCH(BR$1,[1]!Curves,0))</f>
        <v>-0.08</v>
      </c>
      <c r="BT44" s="31" t="n">
        <f aca="false">(BS44-BR44)*BQ44*$D44</f>
        <v>2503.09128411764</v>
      </c>
      <c r="BU44" s="26" t="n">
        <f aca="false">BasisVolumeLargeVPP!C49</f>
        <v>10695</v>
      </c>
      <c r="BV44" s="30" t="n">
        <v>-0.025</v>
      </c>
      <c r="BW44" s="30" t="n">
        <f aca="false">VLOOKUP($A44,[1]!Table,MATCH(BV$1,[1]!Curves,0))</f>
        <v>-0.01</v>
      </c>
      <c r="BX44" s="31" t="n">
        <f aca="false">(BW44-BV44)*BU44*$D44</f>
        <v>518.139895812351</v>
      </c>
      <c r="BY44" s="26" t="n">
        <f aca="false">BasisVolumeLargeVPP!AO49+BasisVolumeLargeVPP!AU49</f>
        <v>1085</v>
      </c>
      <c r="BZ44" s="30" t="n">
        <f aca="false">BZ43</f>
        <v>-0.09</v>
      </c>
      <c r="CA44" s="30" t="n">
        <f aca="false">VLOOKUP($A44,[1]!Table,MATCH(BZ$1,[1]!Curves,0))</f>
        <v>-0.075</v>
      </c>
      <c r="CB44" s="31" t="n">
        <f aca="false">(CA44-BZ44)*BY44*$D44</f>
        <v>52.5649169664703</v>
      </c>
      <c r="CC44" s="26" t="n">
        <f aca="false">BasisVolumeLargeVPP!AQ49</f>
        <v>1395</v>
      </c>
      <c r="CD44" s="30" t="n">
        <f aca="false">CD43</f>
        <v>-0.155</v>
      </c>
      <c r="CE44" s="30" t="n">
        <f aca="false">VLOOKUP($A44,[1]!Table,MATCH(CD$1,[1]!Curves,0))</f>
        <v>-0.1225</v>
      </c>
      <c r="CF44" s="31" t="n">
        <f aca="false">(CE44-CD44)*CC44*$D44</f>
        <v>146.430840120882</v>
      </c>
      <c r="CG44" s="26" t="n">
        <f aca="false">BasisVolumeLargeVPP!E49</f>
        <v>42005</v>
      </c>
      <c r="CH44" s="30" t="n">
        <f aca="false">CH43</f>
        <v>-0.2</v>
      </c>
      <c r="CI44" s="30" t="n">
        <f aca="false">VLOOKUP($A44,[1]!Table,MATCH(CH$1,[1]!Curves,0))</f>
        <v>-0.264</v>
      </c>
      <c r="CJ44" s="31" t="n">
        <f aca="false">(CI44-CH44)*CG44*$D44</f>
        <v>-8682.72304634726</v>
      </c>
      <c r="CK44" s="26" t="n">
        <f aca="false">BasisVolumeLargeVPP!AI49</f>
        <v>2480</v>
      </c>
      <c r="CL44" s="30" t="n">
        <f aca="false">CL43</f>
        <v>-0.21</v>
      </c>
      <c r="CM44" s="30" t="n">
        <f aca="false">VLOOKUP($A44,[1]!Table,MATCH(CL$1,[1]!Curves,0))</f>
        <v>-0.1425</v>
      </c>
      <c r="CN44" s="31" t="n">
        <f aca="false">(CM44-CL44)*CK44*$D44</f>
        <v>540.667717369409</v>
      </c>
      <c r="CO44" s="26"/>
      <c r="CP44" s="30" t="n">
        <f aca="false">CP43</f>
        <v>-0.08</v>
      </c>
      <c r="CQ44" s="30" t="n">
        <f aca="false">VLOOKUP($A44,[1]!Table,MATCH(CP$1,[1]!Curves,0))</f>
        <v>-0.0655</v>
      </c>
      <c r="CR44" s="31" t="n">
        <f aca="false">(CQ44-CP44)*CO44*$D44</f>
        <v>0</v>
      </c>
      <c r="CS44" s="26" t="n">
        <f aca="false">BasisVolumeLargeVPP!BA49</f>
        <v>0</v>
      </c>
      <c r="CT44" s="30" t="n">
        <f aca="false">CT43</f>
        <v>-0.135</v>
      </c>
      <c r="CU44" s="30" t="n">
        <f aca="false">VLOOKUP($A44,[1]!Table,MATCH(CT$1,[1]!Curves,0))</f>
        <v>-0.088</v>
      </c>
      <c r="CV44" s="31" t="n">
        <f aca="false">(CU44-CT44)*CS44*$D44</f>
        <v>0</v>
      </c>
      <c r="CW44" s="26" t="n">
        <f aca="false">BasisVolumeLargeVPP!AS49</f>
        <v>0</v>
      </c>
      <c r="CX44" s="30" t="n">
        <f aca="false">CX43</f>
        <v>0.01</v>
      </c>
      <c r="CY44" s="30" t="n">
        <f aca="false">VLOOKUP($A44,[1]!Table,MATCH(CX$1,[1]!Curves,0))</f>
        <v>0.02</v>
      </c>
      <c r="CZ44" s="31" t="n">
        <f aca="false">(CY44-CX44)*CW44*$D44</f>
        <v>0</v>
      </c>
      <c r="DA44" s="26" t="n">
        <f aca="false">BasisVolumeLargeVPP!BE49</f>
        <v>0</v>
      </c>
      <c r="DB44" s="30" t="n">
        <f aca="false">DB43</f>
        <v>0.0325</v>
      </c>
      <c r="DC44" s="30" t="n">
        <f aca="false">VLOOKUP($A44,[1]!Table,MATCH(DB$1,[1]!Curves,0))</f>
        <v>0.054</v>
      </c>
      <c r="DD44" s="31" t="n">
        <f aca="false">(DC44-DB44)*DA44*$D44</f>
        <v>0</v>
      </c>
      <c r="DE44" s="26" t="n">
        <f aca="false">BasisVolumeLargeVPP!BC49</f>
        <v>620</v>
      </c>
      <c r="DF44" s="30" t="n">
        <f aca="false">DF43</f>
        <v>-0.105</v>
      </c>
      <c r="DG44" s="30" t="n">
        <f aca="false">VLOOKUP($A44,[1]!Table,MATCH(DF$1,[1]!Curves,0))</f>
        <v>-0.0725</v>
      </c>
      <c r="DH44" s="31" t="n">
        <f aca="false">(DG44-DF44)*DE44*$D44</f>
        <v>65.0803733870585</v>
      </c>
      <c r="DI44" s="26" t="n">
        <f aca="false">BasisVolumeLargeVPP!AE49</f>
        <v>0</v>
      </c>
      <c r="DJ44" s="30" t="n">
        <f aca="false">DJ43</f>
        <v>-0.12</v>
      </c>
      <c r="DK44" s="30" t="n">
        <f aca="false">VLOOKUP($A44,[1]!Table,MATCH(DJ$1,[1]!Curves,0))</f>
        <v>0.1</v>
      </c>
      <c r="DL44" s="31" t="n">
        <f aca="false">(DK44-DJ44)*DI44*$D44</f>
        <v>0</v>
      </c>
      <c r="DM44" s="26" t="n">
        <f aca="false">BasisVolumeLargeVPP!AC49</f>
        <v>1653.33333333333</v>
      </c>
      <c r="DN44" s="30" t="n">
        <f aca="false">DN43</f>
        <v>-0.12</v>
      </c>
      <c r="DO44" s="30" t="n">
        <f aca="false">VLOOKUP($A44,[1]!Table,MATCH(DN$1,[1]!Curves,0))</f>
        <v>-0.11</v>
      </c>
      <c r="DP44" s="31" t="n">
        <f aca="false">(DO44-DN44)*DM44*$D44</f>
        <v>53.3992807278429</v>
      </c>
      <c r="DQ44" s="30"/>
      <c r="DR44" s="30"/>
      <c r="DS44" s="32"/>
      <c r="DT44" s="30"/>
      <c r="DU44" s="30"/>
      <c r="DV44" s="32"/>
      <c r="DW44" s="30"/>
      <c r="DX44" s="30"/>
      <c r="DY44" s="32"/>
      <c r="DZ44" s="30"/>
      <c r="EA44" s="30"/>
      <c r="EB44" s="32"/>
    </row>
    <row r="45" customFormat="false" ht="12.75" hidden="false" customHeight="false" outlineLevel="0" collapsed="false">
      <c r="A45" s="25" t="n">
        <v>38107</v>
      </c>
      <c r="B45" s="26" t="n">
        <f aca="false">EOMONTH(A45,0)-$A$1</f>
        <v>-7819</v>
      </c>
      <c r="C45" s="27" t="n">
        <f aca="false">[1]Curves!D55</f>
        <v>0.0554217600602285</v>
      </c>
      <c r="D45" s="28" t="n">
        <f aca="false">1/(1+C45*0.5)^(B45*2/365.25)</f>
        <v>3.22291682786841</v>
      </c>
      <c r="E45" s="26" t="n">
        <f aca="false">NymexVolume!C41</f>
        <v>402266.25</v>
      </c>
      <c r="F45" s="29" t="n">
        <v>4.79</v>
      </c>
      <c r="G45" s="30" t="n">
        <f aca="false">VLOOKUP($A45,[1]!Table,MATCH(F$1,[1]!Curves,0))</f>
        <v>4.305</v>
      </c>
      <c r="H45" s="31" t="n">
        <f aca="false">(G45-F45)*E45*$D45</f>
        <v>-628788.273208133</v>
      </c>
      <c r="I45" s="26" t="n">
        <f aca="false">BasisVolumeLargeVPP!S50</f>
        <v>10050</v>
      </c>
      <c r="J45" s="30" t="n">
        <f aca="false">J44</f>
        <v>-0.12</v>
      </c>
      <c r="K45" s="30" t="n">
        <f aca="false">VLOOKUP($A45,[1]!Table,MATCH(J$1,[1]!Curves,0))</f>
        <v>-0.12</v>
      </c>
      <c r="L45" s="31" t="n">
        <f aca="false">(K45-J45)*$I45*$D45</f>
        <v>0</v>
      </c>
      <c r="M45" s="26" t="n">
        <f aca="false">BasisVolumeLargeVPP!AY50</f>
        <v>0</v>
      </c>
      <c r="N45" s="30" t="n">
        <f aca="false">N44</f>
        <v>-0.085</v>
      </c>
      <c r="O45" s="30" t="n">
        <f aca="false">VLOOKUP($A45,[1]!Table,MATCH(N$1,[1]!Curves,0))</f>
        <v>-0.0575</v>
      </c>
      <c r="P45" s="31" t="n">
        <f aca="false">(O45-N45)*M45*$D45</f>
        <v>0</v>
      </c>
      <c r="Q45" s="26" t="n">
        <f aca="false">BasisVolumeLargeVPP!AM50</f>
        <v>13200</v>
      </c>
      <c r="R45" s="30" t="n">
        <f aca="false">R44</f>
        <v>-0.0325</v>
      </c>
      <c r="S45" s="30" t="n">
        <f aca="false">VLOOKUP($A45,[1]!Table,MATCH(R$1,[1]!Curves,0))</f>
        <v>-0.0225</v>
      </c>
      <c r="T45" s="31" t="n">
        <f aca="false">(S45-R45)*Q45*$D45</f>
        <v>425.42502127863</v>
      </c>
      <c r="U45" s="26" t="n">
        <f aca="false">BasisVolumeLargeVPP!I50</f>
        <v>8700</v>
      </c>
      <c r="V45" s="30" t="n">
        <f aca="false">V44</f>
        <v>0.06</v>
      </c>
      <c r="W45" s="30" t="n">
        <f aca="false">VLOOKUP($A45,[1]!Table,MATCH(V$1,[1]!Curves,0))</f>
        <v>0.1</v>
      </c>
      <c r="X45" s="31" t="n">
        <f aca="false">(W45-V45)*U45*$D45</f>
        <v>1121.57505609821</v>
      </c>
      <c r="Y45" s="26" t="n">
        <f aca="false">BasisVolumeLargeVPP!U50</f>
        <v>133541.25</v>
      </c>
      <c r="Z45" s="30" t="n">
        <f aca="false">Z44</f>
        <v>-0.005</v>
      </c>
      <c r="AA45" s="30" t="n">
        <f aca="false">VLOOKUP($A45,[1]!Table,MATCH(Z$1,[1]!Curves,0))</f>
        <v>0.0075</v>
      </c>
      <c r="AB45" s="31" t="n">
        <f aca="false">(AA45-Z45)*Y45*$D45</f>
        <v>5379.90427299478</v>
      </c>
      <c r="AC45" s="26" t="n">
        <f aca="false">BasisVolumeLargeVPP!AK50</f>
        <v>5550</v>
      </c>
      <c r="AD45" s="30" t="n">
        <f aca="false">AD44</f>
        <v>-0.19</v>
      </c>
      <c r="AE45" s="30" t="n">
        <f aca="false">VLOOKUP($A45,[1]!Table,MATCH(AD$1,[1]!Curves,0))</f>
        <v>-0.146</v>
      </c>
      <c r="AF45" s="31" t="n">
        <f aca="false">(AE45-AD45)*AC45*$D45</f>
        <v>787.036289365465</v>
      </c>
      <c r="AG45" s="26" t="n">
        <f aca="false">BasisVolumeLargeVPP!K50</f>
        <v>21225</v>
      </c>
      <c r="AH45" s="30" t="n">
        <f aca="false">AH44</f>
        <v>0.15</v>
      </c>
      <c r="AI45" s="30" t="n">
        <f aca="false">VLOOKUP($A45,[1]!Table,MATCH(AH$1,[1]!Curves,0))</f>
        <v>0.165</v>
      </c>
      <c r="AJ45" s="31" t="n">
        <f aca="false">(AI45-AH45)*AG45*$D45</f>
        <v>1026.09614507261</v>
      </c>
      <c r="AK45" s="26" t="n">
        <f aca="false">BasisVolumeLargeVPP!M50</f>
        <v>21225</v>
      </c>
      <c r="AL45" s="30" t="n">
        <f aca="false">AL44</f>
        <v>0.13</v>
      </c>
      <c r="AM45" s="30" t="n">
        <f aca="false">VLOOKUP($A45,[1]!Table,MATCH(AL$1,[1]!Curves,0))</f>
        <v>0.165</v>
      </c>
      <c r="AN45" s="31" t="n">
        <f aca="false">(AM45-AL45)*AK45*$D45</f>
        <v>2394.22433850274</v>
      </c>
      <c r="AO45" s="26" t="n">
        <f aca="false">BasisVolumeLargeVPP!O50</f>
        <v>17550</v>
      </c>
      <c r="AP45" s="30" t="n">
        <f aca="false">AP44</f>
        <v>0.15</v>
      </c>
      <c r="AQ45" s="30" t="n">
        <f aca="false">VLOOKUP($A45,[1]!Table,MATCH(AP$1,[1]!Curves,0))</f>
        <v>0.165</v>
      </c>
      <c r="AR45" s="31" t="n">
        <f aca="false">(AQ45-AP45)*AO45*$D45</f>
        <v>848.432854936359</v>
      </c>
      <c r="AS45" s="26" t="n">
        <f aca="false">BasisVolumeLargeVPP!Y50+BasisVolumeLargeVPP!Q50</f>
        <v>27250</v>
      </c>
      <c r="AT45" s="30" t="n">
        <f aca="false">AT44</f>
        <v>-0.14</v>
      </c>
      <c r="AU45" s="30" t="n">
        <f aca="false">VLOOKUP($A45,[1]!Table,MATCH(AT$1,[1]!Curves,0))</f>
        <v>-0.14</v>
      </c>
      <c r="AV45" s="31" t="n">
        <f aca="false">(AU45-AT45)*AS45*$D45</f>
        <v>0</v>
      </c>
      <c r="AW45" s="26" t="n">
        <f aca="false">BasisVolumeLargeVPP!AW50</f>
        <v>0</v>
      </c>
      <c r="AX45" s="30" t="n">
        <f aca="false">AX44</f>
        <v>-0.08</v>
      </c>
      <c r="AY45" s="30" t="n">
        <f aca="false">VLOOKUP($A45,[1]!Table,MATCH(AX$1,[1]!Curves,0))</f>
        <v>-0.0575</v>
      </c>
      <c r="AZ45" s="31" t="n">
        <f aca="false">(AY45-AX45)*AW45*$D45</f>
        <v>0</v>
      </c>
      <c r="BA45" s="26" t="n">
        <f aca="false">BasisVolumeLargeVPP!G50</f>
        <v>5250</v>
      </c>
      <c r="BB45" s="30" t="n">
        <f aca="false">BB44</f>
        <v>-0.16</v>
      </c>
      <c r="BC45" s="30" t="n">
        <f aca="false">VLOOKUP($A45,[1]!Table,MATCH(BB$1,[1]!Curves,0))</f>
        <v>0.03</v>
      </c>
      <c r="BD45" s="31" t="n">
        <f aca="false">(BC45-BB45)*BA45*$D45</f>
        <v>3214.85953579874</v>
      </c>
      <c r="BE45" s="26"/>
      <c r="BF45" s="30" t="n">
        <f aca="false">BF44</f>
        <v>-0.12</v>
      </c>
      <c r="BG45" s="30" t="n">
        <f aca="false">VLOOKUP($A45,[1]!Table,MATCH(BF$1,[1]!Curves,0))</f>
        <v>-0.09</v>
      </c>
      <c r="BH45" s="31" t="n">
        <f aca="false">(BG45-BF45)*BE45*$D45</f>
        <v>0</v>
      </c>
      <c r="BI45" s="26" t="n">
        <f aca="false">BasisVolumeLargeVPP!AA50</f>
        <v>1600</v>
      </c>
      <c r="BJ45" s="30" t="n">
        <f aca="false">BJ44</f>
        <v>-0.12</v>
      </c>
      <c r="BK45" s="30" t="n">
        <f aca="false">VLOOKUP($A45,[1]!Table,MATCH(BJ$1,[1]!Curves,0))</f>
        <v>-0.12</v>
      </c>
      <c r="BL45" s="31" t="n">
        <f aca="false">(BK45-BJ45)*BI45*$D45</f>
        <v>0</v>
      </c>
      <c r="BM45" s="26" t="n">
        <f aca="false">BasisVolumeLargeVPP!W50</f>
        <v>48675</v>
      </c>
      <c r="BN45" s="30" t="n">
        <f aca="false">BN44</f>
        <v>-0.315</v>
      </c>
      <c r="BO45" s="30" t="n">
        <f aca="false">VLOOKUP($A45,[1]!Table,MATCH(BN$1,[1]!Curves,0))</f>
        <v>-0.13</v>
      </c>
      <c r="BP45" s="31" t="n">
        <f aca="false">(BO45-BN45)*BM45*$D45</f>
        <v>29021.9631703515</v>
      </c>
      <c r="BQ45" s="26" t="n">
        <f aca="false">BasisVolumeLargeVPP!AG50</f>
        <v>30300</v>
      </c>
      <c r="BR45" s="30" t="n">
        <f aca="false">BR44</f>
        <v>-0.105</v>
      </c>
      <c r="BS45" s="30" t="n">
        <f aca="false">VLOOKUP($A45,[1]!Table,MATCH(BR$1,[1]!Curves,0))</f>
        <v>-0.09</v>
      </c>
      <c r="BT45" s="31" t="n">
        <f aca="false">(BS45-BR45)*BQ45*$D45</f>
        <v>1464.81569826619</v>
      </c>
      <c r="BU45" s="26" t="n">
        <f aca="false">BasisVolumeLargeVPP!C50</f>
        <v>10200</v>
      </c>
      <c r="BV45" s="30" t="n">
        <v>-0.025</v>
      </c>
      <c r="BW45" s="30" t="n">
        <f aca="false">VLOOKUP($A45,[1]!Table,MATCH(BV$1,[1]!Curves,0))</f>
        <v>-0.005</v>
      </c>
      <c r="BX45" s="31" t="n">
        <f aca="false">(BW45-BV45)*BU45*$D45</f>
        <v>657.475032885155</v>
      </c>
      <c r="BY45" s="26" t="n">
        <f aca="false">BasisVolumeLargeVPP!AO50+BasisVolumeLargeVPP!AU50</f>
        <v>1050</v>
      </c>
      <c r="BZ45" s="30" t="n">
        <f aca="false">BZ44</f>
        <v>-0.09</v>
      </c>
      <c r="CA45" s="30" t="n">
        <f aca="false">VLOOKUP($A45,[1]!Table,MATCH(BZ$1,[1]!Curves,0))</f>
        <v>-0.0825</v>
      </c>
      <c r="CB45" s="31" t="n">
        <f aca="false">(CA45-BZ45)*BY45*$D45</f>
        <v>25.3804700194637</v>
      </c>
      <c r="CC45" s="26" t="n">
        <f aca="false">BasisVolumeLargeVPP!AQ50</f>
        <v>1200</v>
      </c>
      <c r="CD45" s="30" t="n">
        <f aca="false">CD44</f>
        <v>-0.155</v>
      </c>
      <c r="CE45" s="30" t="n">
        <f aca="false">VLOOKUP($A45,[1]!Table,MATCH(CD$1,[1]!Curves,0))</f>
        <v>-0.1475</v>
      </c>
      <c r="CF45" s="31" t="n">
        <f aca="false">(CE45-CD45)*CC45*$D45</f>
        <v>29.0062514508157</v>
      </c>
      <c r="CG45" s="26" t="n">
        <f aca="false">BasisVolumeLargeVPP!E50</f>
        <v>41250</v>
      </c>
      <c r="CH45" s="30" t="n">
        <f aca="false">CH44</f>
        <v>-0.2</v>
      </c>
      <c r="CI45" s="30" t="n">
        <f aca="false">VLOOKUP($A45,[1]!Table,MATCH(CH$1,[1]!Curves,0))</f>
        <v>-0.144</v>
      </c>
      <c r="CJ45" s="31" t="n">
        <f aca="false">(CI45-CH45)*CG45*$D45</f>
        <v>7444.93787237602</v>
      </c>
      <c r="CK45" s="26" t="n">
        <f aca="false">BasisVolumeLargeVPP!AI50</f>
        <v>2250</v>
      </c>
      <c r="CL45" s="30" t="n">
        <f aca="false">CL44</f>
        <v>-0.21</v>
      </c>
      <c r="CM45" s="30" t="n">
        <f aca="false">VLOOKUP($A45,[1]!Table,MATCH(CL$1,[1]!Curves,0))</f>
        <v>-0.13</v>
      </c>
      <c r="CN45" s="31" t="n">
        <f aca="false">(CM45-CL45)*CK45*$D45</f>
        <v>580.125029016313</v>
      </c>
      <c r="CO45" s="26"/>
      <c r="CP45" s="30" t="n">
        <f aca="false">CP44</f>
        <v>-0.08</v>
      </c>
      <c r="CQ45" s="30" t="n">
        <f aca="false">VLOOKUP($A45,[1]!Table,MATCH(CP$1,[1]!Curves,0))</f>
        <v>-0.0655</v>
      </c>
      <c r="CR45" s="31" t="n">
        <f aca="false">(CQ45-CP45)*CO45*$D45</f>
        <v>0</v>
      </c>
      <c r="CS45" s="26" t="n">
        <f aca="false">BasisVolumeLargeVPP!BA50</f>
        <v>0</v>
      </c>
      <c r="CT45" s="30" t="n">
        <f aca="false">CT44</f>
        <v>-0.135</v>
      </c>
      <c r="CU45" s="30" t="n">
        <f aca="false">VLOOKUP($A45,[1]!Table,MATCH(CT$1,[1]!Curves,0))</f>
        <v>-0.088</v>
      </c>
      <c r="CV45" s="31" t="n">
        <f aca="false">(CU45-CT45)*CS45*$D45</f>
        <v>0</v>
      </c>
      <c r="CW45" s="26" t="n">
        <f aca="false">BasisVolumeLargeVPP!AS50</f>
        <v>0</v>
      </c>
      <c r="CX45" s="30" t="n">
        <f aca="false">CX44</f>
        <v>0.01</v>
      </c>
      <c r="CY45" s="30" t="n">
        <f aca="false">VLOOKUP($A45,[1]!Table,MATCH(CX$1,[1]!Curves,0))</f>
        <v>0.015</v>
      </c>
      <c r="CZ45" s="31" t="n">
        <f aca="false">(CY45-CX45)*CW45*$D45</f>
        <v>0</v>
      </c>
      <c r="DA45" s="26" t="n">
        <f aca="false">BasisVolumeLargeVPP!BE50</f>
        <v>0</v>
      </c>
      <c r="DB45" s="30" t="n">
        <f aca="false">DB44</f>
        <v>0.0325</v>
      </c>
      <c r="DC45" s="30" t="n">
        <f aca="false">VLOOKUP($A45,[1]!Table,MATCH(DB$1,[1]!Curves,0))</f>
        <v>0.039</v>
      </c>
      <c r="DD45" s="31" t="n">
        <f aca="false">(DC45-DB45)*DA45*$D45</f>
        <v>0</v>
      </c>
      <c r="DE45" s="26" t="n">
        <f aca="false">BasisVolumeLargeVPP!BC50</f>
        <v>600</v>
      </c>
      <c r="DF45" s="30" t="n">
        <f aca="false">DF44</f>
        <v>-0.105</v>
      </c>
      <c r="DG45" s="30" t="n">
        <f aca="false">VLOOKUP($A45,[1]!Table,MATCH(DF$1,[1]!Curves,0))</f>
        <v>-0.07</v>
      </c>
      <c r="DH45" s="31" t="n">
        <f aca="false">(DG45-DF45)*DE45*$D45</f>
        <v>67.6812533852365</v>
      </c>
      <c r="DI45" s="26" t="n">
        <f aca="false">BasisVolumeLargeVPP!AE50</f>
        <v>0</v>
      </c>
      <c r="DJ45" s="30" t="n">
        <f aca="false">DJ44</f>
        <v>-0.12</v>
      </c>
      <c r="DK45" s="30" t="n">
        <f aca="false">VLOOKUP($A45,[1]!Table,MATCH(DJ$1,[1]!Curves,0))</f>
        <v>0.1</v>
      </c>
      <c r="DL45" s="31" t="n">
        <f aca="false">(DK45-DJ45)*DI45*$D45</f>
        <v>0</v>
      </c>
      <c r="DM45" s="26" t="n">
        <f aca="false">BasisVolumeLargeVPP!AC50</f>
        <v>1600</v>
      </c>
      <c r="DN45" s="30" t="n">
        <f aca="false">DN44</f>
        <v>-0.12</v>
      </c>
      <c r="DO45" s="30" t="n">
        <f aca="false">VLOOKUP($A45,[1]!Table,MATCH(DN$1,[1]!Curves,0))</f>
        <v>-0.12</v>
      </c>
      <c r="DP45" s="31" t="n">
        <f aca="false">(DO45-DN45)*DM45*$D45</f>
        <v>0</v>
      </c>
      <c r="DQ45" s="30"/>
      <c r="DR45" s="30"/>
      <c r="DS45" s="32"/>
      <c r="DT45" s="30"/>
      <c r="DU45" s="30"/>
      <c r="DV45" s="32"/>
      <c r="DW45" s="30"/>
      <c r="DX45" s="30"/>
      <c r="DY45" s="32"/>
      <c r="DZ45" s="30"/>
      <c r="EA45" s="30"/>
      <c r="EB45" s="32"/>
    </row>
    <row r="46" customFormat="false" ht="12.75" hidden="false" customHeight="false" outlineLevel="0" collapsed="false">
      <c r="A46" s="25" t="n">
        <v>38138</v>
      </c>
      <c r="B46" s="26" t="n">
        <f aca="false">EOMONTH(A46,0)-$A$1</f>
        <v>-7788</v>
      </c>
      <c r="C46" s="27" t="n">
        <f aca="false">[1]Curves!D56</f>
        <v>0.0555382964907194</v>
      </c>
      <c r="D46" s="28" t="n">
        <f aca="false">1/(1+C46*0.5)^(B46*2/365.25)</f>
        <v>3.2157632247365</v>
      </c>
      <c r="E46" s="26" t="n">
        <f aca="false">NymexVolume!C42</f>
        <v>394401.375</v>
      </c>
      <c r="F46" s="29" t="n">
        <v>4.79</v>
      </c>
      <c r="G46" s="30" t="n">
        <f aca="false">VLOOKUP($A46,[1]!Table,MATCH(F$1,[1]!Curves,0))</f>
        <v>4.285</v>
      </c>
      <c r="H46" s="31" t="n">
        <f aca="false">(G46-F46)*E46*$D46</f>
        <v>-640492.225942807</v>
      </c>
      <c r="I46" s="26" t="n">
        <f aca="false">BasisVolumeLargeVPP!S51</f>
        <v>9920</v>
      </c>
      <c r="J46" s="30" t="n">
        <f aca="false">J45</f>
        <v>-0.12</v>
      </c>
      <c r="K46" s="30" t="n">
        <f aca="false">VLOOKUP($A46,[1]!Table,MATCH(J$1,[1]!Curves,0))</f>
        <v>-0.12</v>
      </c>
      <c r="L46" s="31" t="n">
        <f aca="false">(K46-J46)*$I46*$D46</f>
        <v>0</v>
      </c>
      <c r="M46" s="26" t="n">
        <f aca="false">BasisVolumeLargeVPP!AY51</f>
        <v>0</v>
      </c>
      <c r="N46" s="30" t="n">
        <f aca="false">N45</f>
        <v>-0.085</v>
      </c>
      <c r="O46" s="30" t="n">
        <f aca="false">VLOOKUP($A46,[1]!Table,MATCH(N$1,[1]!Curves,0))</f>
        <v>-0.0575</v>
      </c>
      <c r="P46" s="31" t="n">
        <f aca="false">(O46-N46)*M46*$D46</f>
        <v>0</v>
      </c>
      <c r="Q46" s="26" t="n">
        <f aca="false">BasisVolumeLargeVPP!AM51</f>
        <v>12865</v>
      </c>
      <c r="R46" s="30" t="n">
        <f aca="false">R45</f>
        <v>-0.0325</v>
      </c>
      <c r="S46" s="30" t="n">
        <f aca="false">VLOOKUP($A46,[1]!Table,MATCH(R$1,[1]!Curves,0))</f>
        <v>-0.0225</v>
      </c>
      <c r="T46" s="31" t="n">
        <f aca="false">(S46-R46)*Q46*$D46</f>
        <v>413.707938862351</v>
      </c>
      <c r="U46" s="26" t="n">
        <f aca="false">BasisVolumeLargeVPP!I51</f>
        <v>8370</v>
      </c>
      <c r="V46" s="30" t="n">
        <f aca="false">V45</f>
        <v>0.06</v>
      </c>
      <c r="W46" s="30" t="n">
        <f aca="false">VLOOKUP($A46,[1]!Table,MATCH(V$1,[1]!Curves,0))</f>
        <v>0.1</v>
      </c>
      <c r="X46" s="31" t="n">
        <f aca="false">(W46-V46)*U46*$D46</f>
        <v>1076.63752764178</v>
      </c>
      <c r="Y46" s="26" t="n">
        <f aca="false">BasisVolumeLargeVPP!U51</f>
        <v>131133.875</v>
      </c>
      <c r="Z46" s="30" t="n">
        <f aca="false">Z45</f>
        <v>-0.005</v>
      </c>
      <c r="AA46" s="30" t="n">
        <f aca="false">VLOOKUP($A46,[1]!Table,MATCH(Z$1,[1]!Curves,0))</f>
        <v>0.0075</v>
      </c>
      <c r="AB46" s="31" t="n">
        <f aca="false">(AA46-Z46)*Y46*$D46</f>
        <v>5271.19365927741</v>
      </c>
      <c r="AC46" s="26" t="n">
        <f aca="false">BasisVolumeLargeVPP!AK51</f>
        <v>5270</v>
      </c>
      <c r="AD46" s="30" t="n">
        <f aca="false">AD45</f>
        <v>-0.19</v>
      </c>
      <c r="AE46" s="30" t="n">
        <f aca="false">VLOOKUP($A46,[1]!Table,MATCH(AD$1,[1]!Curves,0))</f>
        <v>-0.176</v>
      </c>
      <c r="AF46" s="31" t="n">
        <f aca="false">(AE46-AD46)*AC46*$D46</f>
        <v>237.259010721059</v>
      </c>
      <c r="AG46" s="26" t="n">
        <f aca="false">BasisVolumeLargeVPP!K51</f>
        <v>20847.5</v>
      </c>
      <c r="AH46" s="30" t="n">
        <f aca="false">AH45</f>
        <v>0.15</v>
      </c>
      <c r="AI46" s="30" t="n">
        <f aca="false">VLOOKUP($A46,[1]!Table,MATCH(AH$1,[1]!Curves,0))</f>
        <v>0.165</v>
      </c>
      <c r="AJ46" s="31" t="n">
        <f aca="false">(AI46-AH46)*AG46*$D46</f>
        <v>1005.60935741541</v>
      </c>
      <c r="AK46" s="26" t="n">
        <f aca="false">BasisVolumeLargeVPP!M51</f>
        <v>20847.5</v>
      </c>
      <c r="AL46" s="30" t="n">
        <f aca="false">AL45</f>
        <v>0.13</v>
      </c>
      <c r="AM46" s="30" t="n">
        <f aca="false">VLOOKUP($A46,[1]!Table,MATCH(AL$1,[1]!Curves,0))</f>
        <v>0.165</v>
      </c>
      <c r="AN46" s="31" t="n">
        <f aca="false">(AM46-AL46)*AK46*$D46</f>
        <v>2346.42183396929</v>
      </c>
      <c r="AO46" s="26" t="n">
        <f aca="false">BasisVolumeLargeVPP!O51</f>
        <v>17360</v>
      </c>
      <c r="AP46" s="30" t="n">
        <f aca="false">AP45</f>
        <v>0.15</v>
      </c>
      <c r="AQ46" s="30" t="n">
        <f aca="false">VLOOKUP($A46,[1]!Table,MATCH(AP$1,[1]!Curves,0))</f>
        <v>0.165</v>
      </c>
      <c r="AR46" s="31" t="n">
        <f aca="false">(AQ46-AP46)*AO46*$D46</f>
        <v>837.384743721385</v>
      </c>
      <c r="AS46" s="26" t="n">
        <f aca="false">BasisVolumeLargeVPP!Y51+BasisVolumeLargeVPP!Q51</f>
        <v>26660</v>
      </c>
      <c r="AT46" s="30" t="n">
        <f aca="false">AT45</f>
        <v>-0.14</v>
      </c>
      <c r="AU46" s="30" t="n">
        <f aca="false">VLOOKUP($A46,[1]!Table,MATCH(AT$1,[1]!Curves,0))</f>
        <v>-0.14</v>
      </c>
      <c r="AV46" s="31" t="n">
        <f aca="false">(AU46-AT46)*AS46*$D46</f>
        <v>0</v>
      </c>
      <c r="AW46" s="26" t="n">
        <f aca="false">BasisVolumeLargeVPP!AW51</f>
        <v>0</v>
      </c>
      <c r="AX46" s="30" t="n">
        <f aca="false">AX45</f>
        <v>-0.08</v>
      </c>
      <c r="AY46" s="30" t="n">
        <f aca="false">VLOOKUP($A46,[1]!Table,MATCH(AX$1,[1]!Curves,0))</f>
        <v>-0.0575</v>
      </c>
      <c r="AZ46" s="31" t="n">
        <f aca="false">(AY46-AX46)*AW46*$D46</f>
        <v>0</v>
      </c>
      <c r="BA46" s="26" t="n">
        <f aca="false">BasisVolumeLargeVPP!G51</f>
        <v>5115</v>
      </c>
      <c r="BB46" s="30" t="n">
        <f aca="false">BB45</f>
        <v>-0.16</v>
      </c>
      <c r="BC46" s="30" t="n">
        <f aca="false">VLOOKUP($A46,[1]!Table,MATCH(BB$1,[1]!Curves,0))</f>
        <v>0.03</v>
      </c>
      <c r="BD46" s="31" t="n">
        <f aca="false">(BC46-BB46)*BA46*$D46</f>
        <v>3125.23948996017</v>
      </c>
      <c r="BE46" s="26"/>
      <c r="BF46" s="30" t="n">
        <f aca="false">BF45</f>
        <v>-0.12</v>
      </c>
      <c r="BG46" s="30" t="n">
        <f aca="false">VLOOKUP($A46,[1]!Table,MATCH(BF$1,[1]!Curves,0))</f>
        <v>-0.09</v>
      </c>
      <c r="BH46" s="31" t="n">
        <f aca="false">(BG46-BF46)*BE46*$D46</f>
        <v>0</v>
      </c>
      <c r="BI46" s="26" t="n">
        <f aca="false">BasisVolumeLargeVPP!AA51</f>
        <v>1550</v>
      </c>
      <c r="BJ46" s="30" t="n">
        <f aca="false">BJ45</f>
        <v>-0.12</v>
      </c>
      <c r="BK46" s="30" t="n">
        <f aca="false">VLOOKUP($A46,[1]!Table,MATCH(BJ$1,[1]!Curves,0))</f>
        <v>-0.12</v>
      </c>
      <c r="BL46" s="31" t="n">
        <f aca="false">(BK46-BJ46)*BI46*$D46</f>
        <v>0</v>
      </c>
      <c r="BM46" s="26" t="n">
        <f aca="false">BasisVolumeLargeVPP!W51</f>
        <v>47972.5</v>
      </c>
      <c r="BN46" s="30" t="n">
        <f aca="false">BN45</f>
        <v>-0.315</v>
      </c>
      <c r="BO46" s="30" t="n">
        <f aca="false">VLOOKUP($A46,[1]!Table,MATCH(BN$1,[1]!Curves,0))</f>
        <v>-0.1175</v>
      </c>
      <c r="BP46" s="31" t="n">
        <f aca="false">(BO46-BN46)*BM46*$D46</f>
        <v>30467.9697564877</v>
      </c>
      <c r="BQ46" s="26" t="n">
        <f aca="false">BasisVolumeLargeVPP!AG51</f>
        <v>29760</v>
      </c>
      <c r="BR46" s="30" t="n">
        <f aca="false">BR45</f>
        <v>-0.105</v>
      </c>
      <c r="BS46" s="30" t="n">
        <f aca="false">VLOOKUP($A46,[1]!Table,MATCH(BR$1,[1]!Curves,0))</f>
        <v>-0.09</v>
      </c>
      <c r="BT46" s="31" t="n">
        <f aca="false">(BS46-BR46)*BQ46*$D46</f>
        <v>1435.51670352237</v>
      </c>
      <c r="BU46" s="26" t="n">
        <f aca="false">BasisVolumeLargeVPP!C51</f>
        <v>9765</v>
      </c>
      <c r="BV46" s="30" t="n">
        <v>-0.025</v>
      </c>
      <c r="BW46" s="30" t="n">
        <f aca="false">VLOOKUP($A46,[1]!Table,MATCH(BV$1,[1]!Curves,0))</f>
        <v>-0.005</v>
      </c>
      <c r="BX46" s="31" t="n">
        <f aca="false">(BW46-BV46)*BU46*$D46</f>
        <v>628.038557791038</v>
      </c>
      <c r="BY46" s="26" t="n">
        <f aca="false">BasisVolumeLargeVPP!AO51+BasisVolumeLargeVPP!AU51</f>
        <v>930</v>
      </c>
      <c r="BZ46" s="30" t="n">
        <f aca="false">BZ45</f>
        <v>-0.09</v>
      </c>
      <c r="CA46" s="30" t="n">
        <f aca="false">VLOOKUP($A46,[1]!Table,MATCH(BZ$1,[1]!Curves,0))</f>
        <v>-0.0825</v>
      </c>
      <c r="CB46" s="31" t="n">
        <f aca="false">(CA46-BZ46)*BY46*$D46</f>
        <v>22.4299484925371</v>
      </c>
      <c r="CC46" s="26" t="n">
        <f aca="false">BasisVolumeLargeVPP!AQ51</f>
        <v>1240</v>
      </c>
      <c r="CD46" s="30" t="n">
        <f aca="false">CD45</f>
        <v>-0.155</v>
      </c>
      <c r="CE46" s="30" t="n">
        <f aca="false">VLOOKUP($A46,[1]!Table,MATCH(CD$1,[1]!Curves,0))</f>
        <v>-0.105</v>
      </c>
      <c r="CF46" s="31" t="n">
        <f aca="false">(CE46-CD46)*CC46*$D46</f>
        <v>199.377319933663</v>
      </c>
      <c r="CG46" s="26" t="n">
        <f aca="false">BasisVolumeLargeVPP!E51</f>
        <v>40610</v>
      </c>
      <c r="CH46" s="30" t="n">
        <f aca="false">CH45</f>
        <v>-0.2</v>
      </c>
      <c r="CI46" s="30" t="n">
        <f aca="false">VLOOKUP($A46,[1]!Table,MATCH(CH$1,[1]!Curves,0))</f>
        <v>-0.134</v>
      </c>
      <c r="CJ46" s="31" t="n">
        <f aca="false">(CI46-CH46)*CG46*$D46</f>
        <v>8619.08154073225</v>
      </c>
      <c r="CK46" s="26" t="n">
        <f aca="false">BasisVolumeLargeVPP!AI51</f>
        <v>2015</v>
      </c>
      <c r="CL46" s="30" t="n">
        <f aca="false">CL45</f>
        <v>-0.21</v>
      </c>
      <c r="CM46" s="30" t="n">
        <f aca="false">VLOOKUP($A46,[1]!Table,MATCH(CL$1,[1]!Curves,0))</f>
        <v>-0.115</v>
      </c>
      <c r="CN46" s="31" t="n">
        <f aca="false">(CM46-CL46)*CK46*$D46</f>
        <v>615.577475295184</v>
      </c>
      <c r="CO46" s="26"/>
      <c r="CP46" s="30" t="n">
        <f aca="false">CP45</f>
        <v>-0.08</v>
      </c>
      <c r="CQ46" s="30" t="n">
        <f aca="false">VLOOKUP($A46,[1]!Table,MATCH(CP$1,[1]!Curves,0))</f>
        <v>-0.0655</v>
      </c>
      <c r="CR46" s="31" t="n">
        <f aca="false">(CQ46-CP46)*CO46*$D46</f>
        <v>0</v>
      </c>
      <c r="CS46" s="26" t="n">
        <f aca="false">BasisVolumeLargeVPP!BA51</f>
        <v>0</v>
      </c>
      <c r="CT46" s="30" t="n">
        <f aca="false">CT45</f>
        <v>-0.135</v>
      </c>
      <c r="CU46" s="30" t="n">
        <f aca="false">VLOOKUP($A46,[1]!Table,MATCH(CT$1,[1]!Curves,0))</f>
        <v>-0.088</v>
      </c>
      <c r="CV46" s="31" t="n">
        <f aca="false">(CU46-CT46)*CS46*$D46</f>
        <v>0</v>
      </c>
      <c r="CW46" s="26" t="n">
        <f aca="false">BasisVolumeLargeVPP!AS51</f>
        <v>0</v>
      </c>
      <c r="CX46" s="30" t="n">
        <f aca="false">CX45</f>
        <v>0.01</v>
      </c>
      <c r="CY46" s="30" t="n">
        <f aca="false">VLOOKUP($A46,[1]!Table,MATCH(CX$1,[1]!Curves,0))</f>
        <v>0.015</v>
      </c>
      <c r="CZ46" s="31" t="n">
        <f aca="false">(CY46-CX46)*CW46*$D46</f>
        <v>0</v>
      </c>
      <c r="DA46" s="26" t="n">
        <f aca="false">BasisVolumeLargeVPP!BE51</f>
        <v>0</v>
      </c>
      <c r="DB46" s="30" t="n">
        <f aca="false">DB45</f>
        <v>0.0325</v>
      </c>
      <c r="DC46" s="30" t="n">
        <f aca="false">VLOOKUP($A46,[1]!Table,MATCH(DB$1,[1]!Curves,0))</f>
        <v>0.039</v>
      </c>
      <c r="DD46" s="31" t="n">
        <f aca="false">(DC46-DB46)*DA46*$D46</f>
        <v>0</v>
      </c>
      <c r="DE46" s="26" t="n">
        <f aca="false">BasisVolumeLargeVPP!BC51</f>
        <v>620</v>
      </c>
      <c r="DF46" s="30" t="n">
        <f aca="false">DF45</f>
        <v>-0.105</v>
      </c>
      <c r="DG46" s="30" t="n">
        <f aca="false">VLOOKUP($A46,[1]!Table,MATCH(DF$1,[1]!Curves,0))</f>
        <v>-0.07</v>
      </c>
      <c r="DH46" s="31" t="n">
        <f aca="false">(DG46-DF46)*DE46*$D46</f>
        <v>69.782061976782</v>
      </c>
      <c r="DI46" s="26" t="n">
        <f aca="false">BasisVolumeLargeVPP!AE51</f>
        <v>0</v>
      </c>
      <c r="DJ46" s="30" t="n">
        <f aca="false">DJ45</f>
        <v>-0.12</v>
      </c>
      <c r="DK46" s="30" t="n">
        <f aca="false">VLOOKUP($A46,[1]!Table,MATCH(DJ$1,[1]!Curves,0))</f>
        <v>0.1</v>
      </c>
      <c r="DL46" s="31" t="n">
        <f aca="false">(DK46-DJ46)*DI46*$D46</f>
        <v>0</v>
      </c>
      <c r="DM46" s="26" t="n">
        <f aca="false">BasisVolumeLargeVPP!AC51</f>
        <v>1550</v>
      </c>
      <c r="DN46" s="30" t="n">
        <f aca="false">DN45</f>
        <v>-0.12</v>
      </c>
      <c r="DO46" s="30" t="n">
        <f aca="false">VLOOKUP($A46,[1]!Table,MATCH(DN$1,[1]!Curves,0))</f>
        <v>-0.12</v>
      </c>
      <c r="DP46" s="31" t="n">
        <f aca="false">(DO46-DN46)*DM46*$D46</f>
        <v>0</v>
      </c>
      <c r="DQ46" s="30"/>
      <c r="DR46" s="30"/>
      <c r="DS46" s="32"/>
      <c r="DT46" s="30"/>
      <c r="DU46" s="30"/>
      <c r="DV46" s="32"/>
      <c r="DW46" s="30"/>
      <c r="DX46" s="30"/>
      <c r="DY46" s="32"/>
      <c r="DZ46" s="30"/>
      <c r="EA46" s="30"/>
      <c r="EB46" s="32"/>
    </row>
    <row r="47" customFormat="false" ht="12.75" hidden="false" customHeight="false" outlineLevel="0" collapsed="false">
      <c r="A47" s="25" t="n">
        <v>38168</v>
      </c>
      <c r="B47" s="26" t="n">
        <f aca="false">EOMONTH(A47,0)-$A$1</f>
        <v>-7758</v>
      </c>
      <c r="C47" s="27" t="n">
        <f aca="false">[1]Curves!D57</f>
        <v>0.0556490624854114</v>
      </c>
      <c r="D47" s="28" t="n">
        <f aca="false">1/(1+C47*0.5)^(B47*2/365.25)</f>
        <v>3.20866291733264</v>
      </c>
      <c r="E47" s="26" t="n">
        <f aca="false">NymexVolume!C43</f>
        <v>386737.5</v>
      </c>
      <c r="F47" s="29" t="n">
        <v>4.79</v>
      </c>
      <c r="G47" s="30" t="n">
        <f aca="false">VLOOKUP($A47,[1]!Table,MATCH(F$1,[1]!Curves,0))</f>
        <v>4.313</v>
      </c>
      <c r="H47" s="31" t="n">
        <f aca="false">(G47-F47)*E47*$D47</f>
        <v>-591914.201171151</v>
      </c>
      <c r="I47" s="26" t="n">
        <f aca="false">BasisVolumeLargeVPP!S52</f>
        <v>9750</v>
      </c>
      <c r="J47" s="30" t="n">
        <f aca="false">J46</f>
        <v>-0.12</v>
      </c>
      <c r="K47" s="30" t="n">
        <f aca="false">VLOOKUP($A47,[1]!Table,MATCH(J$1,[1]!Curves,0))</f>
        <v>-0.12</v>
      </c>
      <c r="L47" s="31" t="n">
        <f aca="false">(K47-J47)*$I47*$D47</f>
        <v>0</v>
      </c>
      <c r="M47" s="26" t="n">
        <f aca="false">BasisVolumeLargeVPP!AY52</f>
        <v>0</v>
      </c>
      <c r="N47" s="30" t="n">
        <f aca="false">N46</f>
        <v>-0.085</v>
      </c>
      <c r="O47" s="30" t="n">
        <f aca="false">VLOOKUP($A47,[1]!Table,MATCH(N$1,[1]!Curves,0))</f>
        <v>-0.0575</v>
      </c>
      <c r="P47" s="31" t="n">
        <f aca="false">(O47-N47)*M47*$D47</f>
        <v>0</v>
      </c>
      <c r="Q47" s="26" t="n">
        <f aca="false">BasisVolumeLargeVPP!AM52</f>
        <v>12300</v>
      </c>
      <c r="R47" s="30" t="n">
        <f aca="false">R46</f>
        <v>-0.0325</v>
      </c>
      <c r="S47" s="30" t="n">
        <f aca="false">VLOOKUP($A47,[1]!Table,MATCH(R$1,[1]!Curves,0))</f>
        <v>-0.0225</v>
      </c>
      <c r="T47" s="31" t="n">
        <f aca="false">(S47-R47)*Q47*$D47</f>
        <v>394.665538831915</v>
      </c>
      <c r="U47" s="26" t="n">
        <f aca="false">BasisVolumeLargeVPP!I52</f>
        <v>8250</v>
      </c>
      <c r="V47" s="30" t="n">
        <f aca="false">V46</f>
        <v>0.06</v>
      </c>
      <c r="W47" s="30" t="n">
        <f aca="false">VLOOKUP($A47,[1]!Table,MATCH(V$1,[1]!Curves,0))</f>
        <v>0.1</v>
      </c>
      <c r="X47" s="31" t="n">
        <f aca="false">(W47-V47)*U47*$D47</f>
        <v>1058.85876271977</v>
      </c>
      <c r="Y47" s="26" t="n">
        <f aca="false">BasisVolumeLargeVPP!U52</f>
        <v>128887.5</v>
      </c>
      <c r="Z47" s="30" t="n">
        <f aca="false">Z46</f>
        <v>-0.005</v>
      </c>
      <c r="AA47" s="30" t="n">
        <f aca="false">VLOOKUP($A47,[1]!Table,MATCH(Z$1,[1]!Curves,0))</f>
        <v>0.0125</v>
      </c>
      <c r="AB47" s="31" t="n">
        <f aca="false">(AA47-Z47)*Y47*$D47</f>
        <v>7237.23948075994</v>
      </c>
      <c r="AC47" s="26" t="n">
        <f aca="false">BasisVolumeLargeVPP!AK52</f>
        <v>5100</v>
      </c>
      <c r="AD47" s="30" t="n">
        <f aca="false">AD46</f>
        <v>-0.19</v>
      </c>
      <c r="AE47" s="30" t="n">
        <f aca="false">VLOOKUP($A47,[1]!Table,MATCH(AD$1,[1]!Curves,0))</f>
        <v>-0.172</v>
      </c>
      <c r="AF47" s="31" t="n">
        <f aca="false">(AE47-AD47)*AC47*$D47</f>
        <v>294.555255811137</v>
      </c>
      <c r="AG47" s="26" t="n">
        <f aca="false">BasisVolumeLargeVPP!K52</f>
        <v>20550</v>
      </c>
      <c r="AH47" s="30" t="n">
        <f aca="false">AH46</f>
        <v>0.15</v>
      </c>
      <c r="AI47" s="30" t="n">
        <f aca="false">VLOOKUP($A47,[1]!Table,MATCH(AH$1,[1]!Curves,0))</f>
        <v>0.165</v>
      </c>
      <c r="AJ47" s="31" t="n">
        <f aca="false">(AI47-AH47)*AG47*$D47</f>
        <v>989.070344267787</v>
      </c>
      <c r="AK47" s="26" t="n">
        <f aca="false">BasisVolumeLargeVPP!M52</f>
        <v>20550</v>
      </c>
      <c r="AL47" s="30" t="n">
        <f aca="false">AL46</f>
        <v>0.13</v>
      </c>
      <c r="AM47" s="30" t="n">
        <f aca="false">VLOOKUP($A47,[1]!Table,MATCH(AL$1,[1]!Curves,0))</f>
        <v>0.165</v>
      </c>
      <c r="AN47" s="31" t="n">
        <f aca="false">(AM47-AL47)*AK47*$D47</f>
        <v>2307.8308032915</v>
      </c>
      <c r="AO47" s="26" t="n">
        <f aca="false">BasisVolumeLargeVPP!O52</f>
        <v>17100</v>
      </c>
      <c r="AP47" s="30" t="n">
        <f aca="false">AP46</f>
        <v>0.15</v>
      </c>
      <c r="AQ47" s="30" t="n">
        <f aca="false">VLOOKUP($A47,[1]!Table,MATCH(AP$1,[1]!Curves,0))</f>
        <v>0.165</v>
      </c>
      <c r="AR47" s="31" t="n">
        <f aca="false">(AQ47-AP47)*AO47*$D47</f>
        <v>823.022038295823</v>
      </c>
      <c r="AS47" s="26" t="n">
        <f aca="false">BasisVolumeLargeVPP!Y52+BasisVolumeLargeVPP!Q52</f>
        <v>26100</v>
      </c>
      <c r="AT47" s="30" t="n">
        <f aca="false">AT46</f>
        <v>-0.14</v>
      </c>
      <c r="AU47" s="30" t="n">
        <f aca="false">VLOOKUP($A47,[1]!Table,MATCH(AT$1,[1]!Curves,0))</f>
        <v>-0.14</v>
      </c>
      <c r="AV47" s="31" t="n">
        <f aca="false">(AU47-AT47)*AS47*$D47</f>
        <v>0</v>
      </c>
      <c r="AW47" s="26" t="n">
        <f aca="false">BasisVolumeLargeVPP!AW52</f>
        <v>0</v>
      </c>
      <c r="AX47" s="30" t="n">
        <f aca="false">AX46</f>
        <v>-0.08</v>
      </c>
      <c r="AY47" s="30" t="n">
        <f aca="false">VLOOKUP($A47,[1]!Table,MATCH(AX$1,[1]!Curves,0))</f>
        <v>-0.0575</v>
      </c>
      <c r="AZ47" s="31" t="n">
        <f aca="false">(AY47-AX47)*AW47*$D47</f>
        <v>0</v>
      </c>
      <c r="BA47" s="26" t="n">
        <f aca="false">BasisVolumeLargeVPP!G52</f>
        <v>5100</v>
      </c>
      <c r="BB47" s="30" t="n">
        <f aca="false">BB46</f>
        <v>-0.16</v>
      </c>
      <c r="BC47" s="30" t="n">
        <f aca="false">VLOOKUP($A47,[1]!Table,MATCH(BB$1,[1]!Curves,0))</f>
        <v>0.03</v>
      </c>
      <c r="BD47" s="31" t="n">
        <f aca="false">(BC47-BB47)*BA47*$D47</f>
        <v>3109.19436689533</v>
      </c>
      <c r="BE47" s="26"/>
      <c r="BF47" s="30" t="n">
        <f aca="false">BF46</f>
        <v>-0.12</v>
      </c>
      <c r="BG47" s="30" t="n">
        <f aca="false">VLOOKUP($A47,[1]!Table,MATCH(BF$1,[1]!Curves,0))</f>
        <v>-0.09</v>
      </c>
      <c r="BH47" s="31" t="n">
        <f aca="false">(BG47-BF47)*BE47*$D47</f>
        <v>0</v>
      </c>
      <c r="BI47" s="26" t="n">
        <f aca="false">BasisVolumeLargeVPP!AA52</f>
        <v>1500</v>
      </c>
      <c r="BJ47" s="30" t="n">
        <f aca="false">BJ46</f>
        <v>-0.12</v>
      </c>
      <c r="BK47" s="30" t="n">
        <f aca="false">VLOOKUP($A47,[1]!Table,MATCH(BJ$1,[1]!Curves,0))</f>
        <v>-0.12</v>
      </c>
      <c r="BL47" s="31" t="n">
        <f aca="false">(BK47-BJ47)*BI47*$D47</f>
        <v>0</v>
      </c>
      <c r="BM47" s="26" t="n">
        <f aca="false">BasisVolumeLargeVPP!W52</f>
        <v>47250</v>
      </c>
      <c r="BN47" s="30" t="n">
        <f aca="false">BN46</f>
        <v>-0.315</v>
      </c>
      <c r="BO47" s="30" t="n">
        <f aca="false">VLOOKUP($A47,[1]!Table,MATCH(BN$1,[1]!Curves,0))</f>
        <v>-0.1125</v>
      </c>
      <c r="BP47" s="31" t="n">
        <f aca="false">(BO47-BN47)*BM47*$D47</f>
        <v>30700.8878759034</v>
      </c>
      <c r="BQ47" s="26" t="n">
        <f aca="false">BasisVolumeLargeVPP!AG52</f>
        <v>29100</v>
      </c>
      <c r="BR47" s="30" t="n">
        <f aca="false">BR46</f>
        <v>-0.105</v>
      </c>
      <c r="BS47" s="30" t="n">
        <f aca="false">VLOOKUP($A47,[1]!Table,MATCH(BR$1,[1]!Curves,0))</f>
        <v>-0.09</v>
      </c>
      <c r="BT47" s="31" t="n">
        <f aca="false">(BS47-BR47)*BQ47*$D47</f>
        <v>1400.5813634157</v>
      </c>
      <c r="BU47" s="26" t="n">
        <f aca="false">BasisVolumeLargeVPP!C52</f>
        <v>9300</v>
      </c>
      <c r="BV47" s="30" t="n">
        <v>-0.025</v>
      </c>
      <c r="BW47" s="30" t="n">
        <f aca="false">VLOOKUP($A47,[1]!Table,MATCH(BV$1,[1]!Curves,0))</f>
        <v>-0.005</v>
      </c>
      <c r="BX47" s="31" t="n">
        <f aca="false">(BW47-BV47)*BU47*$D47</f>
        <v>596.811302623871</v>
      </c>
      <c r="BY47" s="26" t="n">
        <f aca="false">BasisVolumeLargeVPP!AO52+BasisVolumeLargeVPP!AU52</f>
        <v>900</v>
      </c>
      <c r="BZ47" s="30" t="n">
        <f aca="false">BZ46</f>
        <v>-0.09</v>
      </c>
      <c r="CA47" s="30" t="n">
        <f aca="false">VLOOKUP($A47,[1]!Table,MATCH(BZ$1,[1]!Curves,0))</f>
        <v>-0.0825</v>
      </c>
      <c r="CB47" s="31" t="n">
        <f aca="false">(CA47-BZ47)*BY47*$D47</f>
        <v>21.6584746919953</v>
      </c>
      <c r="CC47" s="26" t="n">
        <f aca="false">BasisVolumeLargeVPP!AQ52</f>
        <v>1050</v>
      </c>
      <c r="CD47" s="30" t="n">
        <f aca="false">CD46</f>
        <v>-0.155</v>
      </c>
      <c r="CE47" s="30" t="n">
        <f aca="false">VLOOKUP($A47,[1]!Table,MATCH(CD$1,[1]!Curves,0))</f>
        <v>-0.1</v>
      </c>
      <c r="CF47" s="31" t="n">
        <f aca="false">(CE47-CD47)*CC47*$D47</f>
        <v>185.30028347596</v>
      </c>
      <c r="CG47" s="26" t="n">
        <f aca="false">BasisVolumeLargeVPP!E52</f>
        <v>39900</v>
      </c>
      <c r="CH47" s="30" t="n">
        <f aca="false">CH46</f>
        <v>-0.2</v>
      </c>
      <c r="CI47" s="30" t="n">
        <f aca="false">VLOOKUP($A47,[1]!Table,MATCH(CH$1,[1]!Curves,0))</f>
        <v>-0.129</v>
      </c>
      <c r="CJ47" s="31" t="n">
        <f aca="false">(CI47-CH47)*CG47*$D47</f>
        <v>9089.82117851164</v>
      </c>
      <c r="CK47" s="26" t="n">
        <f aca="false">BasisVolumeLargeVPP!AI52</f>
        <v>1950</v>
      </c>
      <c r="CL47" s="30" t="n">
        <f aca="false">CL46</f>
        <v>-0.21</v>
      </c>
      <c r="CM47" s="30" t="n">
        <f aca="false">VLOOKUP($A47,[1]!Table,MATCH(CL$1,[1]!Curves,0))</f>
        <v>-0.11</v>
      </c>
      <c r="CN47" s="31" t="n">
        <f aca="false">(CM47-CL47)*CK47*$D47</f>
        <v>625.689268879865</v>
      </c>
      <c r="CO47" s="26"/>
      <c r="CP47" s="30" t="n">
        <f aca="false">CP46</f>
        <v>-0.08</v>
      </c>
      <c r="CQ47" s="30" t="n">
        <f aca="false">VLOOKUP($A47,[1]!Table,MATCH(CP$1,[1]!Curves,0))</f>
        <v>-0.0655</v>
      </c>
      <c r="CR47" s="31" t="n">
        <f aca="false">(CQ47-CP47)*CO47*$D47</f>
        <v>0</v>
      </c>
      <c r="CS47" s="26" t="n">
        <f aca="false">BasisVolumeLargeVPP!BA52</f>
        <v>0</v>
      </c>
      <c r="CT47" s="30" t="n">
        <f aca="false">CT46</f>
        <v>-0.135</v>
      </c>
      <c r="CU47" s="30" t="n">
        <f aca="false">VLOOKUP($A47,[1]!Table,MATCH(CT$1,[1]!Curves,0))</f>
        <v>-0.088</v>
      </c>
      <c r="CV47" s="31" t="n">
        <f aca="false">(CU47-CT47)*CS47*$D47</f>
        <v>0</v>
      </c>
      <c r="CW47" s="26" t="n">
        <f aca="false">BasisVolumeLargeVPP!AS52</f>
        <v>0</v>
      </c>
      <c r="CX47" s="30" t="n">
        <f aca="false">CX46</f>
        <v>0.01</v>
      </c>
      <c r="CY47" s="30" t="n">
        <f aca="false">VLOOKUP($A47,[1]!Table,MATCH(CX$1,[1]!Curves,0))</f>
        <v>0.015</v>
      </c>
      <c r="CZ47" s="31" t="n">
        <f aca="false">(CY47-CX47)*CW47*$D47</f>
        <v>0</v>
      </c>
      <c r="DA47" s="26" t="n">
        <f aca="false">BasisVolumeLargeVPP!BE52</f>
        <v>0</v>
      </c>
      <c r="DB47" s="30" t="n">
        <f aca="false">DB46</f>
        <v>0.0325</v>
      </c>
      <c r="DC47" s="30" t="n">
        <f aca="false">VLOOKUP($A47,[1]!Table,MATCH(DB$1,[1]!Curves,0))</f>
        <v>0.039</v>
      </c>
      <c r="DD47" s="31" t="n">
        <f aca="false">(DC47-DB47)*DA47*$D47</f>
        <v>0</v>
      </c>
      <c r="DE47" s="26" t="n">
        <f aca="false">BasisVolumeLargeVPP!BC52</f>
        <v>600</v>
      </c>
      <c r="DF47" s="30" t="n">
        <f aca="false">DF46</f>
        <v>-0.105</v>
      </c>
      <c r="DG47" s="30" t="n">
        <f aca="false">VLOOKUP($A47,[1]!Table,MATCH(DF$1,[1]!Curves,0))</f>
        <v>-0.07</v>
      </c>
      <c r="DH47" s="31" t="n">
        <f aca="false">(DG47-DF47)*DE47*$D47</f>
        <v>67.3819212639854</v>
      </c>
      <c r="DI47" s="26" t="n">
        <f aca="false">BasisVolumeLargeVPP!AE52</f>
        <v>0</v>
      </c>
      <c r="DJ47" s="30" t="n">
        <f aca="false">DJ46</f>
        <v>-0.12</v>
      </c>
      <c r="DK47" s="30" t="n">
        <f aca="false">VLOOKUP($A47,[1]!Table,MATCH(DJ$1,[1]!Curves,0))</f>
        <v>0.1</v>
      </c>
      <c r="DL47" s="31" t="n">
        <f aca="false">(DK47-DJ47)*DI47*$D47</f>
        <v>0</v>
      </c>
      <c r="DM47" s="26" t="n">
        <f aca="false">BasisVolumeLargeVPP!AC52</f>
        <v>1500</v>
      </c>
      <c r="DN47" s="30" t="n">
        <f aca="false">DN46</f>
        <v>-0.12</v>
      </c>
      <c r="DO47" s="30" t="n">
        <f aca="false">VLOOKUP($A47,[1]!Table,MATCH(DN$1,[1]!Curves,0))</f>
        <v>-0.12</v>
      </c>
      <c r="DP47" s="31" t="n">
        <f aca="false">(DO47-DN47)*DM47*$D47</f>
        <v>0</v>
      </c>
      <c r="DQ47" s="30"/>
      <c r="DR47" s="30"/>
      <c r="DS47" s="32"/>
      <c r="DT47" s="30"/>
      <c r="DU47" s="30"/>
      <c r="DV47" s="32"/>
      <c r="DW47" s="30"/>
      <c r="DX47" s="30"/>
      <c r="DY47" s="32"/>
      <c r="DZ47" s="30"/>
      <c r="EA47" s="30"/>
      <c r="EB47" s="32"/>
    </row>
    <row r="48" customFormat="false" ht="12.75" hidden="false" customHeight="false" outlineLevel="0" collapsed="false">
      <c r="A48" s="25" t="n">
        <v>38199</v>
      </c>
      <c r="B48" s="26" t="n">
        <f aca="false">EOMONTH(A48,0)-$A$1</f>
        <v>-7727</v>
      </c>
      <c r="C48" s="27" t="n">
        <f aca="false">[1]Curves!D58</f>
        <v>0.0557613111725717</v>
      </c>
      <c r="D48" s="28" t="n">
        <f aca="false">1/(1+C48*0.5)^(B48*2/365.25)</f>
        <v>3.20113687432569</v>
      </c>
      <c r="E48" s="26" t="n">
        <f aca="false">NymexVolume!C44</f>
        <v>379595</v>
      </c>
      <c r="F48" s="29" t="n">
        <v>4.79</v>
      </c>
      <c r="G48" s="30" t="n">
        <f aca="false">VLOOKUP($A48,[1]!Table,MATCH(F$1,[1]!Curves,0))</f>
        <v>4.34</v>
      </c>
      <c r="H48" s="31" t="n">
        <f aca="false">(G48-F48)*E48*$D48</f>
        <v>-546810.998314347</v>
      </c>
      <c r="I48" s="26" t="n">
        <f aca="false">BasisVolumeLargeVPP!S53</f>
        <v>9455</v>
      </c>
      <c r="J48" s="30" t="n">
        <f aca="false">J47</f>
        <v>-0.12</v>
      </c>
      <c r="K48" s="30" t="n">
        <f aca="false">VLOOKUP($A48,[1]!Table,MATCH(J$1,[1]!Curves,0))</f>
        <v>-0.12</v>
      </c>
      <c r="L48" s="31" t="n">
        <f aca="false">(K48-J48)*$I48*$D48</f>
        <v>0</v>
      </c>
      <c r="M48" s="26" t="n">
        <f aca="false">BasisVolumeLargeVPP!AY53</f>
        <v>0</v>
      </c>
      <c r="N48" s="30" t="n">
        <f aca="false">N47</f>
        <v>-0.085</v>
      </c>
      <c r="O48" s="30" t="n">
        <f aca="false">VLOOKUP($A48,[1]!Table,MATCH(N$1,[1]!Curves,0))</f>
        <v>-0.0575</v>
      </c>
      <c r="P48" s="31" t="n">
        <f aca="false">(O48-N48)*M48*$D48</f>
        <v>0</v>
      </c>
      <c r="Q48" s="26" t="n">
        <f aca="false">BasisVolumeLargeVPP!AM53</f>
        <v>11935</v>
      </c>
      <c r="R48" s="30" t="n">
        <f aca="false">R47</f>
        <v>-0.0325</v>
      </c>
      <c r="S48" s="30" t="n">
        <f aca="false">VLOOKUP($A48,[1]!Table,MATCH(R$1,[1]!Curves,0))</f>
        <v>-0.0225</v>
      </c>
      <c r="T48" s="31" t="n">
        <f aca="false">(S48-R48)*Q48*$D48</f>
        <v>382.055685950771</v>
      </c>
      <c r="U48" s="26" t="n">
        <f aca="false">BasisVolumeLargeVPP!I53</f>
        <v>8060</v>
      </c>
      <c r="V48" s="30" t="n">
        <f aca="false">V47</f>
        <v>0.06</v>
      </c>
      <c r="W48" s="30" t="n">
        <f aca="false">VLOOKUP($A48,[1]!Table,MATCH(V$1,[1]!Curves,0))</f>
        <v>0.1</v>
      </c>
      <c r="X48" s="31" t="n">
        <f aca="false">(W48-V48)*U48*$D48</f>
        <v>1032.0465282826</v>
      </c>
      <c r="Y48" s="26" t="n">
        <f aca="false">BasisVolumeLargeVPP!U53</f>
        <v>126635</v>
      </c>
      <c r="Z48" s="30" t="n">
        <f aca="false">Z47</f>
        <v>-0.005</v>
      </c>
      <c r="AA48" s="30" t="n">
        <f aca="false">VLOOKUP($A48,[1]!Table,MATCH(Z$1,[1]!Curves,0))</f>
        <v>0.015</v>
      </c>
      <c r="AB48" s="31" t="n">
        <f aca="false">(AA48-Z48)*Y48*$D48</f>
        <v>8107.51936160467</v>
      </c>
      <c r="AC48" s="26" t="n">
        <f aca="false">BasisVolumeLargeVPP!AK53</f>
        <v>4960</v>
      </c>
      <c r="AD48" s="30" t="n">
        <f aca="false">AD47</f>
        <v>-0.19</v>
      </c>
      <c r="AE48" s="30" t="n">
        <f aca="false">VLOOKUP($A48,[1]!Table,MATCH(AD$1,[1]!Curves,0))</f>
        <v>-0.125</v>
      </c>
      <c r="AF48" s="31" t="n">
        <f aca="false">(AE48-AD48)*AC48*$D48</f>
        <v>1032.0465282826</v>
      </c>
      <c r="AG48" s="26" t="n">
        <f aca="false">BasisVolumeLargeVPP!K53</f>
        <v>20305</v>
      </c>
      <c r="AH48" s="30" t="n">
        <f aca="false">AH47</f>
        <v>0.15</v>
      </c>
      <c r="AI48" s="30" t="n">
        <f aca="false">VLOOKUP($A48,[1]!Table,MATCH(AH$1,[1]!Curves,0))</f>
        <v>0.165</v>
      </c>
      <c r="AJ48" s="31" t="n">
        <f aca="false">(AI48-AH48)*AG48*$D48</f>
        <v>974.986263497748</v>
      </c>
      <c r="AK48" s="26" t="n">
        <f aca="false">BasisVolumeLargeVPP!M53</f>
        <v>20305</v>
      </c>
      <c r="AL48" s="30" t="n">
        <f aca="false">AL47</f>
        <v>0.13</v>
      </c>
      <c r="AM48" s="30" t="n">
        <f aca="false">VLOOKUP($A48,[1]!Table,MATCH(AL$1,[1]!Curves,0))</f>
        <v>0.165</v>
      </c>
      <c r="AN48" s="31" t="n">
        <f aca="false">(AM48-AL48)*AK48*$D48</f>
        <v>2274.96794816141</v>
      </c>
      <c r="AO48" s="26" t="n">
        <f aca="false">BasisVolumeLargeVPP!O53</f>
        <v>16895</v>
      </c>
      <c r="AP48" s="30" t="n">
        <f aca="false">AP47</f>
        <v>0.15</v>
      </c>
      <c r="AQ48" s="30" t="n">
        <f aca="false">VLOOKUP($A48,[1]!Table,MATCH(AP$1,[1]!Curves,0))</f>
        <v>0.165</v>
      </c>
      <c r="AR48" s="31" t="n">
        <f aca="false">(AQ48-AP48)*AO48*$D48</f>
        <v>811.248112375988</v>
      </c>
      <c r="AS48" s="26" t="n">
        <f aca="false">BasisVolumeLargeVPP!Y53+BasisVolumeLargeVPP!Q53</f>
        <v>25626.6666666667</v>
      </c>
      <c r="AT48" s="30" t="n">
        <f aca="false">AT47</f>
        <v>-0.14</v>
      </c>
      <c r="AU48" s="30" t="n">
        <f aca="false">VLOOKUP($A48,[1]!Table,MATCH(AT$1,[1]!Curves,0))</f>
        <v>-0.14</v>
      </c>
      <c r="AV48" s="31" t="n">
        <f aca="false">(AU48-AT48)*AS48*$D48</f>
        <v>0</v>
      </c>
      <c r="AW48" s="26" t="n">
        <f aca="false">BasisVolumeLargeVPP!AW53</f>
        <v>0</v>
      </c>
      <c r="AX48" s="30" t="n">
        <f aca="false">AX47</f>
        <v>-0.08</v>
      </c>
      <c r="AY48" s="30" t="n">
        <f aca="false">VLOOKUP($A48,[1]!Table,MATCH(AX$1,[1]!Curves,0))</f>
        <v>-0.0575</v>
      </c>
      <c r="AZ48" s="31" t="n">
        <f aca="false">(AY48-AX48)*AW48*$D48</f>
        <v>0</v>
      </c>
      <c r="BA48" s="26" t="n">
        <f aca="false">BasisVolumeLargeVPP!G53</f>
        <v>4960</v>
      </c>
      <c r="BB48" s="30" t="n">
        <f aca="false">BB47</f>
        <v>-0.16</v>
      </c>
      <c r="BC48" s="30" t="n">
        <f aca="false">VLOOKUP($A48,[1]!Table,MATCH(BB$1,[1]!Curves,0))</f>
        <v>0.03</v>
      </c>
      <c r="BD48" s="31" t="n">
        <f aca="false">(BC48-BB48)*BA48*$D48</f>
        <v>3016.75139036453</v>
      </c>
      <c r="BE48" s="26"/>
      <c r="BF48" s="30" t="n">
        <f aca="false">BF47</f>
        <v>-0.12</v>
      </c>
      <c r="BG48" s="30" t="n">
        <f aca="false">VLOOKUP($A48,[1]!Table,MATCH(BF$1,[1]!Curves,0))</f>
        <v>-0.09</v>
      </c>
      <c r="BH48" s="31" t="n">
        <f aca="false">(BG48-BF48)*BE48*$D48</f>
        <v>0</v>
      </c>
      <c r="BI48" s="26" t="n">
        <f aca="false">BasisVolumeLargeVPP!AA53</f>
        <v>1446.66666666667</v>
      </c>
      <c r="BJ48" s="30" t="n">
        <f aca="false">BJ47</f>
        <v>-0.12</v>
      </c>
      <c r="BK48" s="30" t="n">
        <f aca="false">VLOOKUP($A48,[1]!Table,MATCH(BJ$1,[1]!Curves,0))</f>
        <v>-0.12</v>
      </c>
      <c r="BL48" s="31" t="n">
        <f aca="false">(BK48-BJ48)*BI48*$D48</f>
        <v>0</v>
      </c>
      <c r="BM48" s="26" t="n">
        <f aca="false">BasisVolumeLargeVPP!W53</f>
        <v>46500</v>
      </c>
      <c r="BN48" s="30" t="n">
        <f aca="false">BN47</f>
        <v>-0.315</v>
      </c>
      <c r="BO48" s="30" t="n">
        <f aca="false">VLOOKUP($A48,[1]!Table,MATCH(BN$1,[1]!Curves,0))</f>
        <v>-0.1025</v>
      </c>
      <c r="BP48" s="31" t="n">
        <f aca="false">(BO48-BN48)*BM48*$D48</f>
        <v>31631.2337394307</v>
      </c>
      <c r="BQ48" s="26" t="n">
        <f aca="false">BasisVolumeLargeVPP!AG53</f>
        <v>28675</v>
      </c>
      <c r="BR48" s="30" t="n">
        <f aca="false">BR47</f>
        <v>-0.105</v>
      </c>
      <c r="BS48" s="30" t="n">
        <f aca="false">VLOOKUP($A48,[1]!Table,MATCH(BR$1,[1]!Curves,0))</f>
        <v>-0.09</v>
      </c>
      <c r="BT48" s="31" t="n">
        <f aca="false">(BS48-BR48)*BQ48*$D48</f>
        <v>1376.88899806934</v>
      </c>
      <c r="BU48" s="26" t="n">
        <f aca="false">BasisVolumeLargeVPP!C53</f>
        <v>8835</v>
      </c>
      <c r="BV48" s="30" t="n">
        <v>-0.025</v>
      </c>
      <c r="BW48" s="30" t="n">
        <f aca="false">VLOOKUP($A48,[1]!Table,MATCH(BV$1,[1]!Curves,0))</f>
        <v>-0.005</v>
      </c>
      <c r="BX48" s="31" t="n">
        <f aca="false">(BW48-BV48)*BU48*$D48</f>
        <v>565.640885693349</v>
      </c>
      <c r="BY48" s="26" t="n">
        <f aca="false">BasisVolumeLargeVPP!AO53+BasisVolumeLargeVPP!AU53</f>
        <v>930</v>
      </c>
      <c r="BZ48" s="30" t="n">
        <f aca="false">BZ47</f>
        <v>-0.09</v>
      </c>
      <c r="CA48" s="30" t="n">
        <f aca="false">VLOOKUP($A48,[1]!Table,MATCH(BZ$1,[1]!Curves,0))</f>
        <v>-0.0825</v>
      </c>
      <c r="CB48" s="31" t="n">
        <f aca="false">(CA48-BZ48)*BY48*$D48</f>
        <v>22.3279296984217</v>
      </c>
      <c r="CC48" s="26" t="n">
        <f aca="false">BasisVolumeLargeVPP!AQ53</f>
        <v>1085</v>
      </c>
      <c r="CD48" s="30" t="n">
        <f aca="false">CD47</f>
        <v>-0.155</v>
      </c>
      <c r="CE48" s="30" t="n">
        <f aca="false">VLOOKUP($A48,[1]!Table,MATCH(CD$1,[1]!Curves,0))</f>
        <v>-0.09</v>
      </c>
      <c r="CF48" s="31" t="n">
        <f aca="false">(CE48-CD48)*CC48*$D48</f>
        <v>225.760178061819</v>
      </c>
      <c r="CG48" s="26" t="n">
        <f aca="false">BasisVolumeLargeVPP!E53</f>
        <v>39215</v>
      </c>
      <c r="CH48" s="30" t="n">
        <f aca="false">CH47</f>
        <v>-0.2</v>
      </c>
      <c r="CI48" s="30" t="n">
        <f aca="false">VLOOKUP($A48,[1]!Table,MATCH(CH$1,[1]!Curves,0))</f>
        <v>-0.119</v>
      </c>
      <c r="CJ48" s="31" t="n">
        <f aca="false">(CI48-CH48)*CG48*$D48</f>
        <v>10168.1391846612</v>
      </c>
      <c r="CK48" s="26" t="n">
        <f aca="false">BasisVolumeLargeVPP!AI53</f>
        <v>1705</v>
      </c>
      <c r="CL48" s="30" t="n">
        <f aca="false">CL47</f>
        <v>-0.21</v>
      </c>
      <c r="CM48" s="30" t="n">
        <f aca="false">VLOOKUP($A48,[1]!Table,MATCH(CL$1,[1]!Curves,0))</f>
        <v>-0.1</v>
      </c>
      <c r="CN48" s="31" t="n">
        <f aca="false">(CM48-CL48)*CK48*$D48</f>
        <v>600.373220779783</v>
      </c>
      <c r="CO48" s="26"/>
      <c r="CP48" s="30" t="n">
        <f aca="false">CP47</f>
        <v>-0.08</v>
      </c>
      <c r="CQ48" s="30" t="n">
        <f aca="false">VLOOKUP($A48,[1]!Table,MATCH(CP$1,[1]!Curves,0))</f>
        <v>-0.0655</v>
      </c>
      <c r="CR48" s="31" t="n">
        <f aca="false">(CQ48-CP48)*CO48*$D48</f>
        <v>0</v>
      </c>
      <c r="CS48" s="26" t="n">
        <f aca="false">BasisVolumeLargeVPP!BA53</f>
        <v>0</v>
      </c>
      <c r="CT48" s="30" t="n">
        <f aca="false">CT47</f>
        <v>-0.135</v>
      </c>
      <c r="CU48" s="30" t="n">
        <f aca="false">VLOOKUP($A48,[1]!Table,MATCH(CT$1,[1]!Curves,0))</f>
        <v>-0.088</v>
      </c>
      <c r="CV48" s="31" t="n">
        <f aca="false">(CU48-CT48)*CS48*$D48</f>
        <v>0</v>
      </c>
      <c r="CW48" s="26" t="n">
        <f aca="false">BasisVolumeLargeVPP!AS53</f>
        <v>0</v>
      </c>
      <c r="CX48" s="30" t="n">
        <f aca="false">CX47</f>
        <v>0.01</v>
      </c>
      <c r="CY48" s="30" t="n">
        <f aca="false">VLOOKUP($A48,[1]!Table,MATCH(CX$1,[1]!Curves,0))</f>
        <v>0.015</v>
      </c>
      <c r="CZ48" s="31" t="n">
        <f aca="false">(CY48-CX48)*CW48*$D48</f>
        <v>0</v>
      </c>
      <c r="DA48" s="26" t="n">
        <f aca="false">BasisVolumeLargeVPP!BE53</f>
        <v>0</v>
      </c>
      <c r="DB48" s="30" t="n">
        <f aca="false">DB47</f>
        <v>0.0325</v>
      </c>
      <c r="DC48" s="30" t="n">
        <f aca="false">VLOOKUP($A48,[1]!Table,MATCH(DB$1,[1]!Curves,0))</f>
        <v>0.039</v>
      </c>
      <c r="DD48" s="31" t="n">
        <f aca="false">(DC48-DB48)*DA48*$D48</f>
        <v>0</v>
      </c>
      <c r="DE48" s="26" t="n">
        <f aca="false">BasisVolumeLargeVPP!BC53</f>
        <v>620</v>
      </c>
      <c r="DF48" s="30" t="n">
        <f aca="false">DF47</f>
        <v>-0.105</v>
      </c>
      <c r="DG48" s="30" t="n">
        <f aca="false">VLOOKUP($A48,[1]!Table,MATCH(DF$1,[1]!Curves,0))</f>
        <v>-0.07</v>
      </c>
      <c r="DH48" s="31" t="n">
        <f aca="false">(DG48-DF48)*DE48*$D48</f>
        <v>69.4646701728674</v>
      </c>
      <c r="DI48" s="26" t="n">
        <f aca="false">BasisVolumeLargeVPP!AE53</f>
        <v>0</v>
      </c>
      <c r="DJ48" s="30" t="n">
        <f aca="false">DJ47</f>
        <v>-0.12</v>
      </c>
      <c r="DK48" s="30" t="n">
        <f aca="false">VLOOKUP($A48,[1]!Table,MATCH(DJ$1,[1]!Curves,0))</f>
        <v>0.1</v>
      </c>
      <c r="DL48" s="31" t="n">
        <f aca="false">(DK48-DJ48)*DI48*$D48</f>
        <v>0</v>
      </c>
      <c r="DM48" s="26" t="n">
        <f aca="false">BasisVolumeLargeVPP!AC53</f>
        <v>1446.66666666667</v>
      </c>
      <c r="DN48" s="30" t="n">
        <f aca="false">DN47</f>
        <v>-0.12</v>
      </c>
      <c r="DO48" s="30" t="n">
        <f aca="false">VLOOKUP($A48,[1]!Table,MATCH(DN$1,[1]!Curves,0))</f>
        <v>-0.12</v>
      </c>
      <c r="DP48" s="31" t="n">
        <f aca="false">(DO48-DN48)*DM48*$D48</f>
        <v>0</v>
      </c>
      <c r="DQ48" s="30"/>
      <c r="DR48" s="30"/>
      <c r="DS48" s="32"/>
      <c r="DT48" s="30"/>
      <c r="DU48" s="30"/>
      <c r="DV48" s="32"/>
      <c r="DW48" s="30"/>
      <c r="DX48" s="30"/>
      <c r="DY48" s="32"/>
      <c r="DZ48" s="30"/>
      <c r="EA48" s="30"/>
      <c r="EB48" s="32"/>
    </row>
    <row r="49" customFormat="false" ht="12.75" hidden="false" customHeight="false" outlineLevel="0" collapsed="false">
      <c r="A49" s="25" t="n">
        <v>38230</v>
      </c>
      <c r="B49" s="26" t="n">
        <f aca="false">EOMONTH(A49,0)-$A$1</f>
        <v>-7696</v>
      </c>
      <c r="C49" s="27" t="n">
        <f aca="false">[1]Curves!D59</f>
        <v>0.0558735598639273</v>
      </c>
      <c r="D49" s="28" t="n">
        <f aca="false">1/(1+C49*0.5)^(B49*2/365.25)</f>
        <v>3.19356888154435</v>
      </c>
      <c r="E49" s="26" t="n">
        <f aca="false">NymexVolume!C45</f>
        <v>372344.875</v>
      </c>
      <c r="F49" s="29" t="n">
        <v>4.79</v>
      </c>
      <c r="G49" s="30" t="n">
        <f aca="false">VLOOKUP($A49,[1]!Table,MATCH(F$1,[1]!Curves,0))</f>
        <v>4.363</v>
      </c>
      <c r="H49" s="31" t="n">
        <f aca="false">(G49-F49)*E49*$D49</f>
        <v>-507749.545563075</v>
      </c>
      <c r="I49" s="26" t="n">
        <f aca="false">BasisVolumeLargeVPP!S54</f>
        <v>9300</v>
      </c>
      <c r="J49" s="30" t="n">
        <f aca="false">J48</f>
        <v>-0.12</v>
      </c>
      <c r="K49" s="30" t="n">
        <f aca="false">VLOOKUP($A49,[1]!Table,MATCH(J$1,[1]!Curves,0))</f>
        <v>-0.12</v>
      </c>
      <c r="L49" s="31" t="n">
        <f aca="false">(K49-J49)*$I49*$D49</f>
        <v>0</v>
      </c>
      <c r="M49" s="26" t="n">
        <f aca="false">BasisVolumeLargeVPP!AY54</f>
        <v>0</v>
      </c>
      <c r="N49" s="30" t="n">
        <f aca="false">N48</f>
        <v>-0.085</v>
      </c>
      <c r="O49" s="30" t="n">
        <f aca="false">VLOOKUP($A49,[1]!Table,MATCH(N$1,[1]!Curves,0))</f>
        <v>-0.0575</v>
      </c>
      <c r="P49" s="31" t="n">
        <f aca="false">(O49-N49)*M49*$D49</f>
        <v>0</v>
      </c>
      <c r="Q49" s="26" t="n">
        <f aca="false">BasisVolumeLargeVPP!AM54</f>
        <v>11470</v>
      </c>
      <c r="R49" s="30" t="n">
        <f aca="false">R48</f>
        <v>-0.0325</v>
      </c>
      <c r="S49" s="30" t="n">
        <f aca="false">VLOOKUP($A49,[1]!Table,MATCH(R$1,[1]!Curves,0))</f>
        <v>-0.0225</v>
      </c>
      <c r="T49" s="31" t="n">
        <f aca="false">(S49-R49)*Q49*$D49</f>
        <v>366.302350713136</v>
      </c>
      <c r="U49" s="26" t="n">
        <f aca="false">BasisVolumeLargeVPP!I54</f>
        <v>7905</v>
      </c>
      <c r="V49" s="30" t="n">
        <f aca="false">V48</f>
        <v>0.06</v>
      </c>
      <c r="W49" s="30" t="n">
        <f aca="false">VLOOKUP($A49,[1]!Table,MATCH(V$1,[1]!Curves,0))</f>
        <v>0.1</v>
      </c>
      <c r="X49" s="31" t="n">
        <f aca="false">(W49-V49)*U49*$D49</f>
        <v>1009.80648034432</v>
      </c>
      <c r="Y49" s="26" t="n">
        <f aca="false">BasisVolumeLargeVPP!U54</f>
        <v>124422.375</v>
      </c>
      <c r="Z49" s="30" t="n">
        <f aca="false">Z48</f>
        <v>-0.005</v>
      </c>
      <c r="AA49" s="30" t="n">
        <f aca="false">VLOOKUP($A49,[1]!Table,MATCH(Z$1,[1]!Curves,0))</f>
        <v>0.0175</v>
      </c>
      <c r="AB49" s="31" t="n">
        <f aca="false">(AA49-Z49)*Y49*$D49</f>
        <v>8940.40706177643</v>
      </c>
      <c r="AC49" s="26" t="n">
        <f aca="false">BasisVolumeLargeVPP!AK54</f>
        <v>4805</v>
      </c>
      <c r="AD49" s="30" t="n">
        <f aca="false">AD48</f>
        <v>-0.19</v>
      </c>
      <c r="AE49" s="30" t="n">
        <f aca="false">VLOOKUP($A49,[1]!Table,MATCH(AD$1,[1]!Curves,0))</f>
        <v>-0.116</v>
      </c>
      <c r="AF49" s="31" t="n">
        <f aca="false">(AE49-AD49)*AC49*$D49</f>
        <v>1135.53728721072</v>
      </c>
      <c r="AG49" s="26" t="n">
        <f aca="false">BasisVolumeLargeVPP!K54</f>
        <v>19995</v>
      </c>
      <c r="AH49" s="30" t="n">
        <f aca="false">AH48</f>
        <v>0.15</v>
      </c>
      <c r="AI49" s="30" t="n">
        <f aca="false">VLOOKUP($A49,[1]!Table,MATCH(AH$1,[1]!Curves,0))</f>
        <v>0.165</v>
      </c>
      <c r="AJ49" s="31" t="n">
        <f aca="false">(AI49-AH49)*AG49*$D49</f>
        <v>957.831146797189</v>
      </c>
      <c r="AK49" s="26" t="n">
        <f aca="false">BasisVolumeLargeVPP!M54</f>
        <v>19995</v>
      </c>
      <c r="AL49" s="30" t="n">
        <f aca="false">AL48</f>
        <v>0.13</v>
      </c>
      <c r="AM49" s="30" t="n">
        <f aca="false">VLOOKUP($A49,[1]!Table,MATCH(AL$1,[1]!Curves,0))</f>
        <v>0.165</v>
      </c>
      <c r="AN49" s="31" t="n">
        <f aca="false">(AM49-AL49)*AK49*$D49</f>
        <v>2234.93934252677</v>
      </c>
      <c r="AO49" s="26" t="n">
        <f aca="false">BasisVolumeLargeVPP!O54</f>
        <v>16585</v>
      </c>
      <c r="AP49" s="30" t="n">
        <f aca="false">AP48</f>
        <v>0.15</v>
      </c>
      <c r="AQ49" s="30" t="n">
        <f aca="false">VLOOKUP($A49,[1]!Table,MATCH(AP$1,[1]!Curves,0))</f>
        <v>0.165</v>
      </c>
      <c r="AR49" s="31" t="n">
        <f aca="false">(AQ49-AP49)*AO49*$D49</f>
        <v>794.480098506195</v>
      </c>
      <c r="AS49" s="26" t="n">
        <f aca="false">BasisVolumeLargeVPP!Y54+BasisVolumeLargeVPP!Q54</f>
        <v>25110</v>
      </c>
      <c r="AT49" s="30" t="n">
        <f aca="false">AT48</f>
        <v>-0.14</v>
      </c>
      <c r="AU49" s="30" t="n">
        <f aca="false">VLOOKUP($A49,[1]!Table,MATCH(AT$1,[1]!Curves,0))</f>
        <v>-0.14</v>
      </c>
      <c r="AV49" s="31" t="n">
        <f aca="false">(AU49-AT49)*AS49*$D49</f>
        <v>0</v>
      </c>
      <c r="AW49" s="26" t="n">
        <f aca="false">BasisVolumeLargeVPP!AW54</f>
        <v>0</v>
      </c>
      <c r="AX49" s="30" t="n">
        <f aca="false">AX48</f>
        <v>-0.08</v>
      </c>
      <c r="AY49" s="30" t="n">
        <f aca="false">VLOOKUP($A49,[1]!Table,MATCH(AX$1,[1]!Curves,0))</f>
        <v>-0.0575</v>
      </c>
      <c r="AZ49" s="31" t="n">
        <f aca="false">(AY49-AX49)*AW49*$D49</f>
        <v>0</v>
      </c>
      <c r="BA49" s="26" t="n">
        <f aca="false">BasisVolumeLargeVPP!G54</f>
        <v>4960</v>
      </c>
      <c r="BB49" s="30" t="n">
        <f aca="false">BB48</f>
        <v>-0.16</v>
      </c>
      <c r="BC49" s="30" t="n">
        <f aca="false">VLOOKUP($A49,[1]!Table,MATCH(BB$1,[1]!Curves,0))</f>
        <v>0.03</v>
      </c>
      <c r="BD49" s="31" t="n">
        <f aca="false">(BC49-BB49)*BA49*$D49</f>
        <v>3009.61931396739</v>
      </c>
      <c r="BE49" s="26"/>
      <c r="BF49" s="30" t="n">
        <f aca="false">BF48</f>
        <v>-0.12</v>
      </c>
      <c r="BG49" s="30" t="n">
        <f aca="false">VLOOKUP($A49,[1]!Table,MATCH(BF$1,[1]!Curves,0))</f>
        <v>-0.09</v>
      </c>
      <c r="BH49" s="31" t="n">
        <f aca="false">(BG49-BF49)*BE49*$D49</f>
        <v>0</v>
      </c>
      <c r="BI49" s="26" t="n">
        <f aca="false">BasisVolumeLargeVPP!AA54</f>
        <v>1395</v>
      </c>
      <c r="BJ49" s="30" t="n">
        <f aca="false">BJ48</f>
        <v>-0.12</v>
      </c>
      <c r="BK49" s="30" t="n">
        <f aca="false">VLOOKUP($A49,[1]!Table,MATCH(BJ$1,[1]!Curves,0))</f>
        <v>-0.12</v>
      </c>
      <c r="BL49" s="31" t="n">
        <f aca="false">(BK49-BJ49)*BI49*$D49</f>
        <v>0</v>
      </c>
      <c r="BM49" s="26" t="n">
        <f aca="false">BasisVolumeLargeVPP!W54</f>
        <v>45802.5</v>
      </c>
      <c r="BN49" s="30" t="n">
        <f aca="false">BN48</f>
        <v>-0.315</v>
      </c>
      <c r="BO49" s="30" t="n">
        <f aca="false">VLOOKUP($A49,[1]!Table,MATCH(BN$1,[1]!Curves,0))</f>
        <v>-0.0975</v>
      </c>
      <c r="BP49" s="31" t="n">
        <f aca="false">(BO49-BN49)*BM49*$D49</f>
        <v>31814.4729165833</v>
      </c>
      <c r="BQ49" s="26" t="n">
        <f aca="false">BasisVolumeLargeVPP!AG54</f>
        <v>28055</v>
      </c>
      <c r="BR49" s="30" t="n">
        <f aca="false">BR48</f>
        <v>-0.105</v>
      </c>
      <c r="BS49" s="30" t="n">
        <f aca="false">VLOOKUP($A49,[1]!Table,MATCH(BR$1,[1]!Curves,0))</f>
        <v>-0.09</v>
      </c>
      <c r="BT49" s="31" t="n">
        <f aca="false">(BS49-BR49)*BQ49*$D49</f>
        <v>1343.9336245759</v>
      </c>
      <c r="BU49" s="26" t="n">
        <f aca="false">BasisVolumeLargeVPP!C54</f>
        <v>8525</v>
      </c>
      <c r="BV49" s="30" t="n">
        <v>-0.025</v>
      </c>
      <c r="BW49" s="30" t="n">
        <f aca="false">VLOOKUP($A49,[1]!Table,MATCH(BV$1,[1]!Curves,0))</f>
        <v>-0.005</v>
      </c>
      <c r="BX49" s="31" t="n">
        <f aca="false">(BW49-BV49)*BU49*$D49</f>
        <v>544.503494303311</v>
      </c>
      <c r="BY49" s="26" t="n">
        <f aca="false">BasisVolumeLargeVPP!AO54+BasisVolumeLargeVPP!AU54</f>
        <v>930</v>
      </c>
      <c r="BZ49" s="30" t="n">
        <f aca="false">BZ48</f>
        <v>-0.09</v>
      </c>
      <c r="CA49" s="30" t="n">
        <f aca="false">VLOOKUP($A49,[1]!Table,MATCH(BZ$1,[1]!Curves,0))</f>
        <v>-0.0825</v>
      </c>
      <c r="CB49" s="31" t="n">
        <f aca="false">(CA49-BZ49)*BY49*$D49</f>
        <v>22.2751429487718</v>
      </c>
      <c r="CC49" s="26" t="n">
        <f aca="false">BasisVolumeLargeVPP!AQ54</f>
        <v>930</v>
      </c>
      <c r="CD49" s="30" t="n">
        <f aca="false">CD48</f>
        <v>-0.155</v>
      </c>
      <c r="CE49" s="30" t="n">
        <f aca="false">VLOOKUP($A49,[1]!Table,MATCH(CD$1,[1]!Curves,0))</f>
        <v>-0.0875</v>
      </c>
      <c r="CF49" s="31" t="n">
        <f aca="false">(CE49-CD49)*CC49*$D49</f>
        <v>200.476286538946</v>
      </c>
      <c r="CG49" s="26" t="n">
        <f aca="false">BasisVolumeLargeVPP!E54</f>
        <v>38595</v>
      </c>
      <c r="CH49" s="30" t="n">
        <f aca="false">CH48</f>
        <v>-0.2</v>
      </c>
      <c r="CI49" s="30" t="n">
        <f aca="false">VLOOKUP($A49,[1]!Table,MATCH(CH$1,[1]!Curves,0))</f>
        <v>-0.114</v>
      </c>
      <c r="CJ49" s="31" t="n">
        <f aca="false">(CI49-CH49)*CG49*$D49</f>
        <v>10599.9980245555</v>
      </c>
      <c r="CK49" s="26" t="n">
        <f aca="false">BasisVolumeLargeVPP!AI54</f>
        <v>1550</v>
      </c>
      <c r="CL49" s="30" t="n">
        <f aca="false">CL48</f>
        <v>-0.21</v>
      </c>
      <c r="CM49" s="30" t="n">
        <f aca="false">VLOOKUP($A49,[1]!Table,MATCH(CL$1,[1]!Curves,0))</f>
        <v>-0.095</v>
      </c>
      <c r="CN49" s="31" t="n">
        <f aca="false">(CM49-CL49)*CK49*$D49</f>
        <v>569.25365313528</v>
      </c>
      <c r="CO49" s="26"/>
      <c r="CP49" s="30" t="n">
        <f aca="false">CP48</f>
        <v>-0.08</v>
      </c>
      <c r="CQ49" s="30" t="n">
        <f aca="false">VLOOKUP($A49,[1]!Table,MATCH(CP$1,[1]!Curves,0))</f>
        <v>-0.0655</v>
      </c>
      <c r="CR49" s="31" t="n">
        <f aca="false">(CQ49-CP49)*CO49*$D49</f>
        <v>0</v>
      </c>
      <c r="CS49" s="26" t="n">
        <f aca="false">BasisVolumeLargeVPP!BA54</f>
        <v>0</v>
      </c>
      <c r="CT49" s="30" t="n">
        <f aca="false">CT48</f>
        <v>-0.135</v>
      </c>
      <c r="CU49" s="30" t="n">
        <f aca="false">VLOOKUP($A49,[1]!Table,MATCH(CT$1,[1]!Curves,0))</f>
        <v>-0.088</v>
      </c>
      <c r="CV49" s="31" t="n">
        <f aca="false">(CU49-CT49)*CS49*$D49</f>
        <v>0</v>
      </c>
      <c r="CW49" s="26" t="n">
        <f aca="false">BasisVolumeLargeVPP!AS54</f>
        <v>0</v>
      </c>
      <c r="CX49" s="30" t="n">
        <f aca="false">CX48</f>
        <v>0.01</v>
      </c>
      <c r="CY49" s="30" t="n">
        <f aca="false">VLOOKUP($A49,[1]!Table,MATCH(CX$1,[1]!Curves,0))</f>
        <v>0.015</v>
      </c>
      <c r="CZ49" s="31" t="n">
        <f aca="false">(CY49-CX49)*CW49*$D49</f>
        <v>0</v>
      </c>
      <c r="DA49" s="26" t="n">
        <f aca="false">BasisVolumeLargeVPP!BE54</f>
        <v>0</v>
      </c>
      <c r="DB49" s="30" t="n">
        <f aca="false">DB48</f>
        <v>0.0325</v>
      </c>
      <c r="DC49" s="30" t="n">
        <f aca="false">VLOOKUP($A49,[1]!Table,MATCH(DB$1,[1]!Curves,0))</f>
        <v>0.039</v>
      </c>
      <c r="DD49" s="31" t="n">
        <f aca="false">(DC49-DB49)*DA49*$D49</f>
        <v>0</v>
      </c>
      <c r="DE49" s="26" t="n">
        <f aca="false">BasisVolumeLargeVPP!BC54</f>
        <v>620</v>
      </c>
      <c r="DF49" s="30" t="n">
        <f aca="false">DF48</f>
        <v>-0.105</v>
      </c>
      <c r="DG49" s="30" t="n">
        <f aca="false">VLOOKUP($A49,[1]!Table,MATCH(DF$1,[1]!Curves,0))</f>
        <v>-0.07</v>
      </c>
      <c r="DH49" s="31" t="n">
        <f aca="false">(DG49-DF49)*DE49*$D49</f>
        <v>69.3004447295123</v>
      </c>
      <c r="DI49" s="26" t="n">
        <f aca="false">BasisVolumeLargeVPP!AE54</f>
        <v>0</v>
      </c>
      <c r="DJ49" s="30" t="n">
        <f aca="false">DJ48</f>
        <v>-0.12</v>
      </c>
      <c r="DK49" s="30" t="n">
        <f aca="false">VLOOKUP($A49,[1]!Table,MATCH(DJ$1,[1]!Curves,0))</f>
        <v>0.1</v>
      </c>
      <c r="DL49" s="31" t="n">
        <f aca="false">(DK49-DJ49)*DI49*$D49</f>
        <v>0</v>
      </c>
      <c r="DM49" s="26" t="n">
        <f aca="false">BasisVolumeLargeVPP!AC54</f>
        <v>1395</v>
      </c>
      <c r="DN49" s="30" t="n">
        <f aca="false">DN48</f>
        <v>-0.12</v>
      </c>
      <c r="DO49" s="30" t="n">
        <f aca="false">VLOOKUP($A49,[1]!Table,MATCH(DN$1,[1]!Curves,0))</f>
        <v>-0.12</v>
      </c>
      <c r="DP49" s="31" t="n">
        <f aca="false">(DO49-DN49)*DM49*$D49</f>
        <v>0</v>
      </c>
      <c r="DQ49" s="30"/>
      <c r="DR49" s="30"/>
      <c r="DS49" s="32"/>
      <c r="DT49" s="30"/>
      <c r="DU49" s="30"/>
      <c r="DV49" s="32"/>
      <c r="DW49" s="30"/>
      <c r="DX49" s="30"/>
      <c r="DY49" s="32"/>
      <c r="DZ49" s="30"/>
      <c r="EA49" s="30"/>
      <c r="EB49" s="32"/>
    </row>
    <row r="50" customFormat="false" ht="12.75" hidden="false" customHeight="false" outlineLevel="0" collapsed="false">
      <c r="A50" s="25" t="n">
        <v>38260</v>
      </c>
      <c r="B50" s="26" t="n">
        <f aca="false">EOMONTH(A50,0)-$A$1</f>
        <v>-7666</v>
      </c>
      <c r="C50" s="27" t="n">
        <f aca="false">[1]Curves!D60</f>
        <v>0.0559800934470629</v>
      </c>
      <c r="D50" s="28" t="n">
        <f aca="false">1/(1+C50*0.5)^(B50*2/365.25)</f>
        <v>3.18606921061029</v>
      </c>
      <c r="E50" s="26" t="n">
        <f aca="false">NymexVolume!C46</f>
        <v>365392.5</v>
      </c>
      <c r="F50" s="29" t="n">
        <v>4.79</v>
      </c>
      <c r="G50" s="30" t="n">
        <f aca="false">VLOOKUP($A50,[1]!Table,MATCH(F$1,[1]!Curves,0))</f>
        <v>4.353</v>
      </c>
      <c r="H50" s="31" t="n">
        <f aca="false">(G50-F50)*E50*$D50</f>
        <v>-508740.451994571</v>
      </c>
      <c r="I50" s="26" t="n">
        <f aca="false">BasisVolumeLargeVPP!S55</f>
        <v>9150</v>
      </c>
      <c r="J50" s="30" t="n">
        <f aca="false">J49</f>
        <v>-0.12</v>
      </c>
      <c r="K50" s="30" t="n">
        <f aca="false">VLOOKUP($A50,[1]!Table,MATCH(J$1,[1]!Curves,0))</f>
        <v>-0.12</v>
      </c>
      <c r="L50" s="31" t="n">
        <f aca="false">(K50-J50)*$I50*$D50</f>
        <v>0</v>
      </c>
      <c r="M50" s="26" t="n">
        <f aca="false">BasisVolumeLargeVPP!AY55</f>
        <v>0</v>
      </c>
      <c r="N50" s="30" t="n">
        <f aca="false">N49</f>
        <v>-0.085</v>
      </c>
      <c r="O50" s="30" t="n">
        <f aca="false">VLOOKUP($A50,[1]!Table,MATCH(N$1,[1]!Curves,0))</f>
        <v>-0.0575</v>
      </c>
      <c r="P50" s="31" t="n">
        <f aca="false">(O50-N50)*M50*$D50</f>
        <v>0</v>
      </c>
      <c r="Q50" s="26" t="n">
        <f aca="false">BasisVolumeLargeVPP!AM55</f>
        <v>11100</v>
      </c>
      <c r="R50" s="30" t="n">
        <f aca="false">R49</f>
        <v>-0.0325</v>
      </c>
      <c r="S50" s="30" t="n">
        <f aca="false">VLOOKUP($A50,[1]!Table,MATCH(R$1,[1]!Curves,0))</f>
        <v>-0.0225</v>
      </c>
      <c r="T50" s="31" t="n">
        <f aca="false">(S50-R50)*Q50*$D50</f>
        <v>353.653682377743</v>
      </c>
      <c r="U50" s="26" t="n">
        <f aca="false">BasisVolumeLargeVPP!I55</f>
        <v>7650</v>
      </c>
      <c r="V50" s="30" t="n">
        <f aca="false">V49</f>
        <v>0.06</v>
      </c>
      <c r="W50" s="30" t="n">
        <f aca="false">VLOOKUP($A50,[1]!Table,MATCH(V$1,[1]!Curves,0))</f>
        <v>0.1</v>
      </c>
      <c r="X50" s="31" t="n">
        <f aca="false">(W50-V50)*U50*$D50</f>
        <v>974.93717844675</v>
      </c>
      <c r="Y50" s="26" t="n">
        <f aca="false">BasisVolumeLargeVPP!U55</f>
        <v>122392.5</v>
      </c>
      <c r="Z50" s="30" t="n">
        <f aca="false">Z49</f>
        <v>-0.005</v>
      </c>
      <c r="AA50" s="30" t="n">
        <f aca="false">VLOOKUP($A50,[1]!Table,MATCH(Z$1,[1]!Curves,0))</f>
        <v>0.01</v>
      </c>
      <c r="AB50" s="31" t="n">
        <f aca="false">(AA50-Z50)*Y50*$D50</f>
        <v>5849.2646378943</v>
      </c>
      <c r="AC50" s="26" t="n">
        <f aca="false">BasisVolumeLargeVPP!AK55</f>
        <v>4650</v>
      </c>
      <c r="AD50" s="30" t="n">
        <f aca="false">AD49</f>
        <v>-0.19</v>
      </c>
      <c r="AE50" s="30" t="n">
        <f aca="false">VLOOKUP($A50,[1]!Table,MATCH(AD$1,[1]!Curves,0))</f>
        <v>-0.144</v>
      </c>
      <c r="AF50" s="31" t="n">
        <f aca="false">(AE50-AD50)*AC50*$D50</f>
        <v>681.500204149541</v>
      </c>
      <c r="AG50" s="26" t="n">
        <f aca="false">BasisVolumeLargeVPP!K55</f>
        <v>19650</v>
      </c>
      <c r="AH50" s="30" t="n">
        <f aca="false">AH49</f>
        <v>0.15</v>
      </c>
      <c r="AI50" s="30" t="n">
        <f aca="false">VLOOKUP($A50,[1]!Table,MATCH(AH$1,[1]!Curves,0))</f>
        <v>0.165</v>
      </c>
      <c r="AJ50" s="31" t="n">
        <f aca="false">(AI50-AH50)*AG50*$D50</f>
        <v>939.093899827385</v>
      </c>
      <c r="AK50" s="26" t="n">
        <f aca="false">BasisVolumeLargeVPP!M55</f>
        <v>19650</v>
      </c>
      <c r="AL50" s="30" t="n">
        <f aca="false">AL49</f>
        <v>0.13</v>
      </c>
      <c r="AM50" s="30" t="n">
        <f aca="false">VLOOKUP($A50,[1]!Table,MATCH(AL$1,[1]!Curves,0))</f>
        <v>0.165</v>
      </c>
      <c r="AN50" s="31" t="n">
        <f aca="false">(AM50-AL50)*AK50*$D50</f>
        <v>2191.21909959723</v>
      </c>
      <c r="AO50" s="26" t="n">
        <f aca="false">BasisVolumeLargeVPP!O55</f>
        <v>16350</v>
      </c>
      <c r="AP50" s="30" t="n">
        <f aca="false">AP49</f>
        <v>0.15</v>
      </c>
      <c r="AQ50" s="30" t="n">
        <f aca="false">VLOOKUP($A50,[1]!Table,MATCH(AP$1,[1]!Curves,0))</f>
        <v>0.165</v>
      </c>
      <c r="AR50" s="31" t="n">
        <f aca="false">(AQ50-AP50)*AO50*$D50</f>
        <v>781.383473902175</v>
      </c>
      <c r="AS50" s="26" t="n">
        <f aca="false">BasisVolumeLargeVPP!Y55+BasisVolumeLargeVPP!Q55</f>
        <v>24600</v>
      </c>
      <c r="AT50" s="30" t="n">
        <f aca="false">AT49</f>
        <v>-0.14</v>
      </c>
      <c r="AU50" s="30" t="n">
        <f aca="false">VLOOKUP($A50,[1]!Table,MATCH(AT$1,[1]!Curves,0))</f>
        <v>-0.14</v>
      </c>
      <c r="AV50" s="31" t="n">
        <f aca="false">(AU50-AT50)*AS50*$D50</f>
        <v>0</v>
      </c>
      <c r="AW50" s="26" t="n">
        <f aca="false">BasisVolumeLargeVPP!AW55</f>
        <v>0</v>
      </c>
      <c r="AX50" s="30" t="n">
        <f aca="false">AX49</f>
        <v>-0.08</v>
      </c>
      <c r="AY50" s="30" t="n">
        <f aca="false">VLOOKUP($A50,[1]!Table,MATCH(AX$1,[1]!Curves,0))</f>
        <v>-0.0575</v>
      </c>
      <c r="AZ50" s="31" t="n">
        <f aca="false">(AY50-AX50)*AW50*$D50</f>
        <v>0</v>
      </c>
      <c r="BA50" s="26" t="n">
        <f aca="false">BasisVolumeLargeVPP!G55</f>
        <v>4950</v>
      </c>
      <c r="BB50" s="30" t="n">
        <f aca="false">BB49</f>
        <v>-0.16</v>
      </c>
      <c r="BC50" s="30" t="n">
        <f aca="false">VLOOKUP($A50,[1]!Table,MATCH(BB$1,[1]!Curves,0))</f>
        <v>0.03</v>
      </c>
      <c r="BD50" s="31" t="n">
        <f aca="false">(BC50-BB50)*BA50*$D50</f>
        <v>2996.49809257898</v>
      </c>
      <c r="BE50" s="26"/>
      <c r="BF50" s="30" t="n">
        <f aca="false">BF49</f>
        <v>-0.12</v>
      </c>
      <c r="BG50" s="30" t="n">
        <f aca="false">VLOOKUP($A50,[1]!Table,MATCH(BF$1,[1]!Curves,0))</f>
        <v>-0.09</v>
      </c>
      <c r="BH50" s="31" t="n">
        <f aca="false">(BG50-BF50)*BE50*$D50</f>
        <v>0</v>
      </c>
      <c r="BI50" s="26" t="n">
        <f aca="false">BasisVolumeLargeVPP!AA55</f>
        <v>1350</v>
      </c>
      <c r="BJ50" s="30" t="n">
        <f aca="false">BJ49</f>
        <v>-0.12</v>
      </c>
      <c r="BK50" s="30" t="n">
        <f aca="false">VLOOKUP($A50,[1]!Table,MATCH(BJ$1,[1]!Curves,0))</f>
        <v>-0.12</v>
      </c>
      <c r="BL50" s="31" t="n">
        <f aca="false">(BK50-BJ50)*BI50*$D50</f>
        <v>0</v>
      </c>
      <c r="BM50" s="26" t="n">
        <f aca="false">BasisVolumeLargeVPP!W55</f>
        <v>45150</v>
      </c>
      <c r="BN50" s="30" t="n">
        <f aca="false">BN49</f>
        <v>-0.315</v>
      </c>
      <c r="BO50" s="30" t="n">
        <f aca="false">VLOOKUP($A50,[1]!Table,MATCH(BN$1,[1]!Curves,0))</f>
        <v>-0.1075</v>
      </c>
      <c r="BP50" s="31" t="n">
        <f aca="false">(BO50-BN50)*BM50*$D50</f>
        <v>29849.0876582539</v>
      </c>
      <c r="BQ50" s="26" t="n">
        <f aca="false">BasisVolumeLargeVPP!AG55</f>
        <v>27450</v>
      </c>
      <c r="BR50" s="30" t="n">
        <f aca="false">BR49</f>
        <v>-0.105</v>
      </c>
      <c r="BS50" s="30" t="n">
        <f aca="false">VLOOKUP($A50,[1]!Table,MATCH(BR$1,[1]!Curves,0))</f>
        <v>-0.09</v>
      </c>
      <c r="BT50" s="31" t="n">
        <f aca="false">(BS50-BR50)*BQ50*$D50</f>
        <v>1311.86399746879</v>
      </c>
      <c r="BU50" s="26" t="n">
        <f aca="false">BasisVolumeLargeVPP!C55</f>
        <v>8100</v>
      </c>
      <c r="BV50" s="30" t="n">
        <v>-0.025</v>
      </c>
      <c r="BW50" s="30" t="n">
        <f aca="false">VLOOKUP($A50,[1]!Table,MATCH(BV$1,[1]!Curves,0))</f>
        <v>-0.005</v>
      </c>
      <c r="BX50" s="31" t="n">
        <f aca="false">(BW50-BV50)*BU50*$D50</f>
        <v>516.143212118867</v>
      </c>
      <c r="BY50" s="26" t="n">
        <f aca="false">BasisVolumeLargeVPP!AO55+BasisVolumeLargeVPP!AU55</f>
        <v>900</v>
      </c>
      <c r="BZ50" s="30" t="n">
        <f aca="false">BZ49</f>
        <v>-0.09</v>
      </c>
      <c r="CA50" s="30" t="n">
        <f aca="false">VLOOKUP($A50,[1]!Table,MATCH(BZ$1,[1]!Curves,0))</f>
        <v>-0.0825</v>
      </c>
      <c r="CB50" s="31" t="n">
        <f aca="false">(CA50-BZ50)*BY50*$D50</f>
        <v>21.5059671716195</v>
      </c>
      <c r="CC50" s="26" t="n">
        <f aca="false">BasisVolumeLargeVPP!AQ55</f>
        <v>900</v>
      </c>
      <c r="CD50" s="30" t="n">
        <f aca="false">CD49</f>
        <v>-0.155</v>
      </c>
      <c r="CE50" s="30" t="n">
        <f aca="false">VLOOKUP($A50,[1]!Table,MATCH(CD$1,[1]!Curves,0))</f>
        <v>-0.095</v>
      </c>
      <c r="CF50" s="31" t="n">
        <f aca="false">(CE50-CD50)*CC50*$D50</f>
        <v>172.047737372956</v>
      </c>
      <c r="CG50" s="26" t="n">
        <f aca="false">BasisVolumeLargeVPP!E55</f>
        <v>37950</v>
      </c>
      <c r="CH50" s="30" t="n">
        <f aca="false">CH49</f>
        <v>-0.2</v>
      </c>
      <c r="CI50" s="30" t="n">
        <f aca="false">VLOOKUP($A50,[1]!Table,MATCH(CH$1,[1]!Curves,0))</f>
        <v>-0.124</v>
      </c>
      <c r="CJ50" s="31" t="n">
        <f aca="false">(CI50-CH50)*CG50*$D50</f>
        <v>9189.26081724221</v>
      </c>
      <c r="CK50" s="26" t="n">
        <f aca="false">BasisVolumeLargeVPP!AI55</f>
        <v>1500</v>
      </c>
      <c r="CL50" s="30" t="n">
        <f aca="false">CL49</f>
        <v>-0.21</v>
      </c>
      <c r="CM50" s="30" t="n">
        <f aca="false">VLOOKUP($A50,[1]!Table,MATCH(CL$1,[1]!Curves,0))</f>
        <v>-0.105</v>
      </c>
      <c r="CN50" s="31" t="n">
        <f aca="false">(CM50-CL50)*CK50*$D50</f>
        <v>501.805900671121</v>
      </c>
      <c r="CO50" s="26"/>
      <c r="CP50" s="30" t="n">
        <f aca="false">CP49</f>
        <v>-0.08</v>
      </c>
      <c r="CQ50" s="30" t="n">
        <f aca="false">VLOOKUP($A50,[1]!Table,MATCH(CP$1,[1]!Curves,0))</f>
        <v>-0.0655</v>
      </c>
      <c r="CR50" s="31" t="n">
        <f aca="false">(CQ50-CP50)*CO50*$D50</f>
        <v>0</v>
      </c>
      <c r="CS50" s="26" t="n">
        <f aca="false">BasisVolumeLargeVPP!BA55</f>
        <v>0</v>
      </c>
      <c r="CT50" s="30" t="n">
        <f aca="false">CT49</f>
        <v>-0.135</v>
      </c>
      <c r="CU50" s="30" t="n">
        <f aca="false">VLOOKUP($A50,[1]!Table,MATCH(CT$1,[1]!Curves,0))</f>
        <v>-0.088</v>
      </c>
      <c r="CV50" s="31" t="n">
        <f aca="false">(CU50-CT50)*CS50*$D50</f>
        <v>0</v>
      </c>
      <c r="CW50" s="26" t="n">
        <f aca="false">BasisVolumeLargeVPP!AS55</f>
        <v>0</v>
      </c>
      <c r="CX50" s="30" t="n">
        <f aca="false">CX49</f>
        <v>0.01</v>
      </c>
      <c r="CY50" s="30" t="n">
        <f aca="false">VLOOKUP($A50,[1]!Table,MATCH(CX$1,[1]!Curves,0))</f>
        <v>0.015</v>
      </c>
      <c r="CZ50" s="31" t="n">
        <f aca="false">(CY50-CX50)*CW50*$D50</f>
        <v>0</v>
      </c>
      <c r="DA50" s="26" t="n">
        <f aca="false">BasisVolumeLargeVPP!BE55</f>
        <v>0</v>
      </c>
      <c r="DB50" s="30" t="n">
        <f aca="false">DB49</f>
        <v>0.0325</v>
      </c>
      <c r="DC50" s="30" t="n">
        <f aca="false">VLOOKUP($A50,[1]!Table,MATCH(DB$1,[1]!Curves,0))</f>
        <v>0.039</v>
      </c>
      <c r="DD50" s="31" t="n">
        <f aca="false">(DC50-DB50)*DA50*$D50</f>
        <v>0</v>
      </c>
      <c r="DE50" s="26" t="n">
        <f aca="false">BasisVolumeLargeVPP!BC55</f>
        <v>600</v>
      </c>
      <c r="DF50" s="30" t="n">
        <f aca="false">DF49</f>
        <v>-0.105</v>
      </c>
      <c r="DG50" s="30" t="n">
        <f aca="false">VLOOKUP($A50,[1]!Table,MATCH(DF$1,[1]!Curves,0))</f>
        <v>-0.07</v>
      </c>
      <c r="DH50" s="31" t="n">
        <f aca="false">(DG50-DF50)*DE50*$D50</f>
        <v>66.9074534228161</v>
      </c>
      <c r="DI50" s="26" t="n">
        <f aca="false">BasisVolumeLargeVPP!AE55</f>
        <v>0</v>
      </c>
      <c r="DJ50" s="30" t="n">
        <f aca="false">DJ49</f>
        <v>-0.12</v>
      </c>
      <c r="DK50" s="30" t="n">
        <f aca="false">VLOOKUP($A50,[1]!Table,MATCH(DJ$1,[1]!Curves,0))</f>
        <v>0.1</v>
      </c>
      <c r="DL50" s="31" t="n">
        <f aca="false">(DK50-DJ50)*DI50*$D50</f>
        <v>0</v>
      </c>
      <c r="DM50" s="26" t="n">
        <f aca="false">BasisVolumeLargeVPP!AC55</f>
        <v>1350</v>
      </c>
      <c r="DN50" s="30" t="n">
        <f aca="false">DN49</f>
        <v>-0.12</v>
      </c>
      <c r="DO50" s="30" t="n">
        <f aca="false">VLOOKUP($A50,[1]!Table,MATCH(DN$1,[1]!Curves,0))</f>
        <v>-0.12</v>
      </c>
      <c r="DP50" s="31" t="n">
        <f aca="false">(DO50-DN50)*DM50*$D50</f>
        <v>0</v>
      </c>
      <c r="DQ50" s="30"/>
      <c r="DR50" s="30"/>
      <c r="DS50" s="32"/>
      <c r="DT50" s="30"/>
      <c r="DU50" s="30"/>
      <c r="DV50" s="32"/>
      <c r="DW50" s="30"/>
      <c r="DX50" s="30"/>
      <c r="DY50" s="32"/>
      <c r="DZ50" s="30"/>
      <c r="EA50" s="30"/>
      <c r="EB50" s="32"/>
    </row>
    <row r="51" customFormat="false" ht="12.75" hidden="false" customHeight="false" outlineLevel="0" collapsed="false">
      <c r="A51" s="25" t="n">
        <v>38291</v>
      </c>
      <c r="B51" s="26" t="n">
        <f aca="false">EOMONTH(A51,0)-$A$1</f>
        <v>-7635</v>
      </c>
      <c r="C51" s="27" t="n">
        <f aca="false">[1]Curves!D61</f>
        <v>0.0560881631214398</v>
      </c>
      <c r="D51" s="28" t="n">
        <f aca="false">1/(1+C51*0.5)^(B51*2/365.25)</f>
        <v>3.17815061555821</v>
      </c>
      <c r="E51" s="26" t="n">
        <f aca="false">NymexVolume!C47</f>
        <v>357530.75</v>
      </c>
      <c r="F51" s="29" t="n">
        <v>4.79</v>
      </c>
      <c r="G51" s="30" t="n">
        <f aca="false">VLOOKUP($A51,[1]!Table,MATCH(F$1,[1]!Curves,0))</f>
        <v>4.363</v>
      </c>
      <c r="H51" s="31" t="n">
        <f aca="false">(G51-F51)*E51*$D51</f>
        <v>-485194.366753619</v>
      </c>
      <c r="I51" s="26" t="n">
        <f aca="false">BasisVolumeLargeVPP!S56</f>
        <v>8990</v>
      </c>
      <c r="J51" s="30" t="n">
        <f aca="false">J50</f>
        <v>-0.12</v>
      </c>
      <c r="K51" s="30" t="n">
        <f aca="false">VLOOKUP($A51,[1]!Table,MATCH(J$1,[1]!Curves,0))</f>
        <v>-0.12</v>
      </c>
      <c r="L51" s="31" t="n">
        <f aca="false">(K51-J51)*$I51*$D51</f>
        <v>0</v>
      </c>
      <c r="M51" s="26" t="n">
        <f aca="false">BasisVolumeLargeVPP!AY56</f>
        <v>0</v>
      </c>
      <c r="N51" s="30" t="n">
        <f aca="false">N50</f>
        <v>-0.085</v>
      </c>
      <c r="O51" s="30" t="n">
        <f aca="false">VLOOKUP($A51,[1]!Table,MATCH(N$1,[1]!Curves,0))</f>
        <v>-0.0575</v>
      </c>
      <c r="P51" s="31" t="n">
        <f aca="false">(O51-N51)*M51*$D51</f>
        <v>0</v>
      </c>
      <c r="Q51" s="26" t="n">
        <f aca="false">BasisVolumeLargeVPP!AM56</f>
        <v>10695</v>
      </c>
      <c r="R51" s="30" t="n">
        <f aca="false">R50</f>
        <v>-0.0325</v>
      </c>
      <c r="S51" s="30" t="n">
        <f aca="false">VLOOKUP($A51,[1]!Table,MATCH(R$1,[1]!Curves,0))</f>
        <v>-0.0225</v>
      </c>
      <c r="T51" s="31" t="n">
        <f aca="false">(S51-R51)*Q51*$D51</f>
        <v>339.903208333951</v>
      </c>
      <c r="U51" s="26" t="n">
        <f aca="false">BasisVolumeLargeVPP!I56</f>
        <v>7440</v>
      </c>
      <c r="V51" s="30" t="n">
        <f aca="false">V50</f>
        <v>0.06</v>
      </c>
      <c r="W51" s="30" t="n">
        <f aca="false">VLOOKUP($A51,[1]!Table,MATCH(V$1,[1]!Curves,0))</f>
        <v>0.1</v>
      </c>
      <c r="X51" s="31" t="n">
        <f aca="false">(W51-V51)*U51*$D51</f>
        <v>945.817623190124</v>
      </c>
      <c r="Y51" s="26" t="n">
        <f aca="false">BasisVolumeLargeVPP!U56</f>
        <v>120070.75</v>
      </c>
      <c r="Z51" s="30" t="n">
        <f aca="false">Z50</f>
        <v>-0.005</v>
      </c>
      <c r="AA51" s="30" t="n">
        <f aca="false">VLOOKUP($A51,[1]!Table,MATCH(Z$1,[1]!Curves,0))</f>
        <v>0</v>
      </c>
      <c r="AB51" s="31" t="n">
        <f aca="false">(AA51-Z51)*Y51*$D51</f>
        <v>1908.01464011518</v>
      </c>
      <c r="AC51" s="26" t="n">
        <f aca="false">BasisVolumeLargeVPP!AK56</f>
        <v>4495</v>
      </c>
      <c r="AD51" s="30" t="n">
        <f aca="false">AD50</f>
        <v>-0.19</v>
      </c>
      <c r="AE51" s="30" t="n">
        <f aca="false">VLOOKUP($A51,[1]!Table,MATCH(AD$1,[1]!Curves,0))</f>
        <v>-0.1665</v>
      </c>
      <c r="AF51" s="31" t="n">
        <f aca="false">(AE51-AD51)*AC51*$D51</f>
        <v>335.715994897953</v>
      </c>
      <c r="AG51" s="26" t="n">
        <f aca="false">BasisVolumeLargeVPP!K56</f>
        <v>19375</v>
      </c>
      <c r="AH51" s="30" t="n">
        <f aca="false">AH50</f>
        <v>0.15</v>
      </c>
      <c r="AI51" s="30" t="n">
        <f aca="false">VLOOKUP($A51,[1]!Table,MATCH(AH$1,[1]!Curves,0))</f>
        <v>0.165</v>
      </c>
      <c r="AJ51" s="31" t="n">
        <f aca="false">(AI51-AH51)*AG51*$D51</f>
        <v>923.650022646606</v>
      </c>
      <c r="AK51" s="26" t="n">
        <f aca="false">BasisVolumeLargeVPP!M56</f>
        <v>19375</v>
      </c>
      <c r="AL51" s="30" t="n">
        <f aca="false">AL50</f>
        <v>0.13</v>
      </c>
      <c r="AM51" s="30" t="n">
        <f aca="false">VLOOKUP($A51,[1]!Table,MATCH(AL$1,[1]!Curves,0))</f>
        <v>0.165</v>
      </c>
      <c r="AN51" s="31" t="n">
        <f aca="false">(AM51-AL51)*AK51*$D51</f>
        <v>2155.18338617541</v>
      </c>
      <c r="AO51" s="26" t="n">
        <f aca="false">BasisVolumeLargeVPP!O56</f>
        <v>16120</v>
      </c>
      <c r="AP51" s="30" t="n">
        <f aca="false">AP50</f>
        <v>0.15</v>
      </c>
      <c r="AQ51" s="30" t="n">
        <f aca="false">VLOOKUP($A51,[1]!Table,MATCH(AP$1,[1]!Curves,0))</f>
        <v>0.165</v>
      </c>
      <c r="AR51" s="31" t="n">
        <f aca="false">(AQ51-AP51)*AO51*$D51</f>
        <v>768.476818841976</v>
      </c>
      <c r="AS51" s="26" t="n">
        <f aca="false">BasisVolumeLargeVPP!Y56+BasisVolumeLargeVPP!Q56</f>
        <v>23921.6666666667</v>
      </c>
      <c r="AT51" s="30" t="n">
        <f aca="false">AT50</f>
        <v>-0.14</v>
      </c>
      <c r="AU51" s="30" t="n">
        <f aca="false">VLOOKUP($A51,[1]!Table,MATCH(AT$1,[1]!Curves,0))</f>
        <v>-0.14</v>
      </c>
      <c r="AV51" s="31" t="n">
        <f aca="false">(AU51-AT51)*AS51*$D51</f>
        <v>0</v>
      </c>
      <c r="AW51" s="26" t="n">
        <f aca="false">BasisVolumeLargeVPP!AW56</f>
        <v>0</v>
      </c>
      <c r="AX51" s="30" t="n">
        <f aca="false">AX50</f>
        <v>-0.08</v>
      </c>
      <c r="AY51" s="30" t="n">
        <f aca="false">VLOOKUP($A51,[1]!Table,MATCH(AX$1,[1]!Curves,0))</f>
        <v>-0.0575</v>
      </c>
      <c r="AZ51" s="31" t="n">
        <f aca="false">(AY51-AX51)*AW51*$D51</f>
        <v>0</v>
      </c>
      <c r="BA51" s="26" t="n">
        <f aca="false">BasisVolumeLargeVPP!G56</f>
        <v>4805</v>
      </c>
      <c r="BB51" s="30" t="n">
        <f aca="false">BB50</f>
        <v>-0.16</v>
      </c>
      <c r="BC51" s="30" t="n">
        <f aca="false">VLOOKUP($A51,[1]!Table,MATCH(BB$1,[1]!Curves,0))</f>
        <v>0.03</v>
      </c>
      <c r="BD51" s="31" t="n">
        <f aca="false">(BC51-BB51)*BA51*$D51</f>
        <v>2901.49260447387</v>
      </c>
      <c r="BE51" s="26"/>
      <c r="BF51" s="30" t="n">
        <f aca="false">BF50</f>
        <v>-0.12</v>
      </c>
      <c r="BG51" s="30" t="n">
        <f aca="false">VLOOKUP($A51,[1]!Table,MATCH(BF$1,[1]!Curves,0))</f>
        <v>-0.09</v>
      </c>
      <c r="BH51" s="31" t="n">
        <f aca="false">(BG51-BF51)*BE51*$D51</f>
        <v>0</v>
      </c>
      <c r="BI51" s="26" t="n">
        <f aca="false">BasisVolumeLargeVPP!AA56</f>
        <v>1291.66666666667</v>
      </c>
      <c r="BJ51" s="30" t="n">
        <f aca="false">BJ50</f>
        <v>-0.12</v>
      </c>
      <c r="BK51" s="30" t="n">
        <f aca="false">VLOOKUP($A51,[1]!Table,MATCH(BJ$1,[1]!Curves,0))</f>
        <v>-0.12</v>
      </c>
      <c r="BL51" s="31" t="n">
        <f aca="false">(BK51-BJ51)*BI51*$D51</f>
        <v>0</v>
      </c>
      <c r="BM51" s="26" t="n">
        <f aca="false">BasisVolumeLargeVPP!W56</f>
        <v>44485</v>
      </c>
      <c r="BN51" s="30" t="n">
        <f aca="false">BN50</f>
        <v>-0.315</v>
      </c>
      <c r="BO51" s="30" t="n">
        <f aca="false">VLOOKUP($A51,[1]!Table,MATCH(BN$1,[1]!Curves,0))</f>
        <v>-0.12</v>
      </c>
      <c r="BP51" s="31" t="n">
        <f aca="false">(BO51-BN51)*BM51*$D51</f>
        <v>27569.1058759559</v>
      </c>
      <c r="BQ51" s="26" t="n">
        <f aca="false">BasisVolumeLargeVPP!AG56</f>
        <v>26660</v>
      </c>
      <c r="BR51" s="30" t="n">
        <f aca="false">BR50</f>
        <v>-0.105</v>
      </c>
      <c r="BS51" s="30" t="n">
        <f aca="false">VLOOKUP($A51,[1]!Table,MATCH(BR$1,[1]!Curves,0))</f>
        <v>-0.09</v>
      </c>
      <c r="BT51" s="31" t="n">
        <f aca="false">(BS51-BR51)*BQ51*$D51</f>
        <v>1270.94243116173</v>
      </c>
      <c r="BU51" s="26" t="n">
        <f aca="false">BasisVolumeLargeVPP!C56</f>
        <v>7750</v>
      </c>
      <c r="BV51" s="30" t="n">
        <v>-0.025</v>
      </c>
      <c r="BW51" s="30" t="n">
        <f aca="false">VLOOKUP($A51,[1]!Table,MATCH(BV$1,[1]!Curves,0))</f>
        <v>-0.005</v>
      </c>
      <c r="BX51" s="31" t="n">
        <f aca="false">(BW51-BV51)*BU51*$D51</f>
        <v>492.613345411523</v>
      </c>
      <c r="BY51" s="26" t="n">
        <f aca="false">BasisVolumeLargeVPP!AO56+BasisVolumeLargeVPP!AU56</f>
        <v>775</v>
      </c>
      <c r="BZ51" s="30" t="n">
        <f aca="false">BZ50</f>
        <v>-0.09</v>
      </c>
      <c r="CA51" s="30" t="n">
        <f aca="false">VLOOKUP($A51,[1]!Table,MATCH(BZ$1,[1]!Curves,0))</f>
        <v>-0.0825</v>
      </c>
      <c r="CB51" s="31" t="n">
        <f aca="false">(CA51-BZ51)*BY51*$D51</f>
        <v>18.4730004529321</v>
      </c>
      <c r="CC51" s="26" t="n">
        <f aca="false">BasisVolumeLargeVPP!AQ56</f>
        <v>775</v>
      </c>
      <c r="CD51" s="30" t="n">
        <f aca="false">CD50</f>
        <v>-0.155</v>
      </c>
      <c r="CE51" s="30" t="n">
        <f aca="false">VLOOKUP($A51,[1]!Table,MATCH(CD$1,[1]!Curves,0))</f>
        <v>-0.115</v>
      </c>
      <c r="CF51" s="31" t="n">
        <f aca="false">(CE51-CD51)*CC51*$D51</f>
        <v>98.5226690823046</v>
      </c>
      <c r="CG51" s="26" t="n">
        <f aca="false">BasisVolumeLargeVPP!E56</f>
        <v>37355</v>
      </c>
      <c r="CH51" s="30" t="n">
        <f aca="false">CH50</f>
        <v>-0.2</v>
      </c>
      <c r="CI51" s="30" t="n">
        <f aca="false">VLOOKUP($A51,[1]!Table,MATCH(CH$1,[1]!Curves,0))</f>
        <v>-0.1365</v>
      </c>
      <c r="CJ51" s="31" t="n">
        <f aca="false">(CI51-CH51)*CG51*$D51</f>
        <v>7538.70833150524</v>
      </c>
      <c r="CK51" s="26" t="n">
        <f aca="false">BasisVolumeLargeVPP!AI56</f>
        <v>1395</v>
      </c>
      <c r="CL51" s="30" t="n">
        <f aca="false">CL50</f>
        <v>-0.21</v>
      </c>
      <c r="CM51" s="30" t="n">
        <f aca="false">VLOOKUP($A51,[1]!Table,MATCH(CL$1,[1]!Curves,0))</f>
        <v>-0.1175</v>
      </c>
      <c r="CN51" s="31" t="n">
        <f aca="false">(CM51-CL51)*CK51*$D51</f>
        <v>410.100610055093</v>
      </c>
      <c r="CO51" s="26"/>
      <c r="CP51" s="30" t="n">
        <f aca="false">CP50</f>
        <v>-0.08</v>
      </c>
      <c r="CQ51" s="30" t="n">
        <f aca="false">VLOOKUP($A51,[1]!Table,MATCH(CP$1,[1]!Curves,0))</f>
        <v>-0.0655</v>
      </c>
      <c r="CR51" s="31" t="n">
        <f aca="false">(CQ51-CP51)*CO51*$D51</f>
        <v>0</v>
      </c>
      <c r="CS51" s="26" t="n">
        <f aca="false">BasisVolumeLargeVPP!BA56</f>
        <v>0</v>
      </c>
      <c r="CT51" s="30" t="n">
        <f aca="false">CT50</f>
        <v>-0.135</v>
      </c>
      <c r="CU51" s="30" t="n">
        <f aca="false">VLOOKUP($A51,[1]!Table,MATCH(CT$1,[1]!Curves,0))</f>
        <v>-0.088</v>
      </c>
      <c r="CV51" s="31" t="n">
        <f aca="false">(CU51-CT51)*CS51*$D51</f>
        <v>0</v>
      </c>
      <c r="CW51" s="26" t="n">
        <f aca="false">BasisVolumeLargeVPP!AS56</f>
        <v>0</v>
      </c>
      <c r="CX51" s="30" t="n">
        <f aca="false">CX50</f>
        <v>0.01</v>
      </c>
      <c r="CY51" s="30" t="n">
        <f aca="false">VLOOKUP($A51,[1]!Table,MATCH(CX$1,[1]!Curves,0))</f>
        <v>0.015</v>
      </c>
      <c r="CZ51" s="31" t="n">
        <f aca="false">(CY51-CX51)*CW51*$D51</f>
        <v>0</v>
      </c>
      <c r="DA51" s="26" t="n">
        <f aca="false">BasisVolumeLargeVPP!BE56</f>
        <v>0</v>
      </c>
      <c r="DB51" s="30" t="n">
        <f aca="false">DB50</f>
        <v>0.0325</v>
      </c>
      <c r="DC51" s="30" t="n">
        <f aca="false">VLOOKUP($A51,[1]!Table,MATCH(DB$1,[1]!Curves,0))</f>
        <v>0.039</v>
      </c>
      <c r="DD51" s="31" t="n">
        <f aca="false">(DC51-DB51)*DA51*$D51</f>
        <v>0</v>
      </c>
      <c r="DE51" s="26" t="n">
        <f aca="false">BasisVolumeLargeVPP!BC56</f>
        <v>465</v>
      </c>
      <c r="DF51" s="30" t="n">
        <f aca="false">DF50</f>
        <v>-0.105</v>
      </c>
      <c r="DG51" s="30" t="n">
        <f aca="false">VLOOKUP($A51,[1]!Table,MATCH(DF$1,[1]!Curves,0))</f>
        <v>-0.07</v>
      </c>
      <c r="DH51" s="31" t="n">
        <f aca="false">(DG51-DF51)*DE51*$D51</f>
        <v>51.7244012682099</v>
      </c>
      <c r="DI51" s="26" t="n">
        <f aca="false">BasisVolumeLargeVPP!AE56</f>
        <v>0</v>
      </c>
      <c r="DJ51" s="30" t="n">
        <f aca="false">DJ50</f>
        <v>-0.12</v>
      </c>
      <c r="DK51" s="30" t="n">
        <f aca="false">VLOOKUP($A51,[1]!Table,MATCH(DJ$1,[1]!Curves,0))</f>
        <v>0.1</v>
      </c>
      <c r="DL51" s="31" t="n">
        <f aca="false">(DK51-DJ51)*DI51*$D51</f>
        <v>0</v>
      </c>
      <c r="DM51" s="26" t="n">
        <f aca="false">BasisVolumeLargeVPP!AC56</f>
        <v>1291.66666666667</v>
      </c>
      <c r="DN51" s="30" t="n">
        <f aca="false">DN50</f>
        <v>-0.12</v>
      </c>
      <c r="DO51" s="30" t="n">
        <f aca="false">VLOOKUP($A51,[1]!Table,MATCH(DN$1,[1]!Curves,0))</f>
        <v>-0.12</v>
      </c>
      <c r="DP51" s="31" t="n">
        <f aca="false">(DO51-DN51)*DM51*$D51</f>
        <v>0</v>
      </c>
      <c r="DQ51" s="30"/>
      <c r="DR51" s="30"/>
      <c r="DS51" s="32"/>
      <c r="DT51" s="30"/>
      <c r="DU51" s="30"/>
      <c r="DV51" s="32"/>
      <c r="DW51" s="30"/>
      <c r="DX51" s="30"/>
      <c r="DY51" s="32"/>
      <c r="DZ51" s="30"/>
      <c r="EA51" s="30"/>
      <c r="EB51" s="32"/>
    </row>
    <row r="52" customFormat="false" ht="12.75" hidden="false" customHeight="false" outlineLevel="0" collapsed="false">
      <c r="A52" s="25" t="n">
        <v>38321</v>
      </c>
      <c r="B52" s="26" t="n">
        <f aca="false">EOMONTH(A52,0)-$A$1</f>
        <v>-7605</v>
      </c>
      <c r="C52" s="27" t="n">
        <f aca="false">[1]Curves!D62</f>
        <v>0.0561927466809906</v>
      </c>
      <c r="D52" s="28" t="n">
        <f aca="false">1/(1+C52*0.5)^(B52*2/365.25)</f>
        <v>3.17045198358533</v>
      </c>
      <c r="E52" s="26" t="n">
        <f aca="false">NymexVolume!C48</f>
        <v>351060</v>
      </c>
      <c r="F52" s="29" t="n">
        <v>4.79</v>
      </c>
      <c r="G52" s="30" t="n">
        <f aca="false">VLOOKUP($A52,[1]!Table,MATCH(F$1,[1]!Curves,0))</f>
        <v>4.5</v>
      </c>
      <c r="H52" s="31" t="n">
        <f aca="false">(G52-F52)*E52*$D52</f>
        <v>-322775.473273665</v>
      </c>
      <c r="I52" s="26" t="n">
        <f aca="false">BasisVolumeLargeVPP!S57</f>
        <v>8850</v>
      </c>
      <c r="J52" s="30" t="n">
        <f aca="false">J51</f>
        <v>-0.12</v>
      </c>
      <c r="K52" s="30" t="n">
        <f aca="false">VLOOKUP($A52,[1]!Table,MATCH(J$1,[1]!Curves,0))</f>
        <v>-0.13</v>
      </c>
      <c r="L52" s="31" t="n">
        <f aca="false">(K52-J52)*$I52*$D52</f>
        <v>-280.585000547302</v>
      </c>
      <c r="M52" s="26" t="n">
        <f aca="false">BasisVolumeLargeVPP!AY57</f>
        <v>0</v>
      </c>
      <c r="N52" s="30" t="n">
        <f aca="false">N51</f>
        <v>-0.085</v>
      </c>
      <c r="O52" s="30" t="n">
        <f aca="false">VLOOKUP($A52,[1]!Table,MATCH(N$1,[1]!Curves,0))</f>
        <v>-0.0525</v>
      </c>
      <c r="P52" s="31" t="n">
        <f aca="false">(O52-N52)*M52*$D52</f>
        <v>0</v>
      </c>
      <c r="Q52" s="26" t="n">
        <f aca="false">BasisVolumeLargeVPP!AM57</f>
        <v>10350</v>
      </c>
      <c r="R52" s="30" t="n">
        <f aca="false">R51</f>
        <v>-0.0325</v>
      </c>
      <c r="S52" s="30" t="n">
        <f aca="false">VLOOKUP($A52,[1]!Table,MATCH(R$1,[1]!Curves,0))</f>
        <v>-0.0305</v>
      </c>
      <c r="T52" s="31" t="n">
        <f aca="false">(S52-R52)*Q52*$D52</f>
        <v>65.6283560602162</v>
      </c>
      <c r="U52" s="26" t="n">
        <f aca="false">BasisVolumeLargeVPP!I57</f>
        <v>7350</v>
      </c>
      <c r="V52" s="30" t="n">
        <f aca="false">V51</f>
        <v>0.06</v>
      </c>
      <c r="W52" s="30" t="n">
        <f aca="false">VLOOKUP($A52,[1]!Table,MATCH(V$1,[1]!Curves,0))</f>
        <v>0.1</v>
      </c>
      <c r="X52" s="31" t="n">
        <f aca="false">(W52-V52)*U52*$D52</f>
        <v>932.112883174087</v>
      </c>
      <c r="Y52" s="26" t="n">
        <f aca="false">BasisVolumeLargeVPP!U57</f>
        <v>118110</v>
      </c>
      <c r="Z52" s="30" t="n">
        <f aca="false">Z51</f>
        <v>-0.005</v>
      </c>
      <c r="AA52" s="30" t="n">
        <f aca="false">VLOOKUP($A52,[1]!Table,MATCH(Z$1,[1]!Curves,0))</f>
        <v>-0.01</v>
      </c>
      <c r="AB52" s="31" t="n">
        <f aca="false">(AA52-Z52)*Y52*$D52</f>
        <v>-1872.31041890632</v>
      </c>
      <c r="AC52" s="26" t="n">
        <f aca="false">BasisVolumeLargeVPP!AK57</f>
        <v>4350</v>
      </c>
      <c r="AD52" s="30" t="n">
        <f aca="false">AD51</f>
        <v>-0.19</v>
      </c>
      <c r="AE52" s="30" t="n">
        <f aca="false">VLOOKUP($A52,[1]!Table,MATCH(AD$1,[1]!Curves,0))</f>
        <v>-0.149</v>
      </c>
      <c r="AF52" s="31" t="n">
        <f aca="false">(AE52-AD52)*AC52*$D52</f>
        <v>565.450111272443</v>
      </c>
      <c r="AG52" s="26" t="n">
        <f aca="false">BasisVolumeLargeVPP!K57</f>
        <v>19125</v>
      </c>
      <c r="AH52" s="30" t="n">
        <f aca="false">AH51</f>
        <v>0.15</v>
      </c>
      <c r="AI52" s="30" t="n">
        <f aca="false">VLOOKUP($A52,[1]!Table,MATCH(AH$1,[1]!Curves,0))</f>
        <v>0.185</v>
      </c>
      <c r="AJ52" s="31" t="n">
        <f aca="false">(AI52-AH52)*AG52*$D52</f>
        <v>2122.22129651243</v>
      </c>
      <c r="AK52" s="26" t="n">
        <f aca="false">BasisVolumeLargeVPP!M57</f>
        <v>19125</v>
      </c>
      <c r="AL52" s="30" t="n">
        <f aca="false">AL51</f>
        <v>0.13</v>
      </c>
      <c r="AM52" s="30" t="n">
        <f aca="false">VLOOKUP($A52,[1]!Table,MATCH(AL$1,[1]!Curves,0))</f>
        <v>0.185</v>
      </c>
      <c r="AN52" s="31" t="n">
        <f aca="false">(AM52-AL52)*AK52*$D52</f>
        <v>3334.91918023382</v>
      </c>
      <c r="AO52" s="26" t="n">
        <f aca="false">BasisVolumeLargeVPP!O57</f>
        <v>15900</v>
      </c>
      <c r="AP52" s="30" t="n">
        <f aca="false">AP51</f>
        <v>0.15</v>
      </c>
      <c r="AQ52" s="30" t="n">
        <f aca="false">VLOOKUP($A52,[1]!Table,MATCH(AP$1,[1]!Curves,0))</f>
        <v>0.185</v>
      </c>
      <c r="AR52" s="31" t="n">
        <f aca="false">(AQ52-AP52)*AO52*$D52</f>
        <v>1764.35652886523</v>
      </c>
      <c r="AS52" s="26" t="n">
        <f aca="false">BasisVolumeLargeVPP!Y57+BasisVolumeLargeVPP!Q57</f>
        <v>23450</v>
      </c>
      <c r="AT52" s="30" t="n">
        <f aca="false">AT51</f>
        <v>-0.14</v>
      </c>
      <c r="AU52" s="30" t="n">
        <f aca="false">VLOOKUP($A52,[1]!Table,MATCH(AT$1,[1]!Curves,0))</f>
        <v>-0.15</v>
      </c>
      <c r="AV52" s="31" t="n">
        <f aca="false">(AU52-AT52)*AS52*$D52</f>
        <v>-743.470990150758</v>
      </c>
      <c r="AW52" s="26" t="n">
        <f aca="false">BasisVolumeLargeVPP!AW57</f>
        <v>0</v>
      </c>
      <c r="AX52" s="30" t="n">
        <f aca="false">AX51</f>
        <v>-0.08</v>
      </c>
      <c r="AY52" s="30" t="n">
        <f aca="false">VLOOKUP($A52,[1]!Table,MATCH(AX$1,[1]!Curves,0))</f>
        <v>-0.0525</v>
      </c>
      <c r="AZ52" s="31" t="n">
        <f aca="false">(AY52-AX52)*AW52*$D52</f>
        <v>0</v>
      </c>
      <c r="BA52" s="26" t="n">
        <f aca="false">BasisVolumeLargeVPP!G57</f>
        <v>4800</v>
      </c>
      <c r="BB52" s="30" t="n">
        <f aca="false">BB51</f>
        <v>-0.16</v>
      </c>
      <c r="BC52" s="30" t="n">
        <f aca="false">VLOOKUP($A52,[1]!Table,MATCH(BB$1,[1]!Curves,0))</f>
        <v>0.03</v>
      </c>
      <c r="BD52" s="31" t="n">
        <f aca="false">(BC52-BB52)*BA52*$D52</f>
        <v>2891.45220902982</v>
      </c>
      <c r="BE52" s="26"/>
      <c r="BF52" s="30" t="n">
        <f aca="false">BF51</f>
        <v>-0.12</v>
      </c>
      <c r="BG52" s="30" t="n">
        <f aca="false">VLOOKUP($A52,[1]!Table,MATCH(BF$1,[1]!Curves,0))</f>
        <v>-0.1</v>
      </c>
      <c r="BH52" s="31" t="n">
        <f aca="false">(BG52-BF52)*BE52*$D52</f>
        <v>0</v>
      </c>
      <c r="BI52" s="26" t="n">
        <f aca="false">BasisVolumeLargeVPP!AA57</f>
        <v>1250</v>
      </c>
      <c r="BJ52" s="30" t="n">
        <f aca="false">BJ51</f>
        <v>-0.12</v>
      </c>
      <c r="BK52" s="30" t="n">
        <f aca="false">VLOOKUP($A52,[1]!Table,MATCH(BJ$1,[1]!Curves,0))</f>
        <v>-0.13</v>
      </c>
      <c r="BL52" s="31" t="n">
        <f aca="false">(BK52-BJ52)*BI52*$D52</f>
        <v>-39.6306497948166</v>
      </c>
      <c r="BM52" s="26" t="n">
        <f aca="false">BasisVolumeLargeVPP!W57</f>
        <v>43800</v>
      </c>
      <c r="BN52" s="30" t="n">
        <f aca="false">BN51</f>
        <v>-0.315</v>
      </c>
      <c r="BO52" s="30" t="n">
        <f aca="false">VLOOKUP($A52,[1]!Table,MATCH(BN$1,[1]!Curves,0))</f>
        <v>-0.125</v>
      </c>
      <c r="BP52" s="31" t="n">
        <f aca="false">(BO52-BN52)*BM52*$D52</f>
        <v>26384.5014073971</v>
      </c>
      <c r="BQ52" s="26" t="n">
        <f aca="false">BasisVolumeLargeVPP!AG57</f>
        <v>26100</v>
      </c>
      <c r="BR52" s="30" t="n">
        <f aca="false">BR51</f>
        <v>-0.105</v>
      </c>
      <c r="BS52" s="30" t="n">
        <f aca="false">VLOOKUP($A52,[1]!Table,MATCH(BR$1,[1]!Curves,0))</f>
        <v>-0.1</v>
      </c>
      <c r="BT52" s="31" t="n">
        <f aca="false">(BS52-BR52)*BQ52*$D52</f>
        <v>413.743983857885</v>
      </c>
      <c r="BU52" s="26" t="n">
        <f aca="false">BasisVolumeLargeVPP!C57</f>
        <v>7350</v>
      </c>
      <c r="BV52" s="30" t="n">
        <v>-0.025</v>
      </c>
      <c r="BW52" s="30" t="n">
        <f aca="false">VLOOKUP($A52,[1]!Table,MATCH(BV$1,[1]!Curves,0))</f>
        <v>-0.006</v>
      </c>
      <c r="BX52" s="31" t="n">
        <f aca="false">(BW52-BV52)*BU52*$D52</f>
        <v>442.753619507691</v>
      </c>
      <c r="BY52" s="26" t="n">
        <f aca="false">BasisVolumeLargeVPP!AO57+BasisVolumeLargeVPP!AU57</f>
        <v>750</v>
      </c>
      <c r="BZ52" s="30" t="n">
        <f aca="false">BZ51</f>
        <v>-0.09</v>
      </c>
      <c r="CA52" s="30" t="n">
        <f aca="false">VLOOKUP($A52,[1]!Table,MATCH(BZ$1,[1]!Curves,0))</f>
        <v>-0.075</v>
      </c>
      <c r="CB52" s="31" t="n">
        <f aca="false">(CA52-BZ52)*BY52*$D52</f>
        <v>35.6675848153349</v>
      </c>
      <c r="CC52" s="26" t="n">
        <f aca="false">BasisVolumeLargeVPP!AQ57</f>
        <v>750</v>
      </c>
      <c r="CD52" s="30" t="n">
        <f aca="false">CD51</f>
        <v>-0.155</v>
      </c>
      <c r="CE52" s="30" t="n">
        <f aca="false">VLOOKUP($A52,[1]!Table,MATCH(CD$1,[1]!Curves,0))</f>
        <v>-0.1175</v>
      </c>
      <c r="CF52" s="31" t="n">
        <f aca="false">(CE52-CD52)*CC52*$D52</f>
        <v>89.1689620383374</v>
      </c>
      <c r="CG52" s="26" t="n">
        <f aca="false">BasisVolumeLargeVPP!E57</f>
        <v>36750</v>
      </c>
      <c r="CH52" s="30" t="n">
        <f aca="false">CH51</f>
        <v>-0.2</v>
      </c>
      <c r="CI52" s="30" t="n">
        <f aca="false">VLOOKUP($A52,[1]!Table,MATCH(CH$1,[1]!Curves,0))</f>
        <v>-0.139</v>
      </c>
      <c r="CJ52" s="31" t="n">
        <f aca="false">(CI52-CH52)*CG52*$D52</f>
        <v>7107.36073420241</v>
      </c>
      <c r="CK52" s="26" t="n">
        <f aca="false">BasisVolumeLargeVPP!AI57</f>
        <v>1200</v>
      </c>
      <c r="CL52" s="30" t="n">
        <f aca="false">CL51</f>
        <v>-0.21</v>
      </c>
      <c r="CM52" s="30" t="n">
        <f aca="false">VLOOKUP($A52,[1]!Table,MATCH(CL$1,[1]!Curves,0))</f>
        <v>-0.125</v>
      </c>
      <c r="CN52" s="31" t="n">
        <f aca="false">(CM52-CL52)*CK52*$D52</f>
        <v>323.386102325703</v>
      </c>
      <c r="CO52" s="26"/>
      <c r="CP52" s="30" t="n">
        <f aca="false">CP51</f>
        <v>-0.08</v>
      </c>
      <c r="CQ52" s="30" t="n">
        <f aca="false">VLOOKUP($A52,[1]!Table,MATCH(CP$1,[1]!Curves,0))</f>
        <v>-0.0655</v>
      </c>
      <c r="CR52" s="31" t="n">
        <f aca="false">(CQ52-CP52)*CO52*$D52</f>
        <v>0</v>
      </c>
      <c r="CS52" s="26" t="n">
        <f aca="false">BasisVolumeLargeVPP!BA57</f>
        <v>0</v>
      </c>
      <c r="CT52" s="30" t="n">
        <f aca="false">CT51</f>
        <v>-0.135</v>
      </c>
      <c r="CU52" s="30" t="n">
        <f aca="false">VLOOKUP($A52,[1]!Table,MATCH(CT$1,[1]!Curves,0))</f>
        <v>-0.088</v>
      </c>
      <c r="CV52" s="31" t="n">
        <f aca="false">(CU52-CT52)*CS52*$D52</f>
        <v>0</v>
      </c>
      <c r="CW52" s="26" t="n">
        <f aca="false">BasisVolumeLargeVPP!AS57</f>
        <v>0</v>
      </c>
      <c r="CX52" s="30" t="n">
        <f aca="false">CX51</f>
        <v>0.01</v>
      </c>
      <c r="CY52" s="30" t="n">
        <f aca="false">VLOOKUP($A52,[1]!Table,MATCH(CX$1,[1]!Curves,0))</f>
        <v>0.02</v>
      </c>
      <c r="CZ52" s="31" t="n">
        <f aca="false">(CY52-CX52)*CW52*$D52</f>
        <v>0</v>
      </c>
      <c r="DA52" s="26" t="n">
        <f aca="false">BasisVolumeLargeVPP!BE57</f>
        <v>0</v>
      </c>
      <c r="DB52" s="30" t="n">
        <f aca="false">DB51</f>
        <v>0.0325</v>
      </c>
      <c r="DC52" s="30" t="n">
        <f aca="false">VLOOKUP($A52,[1]!Table,MATCH(DB$1,[1]!Curves,0))</f>
        <v>0.056</v>
      </c>
      <c r="DD52" s="31" t="n">
        <f aca="false">(DC52-DB52)*DA52*$D52</f>
        <v>0</v>
      </c>
      <c r="DE52" s="26" t="n">
        <f aca="false">BasisVolumeLargeVPP!BC57</f>
        <v>450</v>
      </c>
      <c r="DF52" s="30" t="n">
        <f aca="false">DF51</f>
        <v>-0.105</v>
      </c>
      <c r="DG52" s="30" t="n">
        <f aca="false">VLOOKUP($A52,[1]!Table,MATCH(DF$1,[1]!Curves,0))</f>
        <v>-0.055</v>
      </c>
      <c r="DH52" s="31" t="n">
        <f aca="false">(DG52-DF52)*DE52*$D52</f>
        <v>71.3351696306699</v>
      </c>
      <c r="DI52" s="26" t="n">
        <f aca="false">BasisVolumeLargeVPP!AE57</f>
        <v>0</v>
      </c>
      <c r="DJ52" s="30" t="n">
        <f aca="false">DJ51</f>
        <v>-0.12</v>
      </c>
      <c r="DK52" s="30" t="n">
        <f aca="false">VLOOKUP($A52,[1]!Table,MATCH(DJ$1,[1]!Curves,0))</f>
        <v>0.1</v>
      </c>
      <c r="DL52" s="31" t="n">
        <f aca="false">(DK52-DJ52)*DI52*$D52</f>
        <v>0</v>
      </c>
      <c r="DM52" s="26" t="n">
        <f aca="false">BasisVolumeLargeVPP!AC57</f>
        <v>1250</v>
      </c>
      <c r="DN52" s="30" t="n">
        <f aca="false">DN51</f>
        <v>-0.12</v>
      </c>
      <c r="DO52" s="30" t="n">
        <f aca="false">VLOOKUP($A52,[1]!Table,MATCH(DN$1,[1]!Curves,0))</f>
        <v>-0.13</v>
      </c>
      <c r="DP52" s="31" t="n">
        <f aca="false">(DO52-DN52)*DM52*$D52</f>
        <v>-39.6306497948166</v>
      </c>
      <c r="DQ52" s="30"/>
      <c r="DR52" s="30"/>
      <c r="DS52" s="32"/>
      <c r="DT52" s="30"/>
      <c r="DU52" s="30"/>
      <c r="DV52" s="32"/>
      <c r="DW52" s="30"/>
      <c r="DX52" s="30"/>
      <c r="DY52" s="32"/>
      <c r="DZ52" s="30"/>
      <c r="EA52" s="30"/>
      <c r="EB52" s="32"/>
    </row>
    <row r="53" customFormat="false" ht="12.75" hidden="false" customHeight="false" outlineLevel="0" collapsed="false">
      <c r="A53" s="25" t="n">
        <v>38352</v>
      </c>
      <c r="B53" s="26" t="n">
        <f aca="false">EOMONTH(A53,0)-$A$1</f>
        <v>-7574</v>
      </c>
      <c r="C53" s="27" t="n">
        <f aca="false">[1]Curves!D63</f>
        <v>0.0563046037791857</v>
      </c>
      <c r="D53" s="28" t="n">
        <f aca="false">1/(1+C53*0.5)^(B53*2/365.25)</f>
        <v>3.1627020264423</v>
      </c>
      <c r="E53" s="26" t="n">
        <f aca="false">NymexVolume!C49</f>
        <v>344115.5</v>
      </c>
      <c r="F53" s="29" t="n">
        <v>4.79</v>
      </c>
      <c r="G53" s="30" t="n">
        <f aca="false">VLOOKUP($A53,[1]!Table,MATCH(F$1,[1]!Curves,0))</f>
        <v>4.635</v>
      </c>
      <c r="H53" s="31" t="n">
        <f aca="false">(G53-F53)*E53*$D53</f>
        <v>-168691.892322932</v>
      </c>
      <c r="I53" s="26" t="n">
        <f aca="false">BasisVolumeLargeVPP!S58</f>
        <v>8680</v>
      </c>
      <c r="J53" s="30" t="n">
        <f aca="false">J52</f>
        <v>-0.12</v>
      </c>
      <c r="K53" s="30" t="n">
        <f aca="false">VLOOKUP($A53,[1]!Table,MATCH(J$1,[1]!Curves,0))</f>
        <v>-0.1325</v>
      </c>
      <c r="L53" s="31" t="n">
        <f aca="false">(K53-J53)*$I53*$D53</f>
        <v>-343.153169868989</v>
      </c>
      <c r="M53" s="26" t="n">
        <f aca="false">BasisVolumeLargeVPP!AY58</f>
        <v>0</v>
      </c>
      <c r="N53" s="30" t="n">
        <f aca="false">N52</f>
        <v>-0.085</v>
      </c>
      <c r="O53" s="30" t="n">
        <f aca="false">VLOOKUP($A53,[1]!Table,MATCH(N$1,[1]!Curves,0))</f>
        <v>-0.0525</v>
      </c>
      <c r="P53" s="31" t="n">
        <f aca="false">(O53-N53)*M53*$D53</f>
        <v>0</v>
      </c>
      <c r="Q53" s="26" t="n">
        <f aca="false">BasisVolumeLargeVPP!AM58</f>
        <v>9920</v>
      </c>
      <c r="R53" s="30" t="n">
        <f aca="false">R52</f>
        <v>-0.0325</v>
      </c>
      <c r="S53" s="30" t="n">
        <f aca="false">VLOOKUP($A53,[1]!Table,MATCH(R$1,[1]!Curves,0))</f>
        <v>-0.0305</v>
      </c>
      <c r="T53" s="31" t="n">
        <f aca="false">(S53-R53)*Q53*$D53</f>
        <v>62.7480082046151</v>
      </c>
      <c r="U53" s="26" t="n">
        <f aca="false">BasisVolumeLargeVPP!I58</f>
        <v>7130</v>
      </c>
      <c r="V53" s="30" t="n">
        <f aca="false">V52</f>
        <v>0.06</v>
      </c>
      <c r="W53" s="30" t="n">
        <f aca="false">VLOOKUP($A53,[1]!Table,MATCH(V$1,[1]!Curves,0))</f>
        <v>0.1</v>
      </c>
      <c r="X53" s="31" t="n">
        <f aca="false">(W53-V53)*U53*$D53</f>
        <v>902.002617941343</v>
      </c>
      <c r="Y53" s="26" t="n">
        <f aca="false">BasisVolumeLargeVPP!U58</f>
        <v>116110.5</v>
      </c>
      <c r="Z53" s="30" t="n">
        <f aca="false">Z52</f>
        <v>-0.005</v>
      </c>
      <c r="AA53" s="30" t="n">
        <f aca="false">VLOOKUP($A53,[1]!Table,MATCH(Z$1,[1]!Curves,0))</f>
        <v>-0.0325</v>
      </c>
      <c r="AB53" s="31" t="n">
        <f aca="false">(AA53-Z53)*Y53*$D53</f>
        <v>-10098.6301251338</v>
      </c>
      <c r="AC53" s="26" t="n">
        <f aca="false">BasisVolumeLargeVPP!AK58</f>
        <v>4185</v>
      </c>
      <c r="AD53" s="30" t="n">
        <f aca="false">AD52</f>
        <v>-0.19</v>
      </c>
      <c r="AE53" s="30" t="n">
        <f aca="false">VLOOKUP($A53,[1]!Table,MATCH(AD$1,[1]!Curves,0))</f>
        <v>-0.15</v>
      </c>
      <c r="AF53" s="31" t="n">
        <f aca="false">(AE53-AD53)*AC53*$D53</f>
        <v>529.43631922644</v>
      </c>
      <c r="AG53" s="26" t="n">
        <f aca="false">BasisVolumeLargeVPP!K58</f>
        <v>18832.5</v>
      </c>
      <c r="AH53" s="30" t="n">
        <f aca="false">AH52</f>
        <v>0.15</v>
      </c>
      <c r="AI53" s="30" t="n">
        <f aca="false">VLOOKUP($A53,[1]!Table,MATCH(AH$1,[1]!Curves,0))</f>
        <v>0.2</v>
      </c>
      <c r="AJ53" s="31" t="n">
        <f aca="false">(AI53-AH53)*AG53*$D53</f>
        <v>2978.07929564873</v>
      </c>
      <c r="AK53" s="26" t="n">
        <f aca="false">BasisVolumeLargeVPP!M58</f>
        <v>18832.5</v>
      </c>
      <c r="AL53" s="30" t="n">
        <f aca="false">AL52</f>
        <v>0.13</v>
      </c>
      <c r="AM53" s="30" t="n">
        <f aca="false">VLOOKUP($A53,[1]!Table,MATCH(AL$1,[1]!Curves,0))</f>
        <v>0.2</v>
      </c>
      <c r="AN53" s="31" t="n">
        <f aca="false">(AM53-AL53)*AK53*$D53</f>
        <v>4169.31101390822</v>
      </c>
      <c r="AO53" s="26" t="n">
        <f aca="false">BasisVolumeLargeVPP!O58</f>
        <v>15655</v>
      </c>
      <c r="AP53" s="30" t="n">
        <f aca="false">AP52</f>
        <v>0.15</v>
      </c>
      <c r="AQ53" s="30" t="n">
        <f aca="false">VLOOKUP($A53,[1]!Table,MATCH(AP$1,[1]!Curves,0))</f>
        <v>0.2</v>
      </c>
      <c r="AR53" s="31" t="n">
        <f aca="false">(AQ53-AP53)*AO53*$D53</f>
        <v>2475.60501119771</v>
      </c>
      <c r="AS53" s="26" t="n">
        <f aca="false">BasisVolumeLargeVPP!Y58+BasisVolumeLargeVPP!Q58</f>
        <v>22888.3333333333</v>
      </c>
      <c r="AT53" s="30" t="n">
        <f aca="false">AT52</f>
        <v>-0.14</v>
      </c>
      <c r="AU53" s="30" t="n">
        <f aca="false">VLOOKUP($A53,[1]!Table,MATCH(AT$1,[1]!Curves,0))</f>
        <v>-0.1525</v>
      </c>
      <c r="AV53" s="31" t="n">
        <f aca="false">(AU53-AT53)*AS53*$D53</f>
        <v>-904.86222769025</v>
      </c>
      <c r="AW53" s="26" t="n">
        <f aca="false">BasisVolumeLargeVPP!AW58</f>
        <v>0</v>
      </c>
      <c r="AX53" s="30" t="n">
        <f aca="false">AX52</f>
        <v>-0.08</v>
      </c>
      <c r="AY53" s="30" t="n">
        <f aca="false">VLOOKUP($A53,[1]!Table,MATCH(AX$1,[1]!Curves,0))</f>
        <v>-0.0525</v>
      </c>
      <c r="AZ53" s="31" t="n">
        <f aca="false">(AY53-AX53)*AW53*$D53</f>
        <v>0</v>
      </c>
      <c r="BA53" s="26" t="n">
        <f aca="false">BasisVolumeLargeVPP!G58</f>
        <v>4650</v>
      </c>
      <c r="BB53" s="30" t="n">
        <f aca="false">BB52</f>
        <v>-0.16</v>
      </c>
      <c r="BC53" s="30" t="n">
        <f aca="false">VLOOKUP($A53,[1]!Table,MATCH(BB$1,[1]!Curves,0))</f>
        <v>0.03</v>
      </c>
      <c r="BD53" s="31" t="n">
        <f aca="false">(BC53-BB53)*BA53*$D53</f>
        <v>2794.24724036177</v>
      </c>
      <c r="BE53" s="26"/>
      <c r="BF53" s="30" t="n">
        <f aca="false">BF52</f>
        <v>-0.12</v>
      </c>
      <c r="BG53" s="30" t="n">
        <f aca="false">VLOOKUP($A53,[1]!Table,MATCH(BF$1,[1]!Curves,0))</f>
        <v>-0.1025</v>
      </c>
      <c r="BH53" s="31" t="n">
        <f aca="false">(BG53-BF53)*BE53*$D53</f>
        <v>0</v>
      </c>
      <c r="BI53" s="26" t="n">
        <f aca="false">BasisVolumeLargeVPP!AA58</f>
        <v>1188.33333333333</v>
      </c>
      <c r="BJ53" s="30" t="n">
        <f aca="false">BJ52</f>
        <v>-0.12</v>
      </c>
      <c r="BK53" s="30" t="n">
        <f aca="false">VLOOKUP($A53,[1]!Table,MATCH(BJ$1,[1]!Curves,0))</f>
        <v>-0.1325</v>
      </c>
      <c r="BL53" s="31" t="n">
        <f aca="false">(BK53-BJ53)*BI53*$D53</f>
        <v>-46.9793030177783</v>
      </c>
      <c r="BM53" s="26" t="n">
        <f aca="false">BasisVolumeLargeVPP!W58</f>
        <v>43090</v>
      </c>
      <c r="BN53" s="30" t="n">
        <f aca="false">BN52</f>
        <v>-0.315</v>
      </c>
      <c r="BO53" s="30" t="n">
        <f aca="false">VLOOKUP($A53,[1]!Table,MATCH(BN$1,[1]!Curves,0))</f>
        <v>-0.1475</v>
      </c>
      <c r="BP53" s="31" t="n">
        <f aca="false">(BO53-BN53)*BM53*$D53</f>
        <v>22827.0390784993</v>
      </c>
      <c r="BQ53" s="26" t="n">
        <f aca="false">BasisVolumeLargeVPP!AG58</f>
        <v>25575</v>
      </c>
      <c r="BR53" s="30" t="n">
        <f aca="false">BR52</f>
        <v>-0.105</v>
      </c>
      <c r="BS53" s="30" t="n">
        <f aca="false">VLOOKUP($A53,[1]!Table,MATCH(BR$1,[1]!Curves,0))</f>
        <v>-0.1025</v>
      </c>
      <c r="BT53" s="31" t="n">
        <f aca="false">(BS53-BR53)*BQ53*$D53</f>
        <v>202.215260815654</v>
      </c>
      <c r="BU53" s="26" t="n">
        <f aca="false">BasisVolumeLargeVPP!C58</f>
        <v>6975</v>
      </c>
      <c r="BV53" s="30" t="n">
        <v>-0.025</v>
      </c>
      <c r="BW53" s="30" t="n">
        <f aca="false">VLOOKUP($A53,[1]!Table,MATCH(BV$1,[1]!Curves,0))</f>
        <v>-0.006</v>
      </c>
      <c r="BX53" s="31" t="n">
        <f aca="false">(BW53-BV53)*BU53*$D53</f>
        <v>419.137086054265</v>
      </c>
      <c r="BY53" s="26" t="n">
        <f aca="false">BasisVolumeLargeVPP!AO58+BasisVolumeLargeVPP!AU58</f>
        <v>775</v>
      </c>
      <c r="BZ53" s="30" t="n">
        <f aca="false">BZ52</f>
        <v>-0.09</v>
      </c>
      <c r="CA53" s="30" t="n">
        <f aca="false">VLOOKUP($A53,[1]!Table,MATCH(BZ$1,[1]!Curves,0))</f>
        <v>-0.075</v>
      </c>
      <c r="CB53" s="31" t="n">
        <f aca="false">(CA53-BZ53)*BY53*$D53</f>
        <v>36.7664110573917</v>
      </c>
      <c r="CC53" s="26" t="n">
        <f aca="false">BasisVolumeLargeVPP!AQ58</f>
        <v>775</v>
      </c>
      <c r="CD53" s="30" t="n">
        <f aca="false">CD52</f>
        <v>-0.155</v>
      </c>
      <c r="CE53" s="30" t="n">
        <f aca="false">VLOOKUP($A53,[1]!Table,MATCH(CD$1,[1]!Curves,0))</f>
        <v>-0.14</v>
      </c>
      <c r="CF53" s="31" t="n">
        <f aca="false">(CE53-CD53)*CC53*$D53</f>
        <v>36.7664110573917</v>
      </c>
      <c r="CG53" s="26" t="n">
        <f aca="false">BasisVolumeLargeVPP!E58</f>
        <v>36115</v>
      </c>
      <c r="CH53" s="30" t="n">
        <f aca="false">CH52</f>
        <v>-0.2</v>
      </c>
      <c r="CI53" s="30" t="n">
        <f aca="false">VLOOKUP($A53,[1]!Table,MATCH(CH$1,[1]!Curves,0))</f>
        <v>-0.164</v>
      </c>
      <c r="CJ53" s="31" t="n">
        <f aca="false">(CI53-CH53)*CG53*$D53</f>
        <v>4111.95541265869</v>
      </c>
      <c r="CK53" s="26" t="n">
        <f aca="false">BasisVolumeLargeVPP!AI58</f>
        <v>1085</v>
      </c>
      <c r="CL53" s="30" t="n">
        <f aca="false">CL52</f>
        <v>-0.21</v>
      </c>
      <c r="CM53" s="30" t="n">
        <f aca="false">VLOOKUP($A53,[1]!Table,MATCH(CL$1,[1]!Curves,0))</f>
        <v>-0.1475</v>
      </c>
      <c r="CN53" s="31" t="n">
        <f aca="false">(CM53-CL53)*CK53*$D53</f>
        <v>214.470731168118</v>
      </c>
      <c r="CO53" s="26"/>
      <c r="CP53" s="30" t="n">
        <f aca="false">CP52</f>
        <v>-0.08</v>
      </c>
      <c r="CQ53" s="30" t="n">
        <f aca="false">VLOOKUP($A53,[1]!Table,MATCH(CP$1,[1]!Curves,0))</f>
        <v>-0.0655</v>
      </c>
      <c r="CR53" s="31" t="n">
        <f aca="false">(CQ53-CP53)*CO53*$D53</f>
        <v>0</v>
      </c>
      <c r="CS53" s="26" t="n">
        <f aca="false">BasisVolumeLargeVPP!BA58</f>
        <v>0</v>
      </c>
      <c r="CT53" s="30" t="n">
        <f aca="false">CT52</f>
        <v>-0.135</v>
      </c>
      <c r="CU53" s="30" t="n">
        <f aca="false">VLOOKUP($A53,[1]!Table,MATCH(CT$1,[1]!Curves,0))</f>
        <v>-0.088</v>
      </c>
      <c r="CV53" s="31" t="n">
        <f aca="false">(CU53-CT53)*CS53*$D53</f>
        <v>0</v>
      </c>
      <c r="CW53" s="26" t="n">
        <f aca="false">BasisVolumeLargeVPP!AS58</f>
        <v>0</v>
      </c>
      <c r="CX53" s="30" t="n">
        <f aca="false">CX52</f>
        <v>0.01</v>
      </c>
      <c r="CY53" s="30" t="n">
        <f aca="false">VLOOKUP($A53,[1]!Table,MATCH(CX$1,[1]!Curves,0))</f>
        <v>0.02</v>
      </c>
      <c r="CZ53" s="31" t="n">
        <f aca="false">(CY53-CX53)*CW53*$D53</f>
        <v>0</v>
      </c>
      <c r="DA53" s="26" t="n">
        <f aca="false">BasisVolumeLargeVPP!BE58</f>
        <v>0</v>
      </c>
      <c r="DB53" s="30" t="n">
        <f aca="false">DB52</f>
        <v>0.0325</v>
      </c>
      <c r="DC53" s="30" t="n">
        <f aca="false">VLOOKUP($A53,[1]!Table,MATCH(DB$1,[1]!Curves,0))</f>
        <v>0.056</v>
      </c>
      <c r="DD53" s="31" t="n">
        <f aca="false">(DC53-DB53)*DA53*$D53</f>
        <v>0</v>
      </c>
      <c r="DE53" s="26" t="n">
        <f aca="false">BasisVolumeLargeVPP!BC58</f>
        <v>465</v>
      </c>
      <c r="DF53" s="30" t="n">
        <f aca="false">DF52</f>
        <v>-0.105</v>
      </c>
      <c r="DG53" s="30" t="n">
        <f aca="false">VLOOKUP($A53,[1]!Table,MATCH(DF$1,[1]!Curves,0))</f>
        <v>-0.055</v>
      </c>
      <c r="DH53" s="31" t="n">
        <f aca="false">(DG53-DF53)*DE53*$D53</f>
        <v>73.5328221147834</v>
      </c>
      <c r="DI53" s="26" t="n">
        <f aca="false">BasisVolumeLargeVPP!AE58</f>
        <v>0</v>
      </c>
      <c r="DJ53" s="30" t="n">
        <f aca="false">DJ52</f>
        <v>-0.12</v>
      </c>
      <c r="DK53" s="30" t="n">
        <f aca="false">VLOOKUP($A53,[1]!Table,MATCH(DJ$1,[1]!Curves,0))</f>
        <v>0.1</v>
      </c>
      <c r="DL53" s="31" t="n">
        <f aca="false">(DK53-DJ53)*DI53*$D53</f>
        <v>0</v>
      </c>
      <c r="DM53" s="26" t="n">
        <f aca="false">BasisVolumeLargeVPP!AC58</f>
        <v>1188.33333333333</v>
      </c>
      <c r="DN53" s="30" t="n">
        <f aca="false">DN52</f>
        <v>-0.12</v>
      </c>
      <c r="DO53" s="30" t="n">
        <f aca="false">VLOOKUP($A53,[1]!Table,MATCH(DN$1,[1]!Curves,0))</f>
        <v>-0.1325</v>
      </c>
      <c r="DP53" s="31" t="n">
        <f aca="false">(DO53-DN53)*DM53*$D53</f>
        <v>-46.9793030177783</v>
      </c>
      <c r="DQ53" s="30"/>
      <c r="DR53" s="30"/>
      <c r="DS53" s="32"/>
      <c r="DT53" s="30"/>
      <c r="DU53" s="30"/>
      <c r="DV53" s="32"/>
      <c r="DW53" s="30"/>
      <c r="DX53" s="30"/>
      <c r="DY53" s="32"/>
      <c r="DZ53" s="30"/>
      <c r="EA53" s="30"/>
      <c r="EB53" s="32"/>
    </row>
    <row r="54" customFormat="false" ht="12.75" hidden="false" customHeight="false" outlineLevel="0" collapsed="false">
      <c r="A54" s="25" t="n">
        <v>38383</v>
      </c>
      <c r="B54" s="26" t="n">
        <f aca="false">EOMONTH(A54,0)-$A$1</f>
        <v>-7543</v>
      </c>
      <c r="C54" s="27" t="n">
        <f aca="false">[1]Curves!D64</f>
        <v>0.056419579930274</v>
      </c>
      <c r="D54" s="28" t="n">
        <f aca="false">1/(1+C54*0.5)^(B54*2/365.25)</f>
        <v>3.15511001224338</v>
      </c>
      <c r="E54" s="26" t="n">
        <f aca="false">NymexVolume!C50</f>
        <v>338876.5</v>
      </c>
      <c r="F54" s="29" t="n">
        <v>4.79</v>
      </c>
      <c r="G54" s="30" t="n">
        <f aca="false">VLOOKUP($A54,[1]!Table,MATCH(F$1,[1]!Curves,0))</f>
        <v>4.66</v>
      </c>
      <c r="H54" s="31" t="n">
        <f aca="false">(G54-F54)*E54*$D54</f>
        <v>-138995.042948319</v>
      </c>
      <c r="I54" s="26" t="n">
        <f aca="false">BasisVolumeLargeVPP!S59</f>
        <v>8370</v>
      </c>
      <c r="J54" s="30" t="n">
        <v>-0.13</v>
      </c>
      <c r="K54" s="30" t="n">
        <f aca="false">VLOOKUP($A54,[1]!Table,MATCH(J$1,[1]!Curves,0))</f>
        <v>-0.135</v>
      </c>
      <c r="L54" s="31" t="n">
        <f aca="false">(K54-J54)*$I54*$D54</f>
        <v>-132.041354012386</v>
      </c>
      <c r="M54" s="26" t="n">
        <f aca="false">BasisVolumeLargeVPP!AY59</f>
        <v>0</v>
      </c>
      <c r="N54" s="30" t="n">
        <v>-0.095</v>
      </c>
      <c r="O54" s="30" t="n">
        <f aca="false">VLOOKUP($A54,[1]!Table,MATCH(N$1,[1]!Curves,0))</f>
        <v>-0.0525</v>
      </c>
      <c r="P54" s="31" t="n">
        <f aca="false">(O54-N54)*M54*$D54</f>
        <v>0</v>
      </c>
      <c r="Q54" s="26" t="n">
        <f aca="false">BasisVolumeLargeVPP!AM59</f>
        <v>9610</v>
      </c>
      <c r="R54" s="30" t="n">
        <v>-0.035</v>
      </c>
      <c r="S54" s="30" t="n">
        <f aca="false">VLOOKUP($A54,[1]!Table,MATCH(R$1,[1]!Curves,0))</f>
        <v>-0.025</v>
      </c>
      <c r="T54" s="31" t="n">
        <f aca="false">(S54-R54)*Q54*$D54</f>
        <v>303.206072176589</v>
      </c>
      <c r="U54" s="26" t="n">
        <f aca="false">BasisVolumeLargeVPP!I59</f>
        <v>6975</v>
      </c>
      <c r="V54" s="30" t="n">
        <v>0.06</v>
      </c>
      <c r="W54" s="30" t="n">
        <f aca="false">VLOOKUP($A54,[1]!Table,MATCH(V$1,[1]!Curves,0))</f>
        <v>0.1</v>
      </c>
      <c r="X54" s="31" t="n">
        <f aca="false">(W54-V54)*U54*$D54</f>
        <v>880.275693415903</v>
      </c>
      <c r="Y54" s="26" t="n">
        <f aca="false">BasisVolumeLargeVPP!U59</f>
        <v>114281.5</v>
      </c>
      <c r="Z54" s="30" t="n">
        <v>-0.005</v>
      </c>
      <c r="AA54" s="30" t="n">
        <f aca="false">VLOOKUP($A54,[1]!Table,MATCH(Z$1,[1]!Curves,0))</f>
        <v>-0.035</v>
      </c>
      <c r="AB54" s="31" t="n">
        <f aca="false">(AA54-Z54)*Y54*$D54</f>
        <v>-10817.1211459258</v>
      </c>
      <c r="AC54" s="26" t="n">
        <f aca="false">BasisVolumeLargeVPP!AK59</f>
        <v>4030</v>
      </c>
      <c r="AD54" s="30" t="n">
        <v>-0.19</v>
      </c>
      <c r="AE54" s="30" t="n">
        <f aca="false">VLOOKUP($A54,[1]!Table,MATCH(AD$1,[1]!Curves,0))</f>
        <v>-0.169</v>
      </c>
      <c r="AF54" s="31" t="n">
        <f aca="false">(AE54-AD54)*AC54*$D54</f>
        <v>267.016960336157</v>
      </c>
      <c r="AG54" s="26" t="n">
        <f aca="false">BasisVolumeLargeVPP!K59</f>
        <v>18522.5</v>
      </c>
      <c r="AH54" s="30" t="n">
        <v>0.15</v>
      </c>
      <c r="AI54" s="30" t="n">
        <f aca="false">VLOOKUP($A54,[1]!Table,MATCH(AH$1,[1]!Curves,0))</f>
        <v>0.21</v>
      </c>
      <c r="AJ54" s="31" t="n">
        <f aca="false">(AI54-AH54)*AG54*$D54</f>
        <v>3506.43151210668</v>
      </c>
      <c r="AK54" s="26" t="n">
        <f aca="false">BasisVolumeLargeVPP!M59</f>
        <v>18522.5</v>
      </c>
      <c r="AL54" s="30" t="n">
        <v>0.13</v>
      </c>
      <c r="AM54" s="30" t="n">
        <f aca="false">VLOOKUP($A54,[1]!Table,MATCH(AL$1,[1]!Curves,0))</f>
        <v>0.21</v>
      </c>
      <c r="AN54" s="31" t="n">
        <f aca="false">(AM54-AL54)*AK54*$D54</f>
        <v>4675.24201614224</v>
      </c>
      <c r="AO54" s="26" t="n">
        <f aca="false">BasisVolumeLargeVPP!O59</f>
        <v>15345</v>
      </c>
      <c r="AP54" s="30" t="n">
        <v>0.15</v>
      </c>
      <c r="AQ54" s="30" t="n">
        <f aca="false">VLOOKUP($A54,[1]!Table,MATCH(AP$1,[1]!Curves,0))</f>
        <v>0.21</v>
      </c>
      <c r="AR54" s="31" t="n">
        <f aca="false">(AQ54-AP54)*AO54*$D54</f>
        <v>2904.90978827248</v>
      </c>
      <c r="AS54" s="26" t="n">
        <f aca="false">BasisVolumeLargeVPP!Y59+BasisVolumeLargeVPP!Q59</f>
        <v>22423.3333333333</v>
      </c>
      <c r="AT54" s="30" t="n">
        <v>-0.15</v>
      </c>
      <c r="AU54" s="30" t="n">
        <f aca="false">VLOOKUP($A54,[1]!Table,MATCH(AT$1,[1]!Curves,0))</f>
        <v>-0.155</v>
      </c>
      <c r="AV54" s="31" t="n">
        <f aca="false">(AU54-AT54)*AS54*$D54</f>
        <v>-353.740417539354</v>
      </c>
      <c r="AW54" s="26" t="n">
        <f aca="false">BasisVolumeLargeVPP!AW59</f>
        <v>0</v>
      </c>
      <c r="AX54" s="30" t="n">
        <v>-0.085</v>
      </c>
      <c r="AY54" s="30" t="n">
        <f aca="false">VLOOKUP($A54,[1]!Table,MATCH(AX$1,[1]!Curves,0))</f>
        <v>-0.0525</v>
      </c>
      <c r="AZ54" s="31" t="n">
        <f aca="false">(AY54-AX54)*AW54*$D54</f>
        <v>0</v>
      </c>
      <c r="BA54" s="26" t="n">
        <f aca="false">BasisVolumeLargeVPP!G59</f>
        <v>4650</v>
      </c>
      <c r="BB54" s="30" t="n">
        <v>-0.17</v>
      </c>
      <c r="BC54" s="30" t="n">
        <f aca="false">VLOOKUP($A54,[1]!Table,MATCH(BB$1,[1]!Curves,0))</f>
        <v>0.03</v>
      </c>
      <c r="BD54" s="31" t="n">
        <f aca="false">(BC54-BB54)*BA54*$D54</f>
        <v>2934.25231138634</v>
      </c>
      <c r="BE54" s="26"/>
      <c r="BF54" s="30" t="n">
        <v>-0.13</v>
      </c>
      <c r="BG54" s="30" t="n">
        <f aca="false">VLOOKUP($A54,[1]!Table,MATCH(BF$1,[1]!Curves,0))</f>
        <v>-0.105</v>
      </c>
      <c r="BH54" s="31" t="n">
        <f aca="false">(BG54-BF54)*BE54*$D54</f>
        <v>0</v>
      </c>
      <c r="BI54" s="26" t="n">
        <f aca="false">BasisVolumeLargeVPP!AA59</f>
        <v>1188.33333333333</v>
      </c>
      <c r="BJ54" s="30" t="n">
        <v>-0.13</v>
      </c>
      <c r="BK54" s="30" t="n">
        <f aca="false">VLOOKUP($A54,[1]!Table,MATCH(BJ$1,[1]!Curves,0))</f>
        <v>-0.135</v>
      </c>
      <c r="BL54" s="31" t="n">
        <f aca="false">(BK54-BJ54)*BI54*$D54</f>
        <v>-18.7466119894128</v>
      </c>
      <c r="BM54" s="26" t="n">
        <f aca="false">BasisVolumeLargeVPP!W59</f>
        <v>42470</v>
      </c>
      <c r="BN54" s="30" t="n">
        <v>-0.315</v>
      </c>
      <c r="BO54" s="30" t="n">
        <f aca="false">VLOOKUP($A54,[1]!Table,MATCH(BN$1,[1]!Curves,0))</f>
        <v>-0.1525</v>
      </c>
      <c r="BP54" s="31" t="n">
        <f aca="false">(BO54-BN54)*BM54*$D54</f>
        <v>21774.5973607462</v>
      </c>
      <c r="BQ54" s="26" t="n">
        <f aca="false">BasisVolumeLargeVPP!AG59</f>
        <v>24955</v>
      </c>
      <c r="BR54" s="30" t="n">
        <v>-0.115</v>
      </c>
      <c r="BS54" s="30" t="n">
        <f aca="false">VLOOKUP($A54,[1]!Table,MATCH(BR$1,[1]!Curves,0))</f>
        <v>-0.105</v>
      </c>
      <c r="BT54" s="31" t="n">
        <f aca="false">(BS54-BR54)*BQ54*$D54</f>
        <v>787.357703555336</v>
      </c>
      <c r="BU54" s="26" t="n">
        <f aca="false">BasisVolumeLargeVPP!C59</f>
        <v>6665</v>
      </c>
      <c r="BV54" s="30" t="n">
        <v>-0.03</v>
      </c>
      <c r="BW54" s="30" t="n">
        <f aca="false">VLOOKUP($A54,[1]!Table,MATCH(BV$1,[1]!Curves,0))</f>
        <v>-0.01</v>
      </c>
      <c r="BX54" s="31" t="n">
        <f aca="false">(BW54-BV54)*BU54*$D54</f>
        <v>420.576164632042</v>
      </c>
      <c r="BY54" s="26" t="n">
        <f aca="false">BasisVolumeLargeVPP!AO59+BasisVolumeLargeVPP!AU59</f>
        <v>775</v>
      </c>
      <c r="BZ54" s="30" t="n">
        <v>-0.09</v>
      </c>
      <c r="CA54" s="30" t="n">
        <f aca="false">VLOOKUP($A54,[1]!Table,MATCH(BZ$1,[1]!Curves,0))</f>
        <v>-0.075</v>
      </c>
      <c r="CB54" s="31" t="n">
        <f aca="false">(CA54-BZ54)*BY54*$D54</f>
        <v>36.6781538923293</v>
      </c>
      <c r="CC54" s="26" t="n">
        <f aca="false">BasisVolumeLargeVPP!AQ59</f>
        <v>620</v>
      </c>
      <c r="CD54" s="30" t="n">
        <v>-0.16</v>
      </c>
      <c r="CE54" s="30" t="n">
        <f aca="false">VLOOKUP($A54,[1]!Table,MATCH(CD$1,[1]!Curves,0))</f>
        <v>-0.148</v>
      </c>
      <c r="CF54" s="31" t="n">
        <f aca="false">(CE54-CD54)*CC54*$D54</f>
        <v>23.4740184910907</v>
      </c>
      <c r="CG54" s="26" t="n">
        <f aca="false">BasisVolumeLargeVPP!E59</f>
        <v>35495</v>
      </c>
      <c r="CH54" s="30" t="n">
        <v>-0.2</v>
      </c>
      <c r="CI54" s="30" t="n">
        <f aca="false">VLOOKUP($A54,[1]!Table,MATCH(CH$1,[1]!Curves,0))</f>
        <v>-0.142</v>
      </c>
      <c r="CJ54" s="31" t="n">
        <f aca="false">(CI54-CH54)*CG54*$D54</f>
        <v>6495.45653330557</v>
      </c>
      <c r="CK54" s="26" t="n">
        <f aca="false">BasisVolumeLargeVPP!AI59</f>
        <v>1085</v>
      </c>
      <c r="CL54" s="30" t="n">
        <v>-0.21</v>
      </c>
      <c r="CM54" s="30" t="n">
        <f aca="false">VLOOKUP($A54,[1]!Table,MATCH(CL$1,[1]!Curves,0))</f>
        <v>-0.1525</v>
      </c>
      <c r="CN54" s="31" t="n">
        <f aca="false">(CM54-CL54)*CK54*$D54</f>
        <v>196.839425888834</v>
      </c>
      <c r="CO54" s="26"/>
      <c r="CP54" s="30" t="n">
        <v>-0.08</v>
      </c>
      <c r="CQ54" s="30" t="n">
        <f aca="false">VLOOKUP($A54,[1]!Table,MATCH(CP$1,[1]!Curves,0))</f>
        <v>-0.0635</v>
      </c>
      <c r="CR54" s="31" t="n">
        <f aca="false">(CQ54-CP54)*CO54*$D54</f>
        <v>0</v>
      </c>
      <c r="CS54" s="26" t="n">
        <f aca="false">BasisVolumeLargeVPP!BA59</f>
        <v>0</v>
      </c>
      <c r="CT54" s="30" t="n">
        <v>-0.135</v>
      </c>
      <c r="CU54" s="30" t="n">
        <f aca="false">VLOOKUP($A54,[1]!Table,MATCH(CT$1,[1]!Curves,0))</f>
        <v>-0.086</v>
      </c>
      <c r="CV54" s="31" t="n">
        <f aca="false">(CU54-CT54)*CS54*$D54</f>
        <v>0</v>
      </c>
      <c r="CW54" s="26" t="n">
        <f aca="false">BasisVolumeLargeVPP!AS59</f>
        <v>0</v>
      </c>
      <c r="CX54" s="30" t="n">
        <v>0.01</v>
      </c>
      <c r="CY54" s="30" t="n">
        <f aca="false">VLOOKUP($A54,[1]!Table,MATCH(CX$1,[1]!Curves,0))</f>
        <v>0.02</v>
      </c>
      <c r="CZ54" s="31" t="n">
        <f aca="false">(CY54-CX54)*CW54*$D54</f>
        <v>0</v>
      </c>
      <c r="DA54" s="26" t="n">
        <f aca="false">BasisVolumeLargeVPP!BE59</f>
        <v>0</v>
      </c>
      <c r="DB54" s="30" t="n">
        <v>0.03</v>
      </c>
      <c r="DC54" s="30" t="n">
        <f aca="false">VLOOKUP($A54,[1]!Table,MATCH(DB$1,[1]!Curves,0))</f>
        <v>0.056</v>
      </c>
      <c r="DD54" s="31" t="n">
        <f aca="false">(DC54-DB54)*DA54*$D54</f>
        <v>0</v>
      </c>
      <c r="DE54" s="26" t="n">
        <f aca="false">BasisVolumeLargeVPP!BC59</f>
        <v>1705</v>
      </c>
      <c r="DF54" s="30" t="n">
        <v>-0.115</v>
      </c>
      <c r="DG54" s="30" t="n">
        <f aca="false">VLOOKUP($A54,[1]!Table,MATCH(DF$1,[1]!Curves,0))</f>
        <v>-0.055</v>
      </c>
      <c r="DH54" s="31" t="n">
        <f aca="false">(DG54-DF54)*DE54*$D54</f>
        <v>322.767754252498</v>
      </c>
      <c r="DI54" s="26" t="n">
        <f aca="false">BasisVolumeLargeVPP!AE59</f>
        <v>0</v>
      </c>
      <c r="DJ54" s="30" t="n">
        <v>-0.13</v>
      </c>
      <c r="DK54" s="30" t="n">
        <f aca="false">VLOOKUP($A54,[1]!Table,MATCH(DJ$1,[1]!Curves,0))</f>
        <v>0.1</v>
      </c>
      <c r="DL54" s="31" t="n">
        <f aca="false">(DK54-DJ54)*DI54*$D54</f>
        <v>0</v>
      </c>
      <c r="DM54" s="26" t="n">
        <f aca="false">BasisVolumeLargeVPP!AC59</f>
        <v>1188.33333333333</v>
      </c>
      <c r="DN54" s="30" t="n">
        <v>-0.13</v>
      </c>
      <c r="DO54" s="30" t="n">
        <f aca="false">VLOOKUP($A54,[1]!Table,MATCH(DN$1,[1]!Curves,0))</f>
        <v>-0.135</v>
      </c>
      <c r="DP54" s="31" t="n">
        <f aca="false">(DO54-DN54)*DM54*$D54</f>
        <v>-18.7466119894128</v>
      </c>
      <c r="DQ54" s="30"/>
      <c r="DR54" s="30"/>
      <c r="DS54" s="32"/>
      <c r="DT54" s="30"/>
      <c r="DU54" s="30"/>
      <c r="DV54" s="32"/>
      <c r="DW54" s="30"/>
      <c r="DX54" s="30"/>
      <c r="DY54" s="32"/>
      <c r="DZ54" s="30"/>
      <c r="EA54" s="30"/>
      <c r="EB54" s="32"/>
    </row>
    <row r="55" customFormat="false" ht="12.75" hidden="false" customHeight="false" outlineLevel="0" collapsed="false">
      <c r="A55" s="25" t="n">
        <v>38411</v>
      </c>
      <c r="B55" s="26" t="n">
        <f aca="false">EOMONTH(A55,0)-$A$1</f>
        <v>-7515</v>
      </c>
      <c r="C55" s="27" t="n">
        <f aca="false">[1]Curves!D65</f>
        <v>0.0565234293608454</v>
      </c>
      <c r="D55" s="28" t="n">
        <f aca="false">1/(1+C55*0.5)^(B55*2/365.25)</f>
        <v>3.14821666214539</v>
      </c>
      <c r="E55" s="26" t="n">
        <f aca="false">NymexVolume!C51</f>
        <v>332507</v>
      </c>
      <c r="F55" s="29" t="n">
        <v>4.79</v>
      </c>
      <c r="G55" s="30" t="n">
        <f aca="false">VLOOKUP($A55,[1]!Table,MATCH(F$1,[1]!Curves,0))</f>
        <v>4.54</v>
      </c>
      <c r="H55" s="31" t="n">
        <f aca="false">(G55-F55)*E55*$D55</f>
        <v>-261701.019419995</v>
      </c>
      <c r="I55" s="26" t="n">
        <f aca="false">BasisVolumeLargeVPP!S60</f>
        <v>8260</v>
      </c>
      <c r="J55" s="30" t="n">
        <f aca="false">J54</f>
        <v>-0.13</v>
      </c>
      <c r="K55" s="30" t="n">
        <f aca="false">VLOOKUP($A55,[1]!Table,MATCH(J$1,[1]!Curves,0))</f>
        <v>-0.1275</v>
      </c>
      <c r="L55" s="31" t="n">
        <f aca="false">(K55-J55)*$I55*$D55</f>
        <v>65.0106740733025</v>
      </c>
      <c r="M55" s="26" t="n">
        <f aca="false">BasisVolumeLargeVPP!AY60</f>
        <v>0</v>
      </c>
      <c r="N55" s="30" t="n">
        <f aca="false">N54</f>
        <v>-0.095</v>
      </c>
      <c r="O55" s="30" t="n">
        <f aca="false">VLOOKUP($A55,[1]!Table,MATCH(N$1,[1]!Curves,0))</f>
        <v>-0.0525</v>
      </c>
      <c r="P55" s="31" t="n">
        <f aca="false">(O55-N55)*M55*$D55</f>
        <v>0</v>
      </c>
      <c r="Q55" s="26" t="n">
        <f aca="false">BasisVolumeLargeVPP!AM60</f>
        <v>9240</v>
      </c>
      <c r="R55" s="30" t="n">
        <f aca="false">R54</f>
        <v>-0.035</v>
      </c>
      <c r="S55" s="30" t="n">
        <f aca="false">VLOOKUP($A55,[1]!Table,MATCH(R$1,[1]!Curves,0))</f>
        <v>-0.025</v>
      </c>
      <c r="T55" s="31" t="n">
        <f aca="false">(S55-R55)*Q55*$D55</f>
        <v>290.895219582235</v>
      </c>
      <c r="U55" s="26" t="n">
        <f aca="false">BasisVolumeLargeVPP!I60</f>
        <v>6860</v>
      </c>
      <c r="V55" s="30" t="n">
        <f aca="false">V54</f>
        <v>0.06</v>
      </c>
      <c r="W55" s="30" t="n">
        <f aca="false">VLOOKUP($A55,[1]!Table,MATCH(V$1,[1]!Curves,0))</f>
        <v>0.1</v>
      </c>
      <c r="X55" s="31" t="n">
        <f aca="false">(W55-V55)*U55*$D55</f>
        <v>863.870652092696</v>
      </c>
      <c r="Y55" s="26" t="n">
        <f aca="false">BasisVolumeLargeVPP!U60</f>
        <v>112147</v>
      </c>
      <c r="Z55" s="30" t="n">
        <f aca="false">Z54</f>
        <v>-0.005</v>
      </c>
      <c r="AA55" s="30" t="n">
        <f aca="false">VLOOKUP($A55,[1]!Table,MATCH(Z$1,[1]!Curves,0))</f>
        <v>-0.0175</v>
      </c>
      <c r="AB55" s="31" t="n">
        <f aca="false">(AA55-Z55)*Y55*$D55</f>
        <v>-4413.28817512025</v>
      </c>
      <c r="AC55" s="26" t="n">
        <f aca="false">BasisVolumeLargeVPP!AK60</f>
        <v>3920</v>
      </c>
      <c r="AD55" s="30" t="n">
        <f aca="false">AD54</f>
        <v>-0.19</v>
      </c>
      <c r="AE55" s="30" t="n">
        <f aca="false">VLOOKUP($A55,[1]!Table,MATCH(AD$1,[1]!Curves,0))</f>
        <v>-0.189</v>
      </c>
      <c r="AF55" s="31" t="n">
        <f aca="false">(AE55-AD55)*AC55*$D55</f>
        <v>12.3410093156096</v>
      </c>
      <c r="AG55" s="26" t="n">
        <f aca="false">BasisVolumeLargeVPP!K60</f>
        <v>18270</v>
      </c>
      <c r="AH55" s="30" t="n">
        <f aca="false">AH54</f>
        <v>0.15</v>
      </c>
      <c r="AI55" s="30" t="n">
        <f aca="false">VLOOKUP($A55,[1]!Table,MATCH(AH$1,[1]!Curves,0))</f>
        <v>0.2</v>
      </c>
      <c r="AJ55" s="31" t="n">
        <f aca="false">(AI55-AH55)*AG55*$D55</f>
        <v>2875.89592086982</v>
      </c>
      <c r="AK55" s="26" t="n">
        <f aca="false">BasisVolumeLargeVPP!M60</f>
        <v>18270</v>
      </c>
      <c r="AL55" s="30" t="n">
        <f aca="false">AL54</f>
        <v>0.13</v>
      </c>
      <c r="AM55" s="30" t="n">
        <f aca="false">VLOOKUP($A55,[1]!Table,MATCH(AL$1,[1]!Curves,0))</f>
        <v>0.2</v>
      </c>
      <c r="AN55" s="31" t="n">
        <f aca="false">(AM55-AL55)*AK55*$D55</f>
        <v>4026.25428921775</v>
      </c>
      <c r="AO55" s="26" t="n">
        <f aca="false">BasisVolumeLargeVPP!O60</f>
        <v>15120</v>
      </c>
      <c r="AP55" s="30" t="n">
        <f aca="false">AP54</f>
        <v>0.15</v>
      </c>
      <c r="AQ55" s="30" t="n">
        <f aca="false">VLOOKUP($A55,[1]!Table,MATCH(AP$1,[1]!Curves,0))</f>
        <v>0.2</v>
      </c>
      <c r="AR55" s="31" t="n">
        <f aca="false">(AQ55-AP55)*AO55*$D55</f>
        <v>2380.05179658192</v>
      </c>
      <c r="AS55" s="26" t="n">
        <f aca="false">BasisVolumeLargeVPP!Y60+BasisVolumeLargeVPP!Q60</f>
        <v>21840</v>
      </c>
      <c r="AT55" s="30" t="n">
        <f aca="false">AT54</f>
        <v>-0.15</v>
      </c>
      <c r="AU55" s="30" t="n">
        <f aca="false">VLOOKUP($A55,[1]!Table,MATCH(AT$1,[1]!Curves,0))</f>
        <v>-0.1475</v>
      </c>
      <c r="AV55" s="31" t="n">
        <f aca="false">(AU55-AT55)*AS55*$D55</f>
        <v>171.892629753139</v>
      </c>
      <c r="AW55" s="26" t="n">
        <f aca="false">BasisVolumeLargeVPP!AW60</f>
        <v>0</v>
      </c>
      <c r="AX55" s="30" t="n">
        <f aca="false">AX54</f>
        <v>-0.085</v>
      </c>
      <c r="AY55" s="30" t="n">
        <f aca="false">VLOOKUP($A55,[1]!Table,MATCH(AX$1,[1]!Curves,0))</f>
        <v>-0.0525</v>
      </c>
      <c r="AZ55" s="31" t="n">
        <f aca="false">(AY55-AX55)*AW55*$D55</f>
        <v>0</v>
      </c>
      <c r="BA55" s="26" t="n">
        <f aca="false">BasisVolumeLargeVPP!G60</f>
        <v>4620</v>
      </c>
      <c r="BB55" s="30" t="n">
        <f aca="false">BB54</f>
        <v>-0.17</v>
      </c>
      <c r="BC55" s="30" t="n">
        <f aca="false">VLOOKUP($A55,[1]!Table,MATCH(BB$1,[1]!Curves,0))</f>
        <v>0.03</v>
      </c>
      <c r="BD55" s="31" t="n">
        <f aca="false">(BC55-BB55)*BA55*$D55</f>
        <v>2908.95219582234</v>
      </c>
      <c r="BE55" s="26"/>
      <c r="BF55" s="30" t="n">
        <f aca="false">BF54</f>
        <v>-0.13</v>
      </c>
      <c r="BG55" s="30" t="n">
        <f aca="false">VLOOKUP($A55,[1]!Table,MATCH(BF$1,[1]!Curves,0))</f>
        <v>-0.0975</v>
      </c>
      <c r="BH55" s="31" t="n">
        <f aca="false">(BG55-BF55)*BE55*$D55</f>
        <v>0</v>
      </c>
      <c r="BI55" s="26" t="n">
        <f aca="false">BasisVolumeLargeVPP!AA60</f>
        <v>1120</v>
      </c>
      <c r="BJ55" s="30" t="n">
        <f aca="false">BJ54</f>
        <v>-0.13</v>
      </c>
      <c r="BK55" s="30" t="n">
        <f aca="false">VLOOKUP($A55,[1]!Table,MATCH(BJ$1,[1]!Curves,0))</f>
        <v>-0.1275</v>
      </c>
      <c r="BL55" s="31" t="n">
        <f aca="false">(BK55-BJ55)*BI55*$D55</f>
        <v>8.81500665400711</v>
      </c>
      <c r="BM55" s="26" t="n">
        <f aca="false">BasisVolumeLargeVPP!W60</f>
        <v>41860</v>
      </c>
      <c r="BN55" s="30" t="n">
        <f aca="false">BN54</f>
        <v>-0.315</v>
      </c>
      <c r="BO55" s="30" t="n">
        <f aca="false">VLOOKUP($A55,[1]!Table,MATCH(BN$1,[1]!Curves,0))</f>
        <v>-0.1375</v>
      </c>
      <c r="BP55" s="31" t="n">
        <f aca="false">(BO55-BN55)*BM55*$D55</f>
        <v>23391.7220322396</v>
      </c>
      <c r="BQ55" s="26" t="n">
        <f aca="false">BasisVolumeLargeVPP!AG60</f>
        <v>24360</v>
      </c>
      <c r="BR55" s="30" t="n">
        <f aca="false">BR54</f>
        <v>-0.115</v>
      </c>
      <c r="BS55" s="30" t="n">
        <f aca="false">VLOOKUP($A55,[1]!Table,MATCH(BR$1,[1]!Curves,0))</f>
        <v>-0.0975</v>
      </c>
      <c r="BT55" s="31" t="n">
        <f aca="false">(BS55-BR55)*BQ55*$D55</f>
        <v>1342.08476307258</v>
      </c>
      <c r="BU55" s="26" t="n">
        <f aca="false">BasisVolumeLargeVPP!C60</f>
        <v>6440</v>
      </c>
      <c r="BV55" s="30" t="n">
        <v>-0.03</v>
      </c>
      <c r="BW55" s="30" t="n">
        <f aca="false">VLOOKUP($A55,[1]!Table,MATCH(BV$1,[1]!Curves,0))</f>
        <v>-0.01</v>
      </c>
      <c r="BX55" s="31" t="n">
        <f aca="false">(BW55-BV55)*BU55*$D55</f>
        <v>405.490306084327</v>
      </c>
      <c r="BY55" s="26" t="n">
        <f aca="false">BasisVolumeLargeVPP!AO60+BasisVolumeLargeVPP!AU60</f>
        <v>700</v>
      </c>
      <c r="BZ55" s="30" t="n">
        <f aca="false">BZ54</f>
        <v>-0.09</v>
      </c>
      <c r="CA55" s="30" t="n">
        <f aca="false">VLOOKUP($A55,[1]!Table,MATCH(BZ$1,[1]!Curves,0))</f>
        <v>-0.075</v>
      </c>
      <c r="CB55" s="31" t="n">
        <f aca="false">(CA55-BZ55)*BY55*$D55</f>
        <v>33.0562749525266</v>
      </c>
      <c r="CC55" s="26" t="n">
        <f aca="false">BasisVolumeLargeVPP!AQ60</f>
        <v>700</v>
      </c>
      <c r="CD55" s="30" t="n">
        <f aca="false">CD54</f>
        <v>-0.16</v>
      </c>
      <c r="CE55" s="30" t="n">
        <f aca="false">VLOOKUP($A55,[1]!Table,MATCH(CD$1,[1]!Curves,0))</f>
        <v>-0.1305</v>
      </c>
      <c r="CF55" s="31" t="n">
        <f aca="false">(CE55-CD55)*CC55*$D55</f>
        <v>65.0106740733024</v>
      </c>
      <c r="CG55" s="26" t="n">
        <f aca="false">BasisVolumeLargeVPP!E60</f>
        <v>35000</v>
      </c>
      <c r="CH55" s="30" t="n">
        <f aca="false">CH54</f>
        <v>-0.2</v>
      </c>
      <c r="CI55" s="30" t="n">
        <f aca="false">VLOOKUP($A55,[1]!Table,MATCH(CH$1,[1]!Curves,0))</f>
        <v>-0.265</v>
      </c>
      <c r="CJ55" s="31" t="n">
        <f aca="false">(CI55-CH55)*CG55*$D55</f>
        <v>-7162.19290638077</v>
      </c>
      <c r="CK55" s="26" t="n">
        <f aca="false">BasisVolumeLargeVPP!AI60</f>
        <v>980</v>
      </c>
      <c r="CL55" s="30" t="n">
        <f aca="false">CL54</f>
        <v>-0.21</v>
      </c>
      <c r="CM55" s="30" t="n">
        <f aca="false">VLOOKUP($A55,[1]!Table,MATCH(CL$1,[1]!Curves,0))</f>
        <v>-0.1375</v>
      </c>
      <c r="CN55" s="31" t="n">
        <f aca="false">(CM55-CL55)*CK55*$D55</f>
        <v>223.68079384543</v>
      </c>
      <c r="CO55" s="26"/>
      <c r="CP55" s="30" t="n">
        <f aca="false">CP54</f>
        <v>-0.08</v>
      </c>
      <c r="CQ55" s="30" t="n">
        <f aca="false">VLOOKUP($A55,[1]!Table,MATCH(CP$1,[1]!Curves,0))</f>
        <v>-0.0635</v>
      </c>
      <c r="CR55" s="31" t="n">
        <f aca="false">(CQ55-CP55)*CO55*$D55</f>
        <v>0</v>
      </c>
      <c r="CS55" s="26" t="n">
        <f aca="false">BasisVolumeLargeVPP!BA60</f>
        <v>0</v>
      </c>
      <c r="CT55" s="30" t="n">
        <f aca="false">CT54</f>
        <v>-0.135</v>
      </c>
      <c r="CU55" s="30" t="n">
        <f aca="false">VLOOKUP($A55,[1]!Table,MATCH(CT$1,[1]!Curves,0))</f>
        <v>-0.086</v>
      </c>
      <c r="CV55" s="31" t="n">
        <f aca="false">(CU55-CT55)*CS55*$D55</f>
        <v>0</v>
      </c>
      <c r="CW55" s="26" t="n">
        <f aca="false">BasisVolumeLargeVPP!AS60</f>
        <v>0</v>
      </c>
      <c r="CX55" s="30" t="n">
        <f aca="false">CX54</f>
        <v>0.01</v>
      </c>
      <c r="CY55" s="30" t="n">
        <f aca="false">VLOOKUP($A55,[1]!Table,MATCH(CX$1,[1]!Curves,0))</f>
        <v>0.02</v>
      </c>
      <c r="CZ55" s="31" t="n">
        <f aca="false">(CY55-CX55)*CW55*$D55</f>
        <v>0</v>
      </c>
      <c r="DA55" s="26" t="n">
        <f aca="false">BasisVolumeLargeVPP!BE60</f>
        <v>0</v>
      </c>
      <c r="DB55" s="30" t="n">
        <f aca="false">DB54</f>
        <v>0.03</v>
      </c>
      <c r="DC55" s="30" t="n">
        <f aca="false">VLOOKUP($A55,[1]!Table,MATCH(DB$1,[1]!Curves,0))</f>
        <v>0.056</v>
      </c>
      <c r="DD55" s="31" t="n">
        <f aca="false">(DC55-DB55)*DA55*$D55</f>
        <v>0</v>
      </c>
      <c r="DE55" s="26" t="n">
        <f aca="false">BasisVolumeLargeVPP!BC60</f>
        <v>1680</v>
      </c>
      <c r="DF55" s="30" t="n">
        <f aca="false">DF54</f>
        <v>-0.115</v>
      </c>
      <c r="DG55" s="30" t="n">
        <f aca="false">VLOOKUP($A55,[1]!Table,MATCH(DF$1,[1]!Curves,0))</f>
        <v>-0.055</v>
      </c>
      <c r="DH55" s="31" t="n">
        <f aca="false">(DG55-DF55)*DE55*$D55</f>
        <v>317.340239544256</v>
      </c>
      <c r="DI55" s="26" t="n">
        <f aca="false">BasisVolumeLargeVPP!AE60</f>
        <v>0</v>
      </c>
      <c r="DJ55" s="30" t="n">
        <f aca="false">DJ54</f>
        <v>-0.13</v>
      </c>
      <c r="DK55" s="30" t="n">
        <f aca="false">VLOOKUP($A55,[1]!Table,MATCH(DJ$1,[1]!Curves,0))</f>
        <v>0.1</v>
      </c>
      <c r="DL55" s="31" t="n">
        <f aca="false">(DK55-DJ55)*DI55*$D55</f>
        <v>0</v>
      </c>
      <c r="DM55" s="26" t="n">
        <f aca="false">BasisVolumeLargeVPP!AC60</f>
        <v>1120</v>
      </c>
      <c r="DN55" s="30" t="n">
        <f aca="false">DN54</f>
        <v>-0.13</v>
      </c>
      <c r="DO55" s="30" t="n">
        <f aca="false">VLOOKUP($A55,[1]!Table,MATCH(DN$1,[1]!Curves,0))</f>
        <v>-0.1275</v>
      </c>
      <c r="DP55" s="31" t="n">
        <f aca="false">(DO55-DN55)*DM55*$D55</f>
        <v>8.81500665400711</v>
      </c>
      <c r="DQ55" s="30"/>
      <c r="DR55" s="30"/>
      <c r="DS55" s="32"/>
      <c r="DT55" s="30"/>
      <c r="DU55" s="30"/>
      <c r="DV55" s="32"/>
      <c r="DW55" s="30"/>
      <c r="DX55" s="30"/>
      <c r="DY55" s="32"/>
      <c r="DZ55" s="30"/>
      <c r="EA55" s="30"/>
      <c r="EB55" s="32"/>
    </row>
    <row r="56" customFormat="false" ht="12.75" hidden="false" customHeight="false" outlineLevel="0" collapsed="false">
      <c r="A56" s="25" t="n">
        <v>38442</v>
      </c>
      <c r="B56" s="26" t="n">
        <f aca="false">EOMONTH(A56,0)-$A$1</f>
        <v>-7484</v>
      </c>
      <c r="C56" s="27" t="n">
        <f aca="false">[1]Curves!D66</f>
        <v>0.0566282769028334</v>
      </c>
      <c r="D56" s="28" t="n">
        <f aca="false">1/(1+C56*0.5)^(B56*2/365.25)</f>
        <v>3.13991143133289</v>
      </c>
      <c r="E56" s="26" t="n">
        <f aca="false">NymexVolume!C52</f>
        <v>326073.5</v>
      </c>
      <c r="F56" s="29" t="n">
        <v>4.79</v>
      </c>
      <c r="G56" s="30" t="n">
        <f aca="false">VLOOKUP($A56,[1]!Table,MATCH(F$1,[1]!Curves,0))</f>
        <v>4.46</v>
      </c>
      <c r="H56" s="31" t="n">
        <f aca="false">(G56-F56)*E56*$D56</f>
        <v>-337867.830334559</v>
      </c>
      <c r="I56" s="26" t="n">
        <f aca="false">BasisVolumeLargeVPP!S61</f>
        <v>8060</v>
      </c>
      <c r="J56" s="30" t="n">
        <f aca="false">J55</f>
        <v>-0.13</v>
      </c>
      <c r="K56" s="30" t="n">
        <f aca="false">VLOOKUP($A56,[1]!Table,MATCH(J$1,[1]!Curves,0))</f>
        <v>-0.125</v>
      </c>
      <c r="L56" s="31" t="n">
        <f aca="false">(K56-J56)*$I56*$D56</f>
        <v>126.538430682715</v>
      </c>
      <c r="M56" s="26" t="n">
        <f aca="false">BasisVolumeLargeVPP!AY61</f>
        <v>0</v>
      </c>
      <c r="N56" s="30" t="n">
        <f aca="false">N55</f>
        <v>-0.095</v>
      </c>
      <c r="O56" s="30" t="n">
        <f aca="false">VLOOKUP($A56,[1]!Table,MATCH(N$1,[1]!Curves,0))</f>
        <v>-0.0525</v>
      </c>
      <c r="P56" s="31" t="n">
        <f aca="false">(O56-N56)*M56*$D56</f>
        <v>0</v>
      </c>
      <c r="Q56" s="26" t="n">
        <f aca="false">BasisVolumeLargeVPP!AM61</f>
        <v>8990</v>
      </c>
      <c r="R56" s="30" t="n">
        <f aca="false">R55</f>
        <v>-0.035</v>
      </c>
      <c r="S56" s="30" t="n">
        <f aca="false">VLOOKUP($A56,[1]!Table,MATCH(R$1,[1]!Curves,0))</f>
        <v>-0.025</v>
      </c>
      <c r="T56" s="31" t="n">
        <f aca="false">(S56-R56)*Q56*$D56</f>
        <v>282.278037676827</v>
      </c>
      <c r="U56" s="26" t="n">
        <f aca="false">BasisVolumeLargeVPP!I61</f>
        <v>6665</v>
      </c>
      <c r="V56" s="30" t="n">
        <f aca="false">V55</f>
        <v>0.06</v>
      </c>
      <c r="W56" s="30" t="n">
        <f aca="false">VLOOKUP($A56,[1]!Table,MATCH(V$1,[1]!Curves,0))</f>
        <v>0.1</v>
      </c>
      <c r="X56" s="31" t="n">
        <f aca="false">(W56-V56)*U56*$D56</f>
        <v>837.100387593348</v>
      </c>
      <c r="Y56" s="26" t="n">
        <f aca="false">BasisVolumeLargeVPP!U61</f>
        <v>110158.5</v>
      </c>
      <c r="Z56" s="30" t="n">
        <f aca="false">Z55</f>
        <v>-0.005</v>
      </c>
      <c r="AA56" s="30" t="n">
        <f aca="false">VLOOKUP($A56,[1]!Table,MATCH(Z$1,[1]!Curves,0))</f>
        <v>-0.005</v>
      </c>
      <c r="AB56" s="31" t="n">
        <f aca="false">(AA56-Z56)*Y56*$D56</f>
        <v>0</v>
      </c>
      <c r="AC56" s="26" t="n">
        <f aca="false">BasisVolumeLargeVPP!AK61</f>
        <v>3875</v>
      </c>
      <c r="AD56" s="30" t="n">
        <f aca="false">AD55</f>
        <v>-0.19</v>
      </c>
      <c r="AE56" s="30" t="n">
        <f aca="false">VLOOKUP($A56,[1]!Table,MATCH(AD$1,[1]!Curves,0))</f>
        <v>-0.169</v>
      </c>
      <c r="AF56" s="31" t="n">
        <f aca="false">(AE56-AD56)*AC56*$D56</f>
        <v>255.510292724714</v>
      </c>
      <c r="AG56" s="26" t="n">
        <f aca="false">BasisVolumeLargeVPP!K61</f>
        <v>17980</v>
      </c>
      <c r="AH56" s="30" t="n">
        <f aca="false">AH55</f>
        <v>0.15</v>
      </c>
      <c r="AI56" s="30" t="n">
        <f aca="false">VLOOKUP($A56,[1]!Table,MATCH(AH$1,[1]!Curves,0))</f>
        <v>0.195</v>
      </c>
      <c r="AJ56" s="31" t="n">
        <f aca="false">(AI56-AH56)*AG56*$D56</f>
        <v>2540.50233909144</v>
      </c>
      <c r="AK56" s="26" t="n">
        <f aca="false">BasisVolumeLargeVPP!M61</f>
        <v>17980</v>
      </c>
      <c r="AL56" s="30" t="n">
        <f aca="false">AL55</f>
        <v>0.13</v>
      </c>
      <c r="AM56" s="30" t="n">
        <f aca="false">VLOOKUP($A56,[1]!Table,MATCH(AL$1,[1]!Curves,0))</f>
        <v>0.195</v>
      </c>
      <c r="AN56" s="31" t="n">
        <f aca="false">(AM56-AL56)*AK56*$D56</f>
        <v>3669.61448979874</v>
      </c>
      <c r="AO56" s="26" t="n">
        <f aca="false">BasisVolumeLargeVPP!O61</f>
        <v>14880</v>
      </c>
      <c r="AP56" s="30" t="n">
        <f aca="false">AP55</f>
        <v>0.15</v>
      </c>
      <c r="AQ56" s="30" t="n">
        <f aca="false">VLOOKUP($A56,[1]!Table,MATCH(AP$1,[1]!Curves,0))</f>
        <v>0.195</v>
      </c>
      <c r="AR56" s="31" t="n">
        <f aca="false">(AQ56-AP56)*AO56*$D56</f>
        <v>2102.4846944205</v>
      </c>
      <c r="AS56" s="26" t="n">
        <f aca="false">BasisVolumeLargeVPP!Y61+BasisVolumeLargeVPP!Q61</f>
        <v>21390</v>
      </c>
      <c r="AT56" s="30" t="n">
        <f aca="false">AT55</f>
        <v>-0.15</v>
      </c>
      <c r="AU56" s="30" t="n">
        <f aca="false">VLOOKUP($A56,[1]!Table,MATCH(AT$1,[1]!Curves,0))</f>
        <v>-0.145</v>
      </c>
      <c r="AV56" s="31" t="n">
        <f aca="false">(AU56-AT56)*AS56*$D56</f>
        <v>335.813527581053</v>
      </c>
      <c r="AW56" s="26" t="n">
        <f aca="false">BasisVolumeLargeVPP!AW61</f>
        <v>0</v>
      </c>
      <c r="AX56" s="30" t="n">
        <f aca="false">AX55</f>
        <v>-0.085</v>
      </c>
      <c r="AY56" s="30" t="n">
        <f aca="false">VLOOKUP($A56,[1]!Table,MATCH(AX$1,[1]!Curves,0))</f>
        <v>-0.0525</v>
      </c>
      <c r="AZ56" s="31" t="n">
        <f aca="false">(AY56-AX56)*AW56*$D56</f>
        <v>0</v>
      </c>
      <c r="BA56" s="26" t="n">
        <f aca="false">BasisVolumeLargeVPP!G61</f>
        <v>4495</v>
      </c>
      <c r="BB56" s="30" t="n">
        <f aca="false">BB55</f>
        <v>-0.17</v>
      </c>
      <c r="BC56" s="30" t="n">
        <f aca="false">VLOOKUP($A56,[1]!Table,MATCH(BB$1,[1]!Curves,0))</f>
        <v>0.03</v>
      </c>
      <c r="BD56" s="31" t="n">
        <f aca="false">(BC56-BB56)*BA56*$D56</f>
        <v>2822.78037676827</v>
      </c>
      <c r="BE56" s="26"/>
      <c r="BF56" s="30" t="n">
        <f aca="false">BF55</f>
        <v>-0.13</v>
      </c>
      <c r="BG56" s="30" t="n">
        <f aca="false">VLOOKUP($A56,[1]!Table,MATCH(BF$1,[1]!Curves,0))</f>
        <v>-0.095</v>
      </c>
      <c r="BH56" s="31" t="n">
        <f aca="false">(BG56-BF56)*BE56*$D56</f>
        <v>0</v>
      </c>
      <c r="BI56" s="26" t="n">
        <f aca="false">BasisVolumeLargeVPP!AA61</f>
        <v>1085</v>
      </c>
      <c r="BJ56" s="30" t="n">
        <f aca="false">BJ55</f>
        <v>-0.13</v>
      </c>
      <c r="BK56" s="30" t="n">
        <f aca="false">VLOOKUP($A56,[1]!Table,MATCH(BJ$1,[1]!Curves,0))</f>
        <v>-0.125</v>
      </c>
      <c r="BL56" s="31" t="n">
        <f aca="false">(BK56-BJ56)*BI56*$D56</f>
        <v>17.0340195149809</v>
      </c>
      <c r="BM56" s="26" t="n">
        <f aca="false">BasisVolumeLargeVPP!W61</f>
        <v>41230</v>
      </c>
      <c r="BN56" s="30" t="n">
        <f aca="false">BN55</f>
        <v>-0.315</v>
      </c>
      <c r="BO56" s="30" t="n">
        <f aca="false">VLOOKUP($A56,[1]!Table,MATCH(BN$1,[1]!Curves,0))</f>
        <v>-0.1275</v>
      </c>
      <c r="BP56" s="31" t="n">
        <f aca="false">(BO56-BN56)*BM56*$D56</f>
        <v>24273.4778088478</v>
      </c>
      <c r="BQ56" s="26" t="n">
        <f aca="false">BasisVolumeLargeVPP!AG61</f>
        <v>23870</v>
      </c>
      <c r="BR56" s="30" t="n">
        <f aca="false">BR55</f>
        <v>-0.115</v>
      </c>
      <c r="BS56" s="30" t="n">
        <f aca="false">VLOOKUP($A56,[1]!Table,MATCH(BR$1,[1]!Curves,0))</f>
        <v>-0.095</v>
      </c>
      <c r="BT56" s="31" t="n">
        <f aca="false">(BS56-BR56)*BQ56*$D56</f>
        <v>1498.99371731832</v>
      </c>
      <c r="BU56" s="26" t="n">
        <f aca="false">BasisVolumeLargeVPP!C61</f>
        <v>6045</v>
      </c>
      <c r="BV56" s="30" t="n">
        <v>-0.03</v>
      </c>
      <c r="BW56" s="30" t="n">
        <f aca="false">VLOOKUP($A56,[1]!Table,MATCH(BV$1,[1]!Curves,0))</f>
        <v>-0.01</v>
      </c>
      <c r="BX56" s="31" t="n">
        <f aca="false">(BW56-BV56)*BU56*$D56</f>
        <v>379.615292048146</v>
      </c>
      <c r="BY56" s="26" t="n">
        <f aca="false">BasisVolumeLargeVPP!AO61+BasisVolumeLargeVPP!AU61</f>
        <v>620</v>
      </c>
      <c r="BZ56" s="30" t="n">
        <f aca="false">BZ55</f>
        <v>-0.09</v>
      </c>
      <c r="CA56" s="30" t="n">
        <f aca="false">VLOOKUP($A56,[1]!Table,MATCH(BZ$1,[1]!Curves,0))</f>
        <v>-0.075</v>
      </c>
      <c r="CB56" s="31" t="n">
        <f aca="false">(CA56-BZ56)*BY56*$D56</f>
        <v>29.2011763113958</v>
      </c>
      <c r="CC56" s="26" t="n">
        <f aca="false">BasisVolumeLargeVPP!AQ61</f>
        <v>620</v>
      </c>
      <c r="CD56" s="30" t="n">
        <f aca="false">CD55</f>
        <v>-0.16</v>
      </c>
      <c r="CE56" s="30" t="n">
        <f aca="false">VLOOKUP($A56,[1]!Table,MATCH(CD$1,[1]!Curves,0))</f>
        <v>-0.1205</v>
      </c>
      <c r="CF56" s="31" t="n">
        <f aca="false">(CE56-CD56)*CC56*$D56</f>
        <v>76.8964309533424</v>
      </c>
      <c r="CG56" s="26" t="n">
        <f aca="false">BasisVolumeLargeVPP!E61</f>
        <v>34410</v>
      </c>
      <c r="CH56" s="30" t="n">
        <f aca="false">CH55</f>
        <v>-0.2</v>
      </c>
      <c r="CI56" s="30" t="n">
        <f aca="false">VLOOKUP($A56,[1]!Table,MATCH(CH$1,[1]!Curves,0))</f>
        <v>-0.262</v>
      </c>
      <c r="CJ56" s="31" t="n">
        <f aca="false">(CI56-CH56)*CG56*$D56</f>
        <v>-6698.74984583421</v>
      </c>
      <c r="CK56" s="26" t="n">
        <f aca="false">BasisVolumeLargeVPP!AI61</f>
        <v>930</v>
      </c>
      <c r="CL56" s="30" t="n">
        <f aca="false">CL55</f>
        <v>-0.21</v>
      </c>
      <c r="CM56" s="30" t="n">
        <f aca="false">VLOOKUP($A56,[1]!Table,MATCH(CL$1,[1]!Curves,0))</f>
        <v>-0.1275</v>
      </c>
      <c r="CN56" s="31" t="n">
        <f aca="false">(CM56-CL56)*CK56*$D56</f>
        <v>240.909704569016</v>
      </c>
      <c r="CO56" s="26"/>
      <c r="CP56" s="30" t="n">
        <f aca="false">CP55</f>
        <v>-0.08</v>
      </c>
      <c r="CQ56" s="30" t="n">
        <f aca="false">VLOOKUP($A56,[1]!Table,MATCH(CP$1,[1]!Curves,0))</f>
        <v>-0.0635</v>
      </c>
      <c r="CR56" s="31" t="n">
        <f aca="false">(CQ56-CP56)*CO56*$D56</f>
        <v>0</v>
      </c>
      <c r="CS56" s="26" t="n">
        <f aca="false">BasisVolumeLargeVPP!BA61</f>
        <v>0</v>
      </c>
      <c r="CT56" s="30" t="n">
        <f aca="false">CT55</f>
        <v>-0.135</v>
      </c>
      <c r="CU56" s="30" t="n">
        <f aca="false">VLOOKUP($A56,[1]!Table,MATCH(CT$1,[1]!Curves,0))</f>
        <v>-0.086</v>
      </c>
      <c r="CV56" s="31" t="n">
        <f aca="false">(CU56-CT56)*CS56*$D56</f>
        <v>0</v>
      </c>
      <c r="CW56" s="26" t="n">
        <f aca="false">BasisVolumeLargeVPP!AS61</f>
        <v>0</v>
      </c>
      <c r="CX56" s="30" t="n">
        <f aca="false">CX55</f>
        <v>0.01</v>
      </c>
      <c r="CY56" s="30" t="n">
        <f aca="false">VLOOKUP($A56,[1]!Table,MATCH(CX$1,[1]!Curves,0))</f>
        <v>0.02</v>
      </c>
      <c r="CZ56" s="31" t="n">
        <f aca="false">(CY56-CX56)*CW56*$D56</f>
        <v>0</v>
      </c>
      <c r="DA56" s="26" t="n">
        <f aca="false">BasisVolumeLargeVPP!BE61</f>
        <v>0</v>
      </c>
      <c r="DB56" s="30" t="n">
        <f aca="false">DB55</f>
        <v>0.03</v>
      </c>
      <c r="DC56" s="30" t="n">
        <f aca="false">VLOOKUP($A56,[1]!Table,MATCH(DB$1,[1]!Curves,0))</f>
        <v>0.056</v>
      </c>
      <c r="DD56" s="31" t="n">
        <f aca="false">(DC56-DB56)*DA56*$D56</f>
        <v>0</v>
      </c>
      <c r="DE56" s="26" t="n">
        <f aca="false">BasisVolumeLargeVPP!BC61</f>
        <v>1705</v>
      </c>
      <c r="DF56" s="30" t="n">
        <f aca="false">DF55</f>
        <v>-0.115</v>
      </c>
      <c r="DG56" s="30" t="n">
        <f aca="false">VLOOKUP($A56,[1]!Table,MATCH(DF$1,[1]!Curves,0))</f>
        <v>-0.055</v>
      </c>
      <c r="DH56" s="31" t="n">
        <f aca="false">(DG56-DF56)*DE56*$D56</f>
        <v>321.212939425354</v>
      </c>
      <c r="DI56" s="26" t="n">
        <f aca="false">BasisVolumeLargeVPP!AE61</f>
        <v>0</v>
      </c>
      <c r="DJ56" s="30" t="n">
        <f aca="false">DJ55</f>
        <v>-0.13</v>
      </c>
      <c r="DK56" s="30" t="n">
        <f aca="false">VLOOKUP($A56,[1]!Table,MATCH(DJ$1,[1]!Curves,0))</f>
        <v>0.1</v>
      </c>
      <c r="DL56" s="31" t="n">
        <f aca="false">(DK56-DJ56)*DI56*$D56</f>
        <v>0</v>
      </c>
      <c r="DM56" s="26" t="n">
        <f aca="false">BasisVolumeLargeVPP!AC61</f>
        <v>1085</v>
      </c>
      <c r="DN56" s="30" t="n">
        <f aca="false">DN55</f>
        <v>-0.13</v>
      </c>
      <c r="DO56" s="30" t="n">
        <f aca="false">VLOOKUP($A56,[1]!Table,MATCH(DN$1,[1]!Curves,0))</f>
        <v>-0.125</v>
      </c>
      <c r="DP56" s="31" t="n">
        <f aca="false">(DO56-DN56)*DM56*$D56</f>
        <v>17.0340195149809</v>
      </c>
      <c r="DQ56" s="30"/>
      <c r="DR56" s="30"/>
      <c r="DS56" s="32"/>
      <c r="DT56" s="30"/>
      <c r="DU56" s="30"/>
      <c r="DV56" s="32"/>
      <c r="DW56" s="30"/>
      <c r="DX56" s="30"/>
      <c r="DY56" s="32"/>
      <c r="DZ56" s="30"/>
      <c r="EA56" s="30"/>
      <c r="EB56" s="32"/>
    </row>
    <row r="57" customFormat="false" ht="12.75" hidden="false" customHeight="false" outlineLevel="0" collapsed="false">
      <c r="A57" s="25" t="n">
        <v>38472</v>
      </c>
      <c r="B57" s="26" t="n">
        <f aca="false">EOMONTH(A57,0)-$A$1</f>
        <v>-7454</v>
      </c>
      <c r="C57" s="27" t="n">
        <f aca="false">[1]Curves!D67</f>
        <v>0.0567216701263233</v>
      </c>
      <c r="D57" s="28" t="n">
        <f aca="false">1/(1+C57*0.5)^(B57*2/365.25)</f>
        <v>3.13134138830039</v>
      </c>
      <c r="E57" s="26" t="n">
        <f aca="false">NymexVolume!C53</f>
        <v>320171.25</v>
      </c>
      <c r="F57" s="29" t="n">
        <v>4.79</v>
      </c>
      <c r="G57" s="30" t="n">
        <f aca="false">VLOOKUP($A57,[1]!Table,MATCH(F$1,[1]!Curves,0))</f>
        <v>4.37</v>
      </c>
      <c r="H57" s="31" t="n">
        <f aca="false">(G57-F57)*E57*$D57</f>
        <v>-421077.504316926</v>
      </c>
      <c r="I57" s="26" t="n">
        <f aca="false">BasisVolumeLargeVPP!S62</f>
        <v>7950</v>
      </c>
      <c r="J57" s="30" t="n">
        <f aca="false">J56</f>
        <v>-0.13</v>
      </c>
      <c r="K57" s="30" t="n">
        <f aca="false">VLOOKUP($A57,[1]!Table,MATCH(J$1,[1]!Curves,0))</f>
        <v>-0.13</v>
      </c>
      <c r="L57" s="31" t="n">
        <f aca="false">(K57-J57)*$I57*$D57</f>
        <v>0</v>
      </c>
      <c r="M57" s="26" t="n">
        <f aca="false">BasisVolumeLargeVPP!AY62</f>
        <v>0</v>
      </c>
      <c r="N57" s="30" t="n">
        <f aca="false">N56</f>
        <v>-0.095</v>
      </c>
      <c r="O57" s="30" t="n">
        <f aca="false">VLOOKUP($A57,[1]!Table,MATCH(N$1,[1]!Curves,0))</f>
        <v>-0.055</v>
      </c>
      <c r="P57" s="31" t="n">
        <f aca="false">(O57-N57)*M57*$D57</f>
        <v>0</v>
      </c>
      <c r="Q57" s="26" t="n">
        <f aca="false">BasisVolumeLargeVPP!AM62</f>
        <v>8700</v>
      </c>
      <c r="R57" s="30" t="n">
        <f aca="false">R56</f>
        <v>-0.035</v>
      </c>
      <c r="S57" s="30" t="n">
        <f aca="false">VLOOKUP($A57,[1]!Table,MATCH(R$1,[1]!Curves,0))</f>
        <v>-0.0225</v>
      </c>
      <c r="T57" s="31" t="n">
        <f aca="false">(S57-R57)*Q57*$D57</f>
        <v>340.533375977668</v>
      </c>
      <c r="U57" s="26" t="n">
        <f aca="false">BasisVolumeLargeVPP!I62</f>
        <v>6600</v>
      </c>
      <c r="V57" s="30" t="n">
        <f aca="false">V56</f>
        <v>0.06</v>
      </c>
      <c r="W57" s="30" t="n">
        <f aca="false">VLOOKUP($A57,[1]!Table,MATCH(V$1,[1]!Curves,0))</f>
        <v>0.1</v>
      </c>
      <c r="X57" s="31" t="n">
        <f aca="false">(W57-V57)*U57*$D57</f>
        <v>826.674126511304</v>
      </c>
      <c r="Y57" s="26" t="n">
        <f aca="false">BasisVolumeLargeVPP!U62</f>
        <v>108296.25</v>
      </c>
      <c r="Z57" s="30" t="n">
        <f aca="false">Z56</f>
        <v>-0.005</v>
      </c>
      <c r="AA57" s="30" t="n">
        <f aca="false">VLOOKUP($A57,[1]!Table,MATCH(Z$1,[1]!Curves,0))</f>
        <v>0.015</v>
      </c>
      <c r="AB57" s="31" t="n">
        <f aca="false">(AA57-Z57)*Y57*$D57</f>
        <v>6782.25059645453</v>
      </c>
      <c r="AC57" s="26" t="n">
        <f aca="false">BasisVolumeLargeVPP!AK62</f>
        <v>3750</v>
      </c>
      <c r="AD57" s="30" t="n">
        <f aca="false">AD56</f>
        <v>-0.19</v>
      </c>
      <c r="AE57" s="30" t="n">
        <f aca="false">VLOOKUP($A57,[1]!Table,MATCH(AD$1,[1]!Curves,0))</f>
        <v>-0.144</v>
      </c>
      <c r="AF57" s="31" t="n">
        <f aca="false">(AE57-AD57)*AC57*$D57</f>
        <v>540.156389481818</v>
      </c>
      <c r="AG57" s="26" t="n">
        <f aca="false">BasisVolumeLargeVPP!K62</f>
        <v>17700</v>
      </c>
      <c r="AH57" s="30" t="n">
        <f aca="false">AH56</f>
        <v>0.15</v>
      </c>
      <c r="AI57" s="30" t="n">
        <f aca="false">VLOOKUP($A57,[1]!Table,MATCH(AH$1,[1]!Curves,0))</f>
        <v>0.16</v>
      </c>
      <c r="AJ57" s="31" t="n">
        <f aca="false">(AI57-AH57)*AG57*$D57</f>
        <v>554.24742572917</v>
      </c>
      <c r="AK57" s="26" t="n">
        <f aca="false">BasisVolumeLargeVPP!M62</f>
        <v>17700</v>
      </c>
      <c r="AL57" s="30" t="n">
        <f aca="false">AL56</f>
        <v>0.13</v>
      </c>
      <c r="AM57" s="30" t="n">
        <f aca="false">VLOOKUP($A57,[1]!Table,MATCH(AL$1,[1]!Curves,0))</f>
        <v>0.16</v>
      </c>
      <c r="AN57" s="31" t="n">
        <f aca="false">(AM57-AL57)*AK57*$D57</f>
        <v>1662.74227718751</v>
      </c>
      <c r="AO57" s="26" t="n">
        <f aca="false">BasisVolumeLargeVPP!O62</f>
        <v>14700</v>
      </c>
      <c r="AP57" s="30" t="n">
        <f aca="false">AP56</f>
        <v>0.15</v>
      </c>
      <c r="AQ57" s="30" t="n">
        <f aca="false">VLOOKUP($A57,[1]!Table,MATCH(AP$1,[1]!Curves,0))</f>
        <v>0.16</v>
      </c>
      <c r="AR57" s="31" t="n">
        <f aca="false">(AQ57-AP57)*AO57*$D57</f>
        <v>460.307184080158</v>
      </c>
      <c r="AS57" s="26" t="n">
        <f aca="false">BasisVolumeLargeVPP!Y62+BasisVolumeLargeVPP!Q62</f>
        <v>20850</v>
      </c>
      <c r="AT57" s="30" t="n">
        <f aca="false">AT56</f>
        <v>-0.15</v>
      </c>
      <c r="AU57" s="30" t="n">
        <f aca="false">VLOOKUP($A57,[1]!Table,MATCH(AT$1,[1]!Curves,0))</f>
        <v>-0.15</v>
      </c>
      <c r="AV57" s="31" t="n">
        <f aca="false">(AU57-AT57)*AS57*$D57</f>
        <v>0</v>
      </c>
      <c r="AW57" s="26" t="n">
        <f aca="false">BasisVolumeLargeVPP!AW62</f>
        <v>0</v>
      </c>
      <c r="AX57" s="30" t="n">
        <f aca="false">AX56</f>
        <v>-0.085</v>
      </c>
      <c r="AY57" s="30" t="n">
        <f aca="false">VLOOKUP($A57,[1]!Table,MATCH(AX$1,[1]!Curves,0))</f>
        <v>-0.055</v>
      </c>
      <c r="AZ57" s="31" t="n">
        <f aca="false">(AY57-AX57)*AW57*$D57</f>
        <v>0</v>
      </c>
      <c r="BA57" s="26" t="n">
        <f aca="false">BasisVolumeLargeVPP!G62</f>
        <v>4500</v>
      </c>
      <c r="BB57" s="30" t="n">
        <f aca="false">BB56</f>
        <v>-0.17</v>
      </c>
      <c r="BC57" s="30" t="n">
        <f aca="false">VLOOKUP($A57,[1]!Table,MATCH(BB$1,[1]!Curves,0))</f>
        <v>0.03</v>
      </c>
      <c r="BD57" s="31" t="n">
        <f aca="false">(BC57-BB57)*BA57*$D57</f>
        <v>2818.20724947036</v>
      </c>
      <c r="BE57" s="26"/>
      <c r="BF57" s="30" t="n">
        <f aca="false">BF56</f>
        <v>-0.13</v>
      </c>
      <c r="BG57" s="30" t="n">
        <f aca="false">VLOOKUP($A57,[1]!Table,MATCH(BF$1,[1]!Curves,0))</f>
        <v>-0.1</v>
      </c>
      <c r="BH57" s="31" t="n">
        <f aca="false">(BG57-BF57)*BE57*$D57</f>
        <v>0</v>
      </c>
      <c r="BI57" s="26" t="n">
        <f aca="false">BasisVolumeLargeVPP!AA62</f>
        <v>1050</v>
      </c>
      <c r="BJ57" s="30" t="n">
        <f aca="false">BJ56</f>
        <v>-0.13</v>
      </c>
      <c r="BK57" s="30" t="n">
        <f aca="false">VLOOKUP($A57,[1]!Table,MATCH(BJ$1,[1]!Curves,0))</f>
        <v>-0.13</v>
      </c>
      <c r="BL57" s="31" t="n">
        <f aca="false">(BK57-BJ57)*BI57*$D57</f>
        <v>0</v>
      </c>
      <c r="BM57" s="26" t="n">
        <f aca="false">BasisVolumeLargeVPP!W62</f>
        <v>40575</v>
      </c>
      <c r="BN57" s="30" t="n">
        <f aca="false">BN56</f>
        <v>-0.315</v>
      </c>
      <c r="BO57" s="30" t="n">
        <f aca="false">VLOOKUP($A57,[1]!Table,MATCH(BN$1,[1]!Curves,0))</f>
        <v>-0.128</v>
      </c>
      <c r="BP57" s="31" t="n">
        <f aca="false">(BO57-BN57)*BM57*$D57</f>
        <v>23759.131067264</v>
      </c>
      <c r="BQ57" s="26" t="n">
        <f aca="false">BasisVolumeLargeVPP!AG62</f>
        <v>23400</v>
      </c>
      <c r="BR57" s="30" t="n">
        <f aca="false">BR56</f>
        <v>-0.115</v>
      </c>
      <c r="BS57" s="30" t="n">
        <f aca="false">VLOOKUP($A57,[1]!Table,MATCH(BR$1,[1]!Curves,0))</f>
        <v>-0.1</v>
      </c>
      <c r="BT57" s="31" t="n">
        <f aca="false">(BS57-BR57)*BQ57*$D57</f>
        <v>1099.10082729344</v>
      </c>
      <c r="BU57" s="26" t="n">
        <f aca="false">BasisVolumeLargeVPP!C62</f>
        <v>5850</v>
      </c>
      <c r="BV57" s="30" t="n">
        <v>-0.03</v>
      </c>
      <c r="BW57" s="30" t="n">
        <f aca="false">VLOOKUP($A57,[1]!Table,MATCH(BV$1,[1]!Curves,0))</f>
        <v>-0.005</v>
      </c>
      <c r="BX57" s="31" t="n">
        <f aca="false">(BW57-BV57)*BU57*$D57</f>
        <v>457.958678038933</v>
      </c>
      <c r="BY57" s="26" t="n">
        <f aca="false">BasisVolumeLargeVPP!AO62+BasisVolumeLargeVPP!AU62</f>
        <v>600</v>
      </c>
      <c r="BZ57" s="30" t="n">
        <f aca="false">BZ56</f>
        <v>-0.09</v>
      </c>
      <c r="CA57" s="30" t="n">
        <f aca="false">VLOOKUP($A57,[1]!Table,MATCH(BZ$1,[1]!Curves,0))</f>
        <v>-0.0825</v>
      </c>
      <c r="CB57" s="31" t="n">
        <f aca="false">(CA57-BZ57)*BY57*$D57</f>
        <v>14.0910362473518</v>
      </c>
      <c r="CC57" s="26" t="n">
        <f aca="false">BasisVolumeLargeVPP!AQ62</f>
        <v>600</v>
      </c>
      <c r="CD57" s="30" t="n">
        <f aca="false">CD56</f>
        <v>-0.16</v>
      </c>
      <c r="CE57" s="30" t="n">
        <f aca="false">VLOOKUP($A57,[1]!Table,MATCH(CD$1,[1]!Curves,0))</f>
        <v>-0.1455</v>
      </c>
      <c r="CF57" s="31" t="n">
        <f aca="false">(CE57-CD57)*CC57*$D57</f>
        <v>27.2426700782134</v>
      </c>
      <c r="CG57" s="26" t="n">
        <f aca="false">BasisVolumeLargeVPP!E62</f>
        <v>33900</v>
      </c>
      <c r="CH57" s="30" t="n">
        <f aca="false">CH56</f>
        <v>-0.2</v>
      </c>
      <c r="CI57" s="30" t="n">
        <f aca="false">VLOOKUP($A57,[1]!Table,MATCH(CH$1,[1]!Curves,0))</f>
        <v>-0.142</v>
      </c>
      <c r="CJ57" s="31" t="n">
        <f aca="false">(CI57-CH57)*CG57*$D57</f>
        <v>6156.84343767624</v>
      </c>
      <c r="CK57" s="26" t="n">
        <f aca="false">BasisVolumeLargeVPP!AI62</f>
        <v>750</v>
      </c>
      <c r="CL57" s="30" t="n">
        <f aca="false">CL56</f>
        <v>-0.21</v>
      </c>
      <c r="CM57" s="30" t="n">
        <f aca="false">VLOOKUP($A57,[1]!Table,MATCH(CL$1,[1]!Curves,0))</f>
        <v>-0.128</v>
      </c>
      <c r="CN57" s="31" t="n">
        <f aca="false">(CM57-CL57)*CK57*$D57</f>
        <v>192.577495380474</v>
      </c>
      <c r="CO57" s="26"/>
      <c r="CP57" s="30" t="n">
        <f aca="false">CP56</f>
        <v>-0.08</v>
      </c>
      <c r="CQ57" s="30" t="n">
        <f aca="false">VLOOKUP($A57,[1]!Table,MATCH(CP$1,[1]!Curves,0))</f>
        <v>-0.0635</v>
      </c>
      <c r="CR57" s="31" t="n">
        <f aca="false">(CQ57-CP57)*CO57*$D57</f>
        <v>0</v>
      </c>
      <c r="CS57" s="26" t="n">
        <f aca="false">BasisVolumeLargeVPP!BA62</f>
        <v>0</v>
      </c>
      <c r="CT57" s="30" t="n">
        <f aca="false">CT56</f>
        <v>-0.135</v>
      </c>
      <c r="CU57" s="30" t="n">
        <f aca="false">VLOOKUP($A57,[1]!Table,MATCH(CT$1,[1]!Curves,0))</f>
        <v>-0.086</v>
      </c>
      <c r="CV57" s="31" t="n">
        <f aca="false">(CU57-CT57)*CS57*$D57</f>
        <v>0</v>
      </c>
      <c r="CW57" s="26" t="n">
        <f aca="false">BasisVolumeLargeVPP!AS62</f>
        <v>0</v>
      </c>
      <c r="CX57" s="30" t="n">
        <f aca="false">CX56</f>
        <v>0.01</v>
      </c>
      <c r="CY57" s="30" t="n">
        <f aca="false">VLOOKUP($A57,[1]!Table,MATCH(CX$1,[1]!Curves,0))</f>
        <v>0.015</v>
      </c>
      <c r="CZ57" s="31" t="n">
        <f aca="false">(CY57-CX57)*CW57*$D57</f>
        <v>0</v>
      </c>
      <c r="DA57" s="26" t="n">
        <f aca="false">BasisVolumeLargeVPP!BE62</f>
        <v>0</v>
      </c>
      <c r="DB57" s="30" t="n">
        <f aca="false">DB56</f>
        <v>0.03</v>
      </c>
      <c r="DC57" s="30" t="n">
        <f aca="false">VLOOKUP($A57,[1]!Table,MATCH(DB$1,[1]!Curves,0))</f>
        <v>0.041</v>
      </c>
      <c r="DD57" s="31" t="n">
        <f aca="false">(DC57-DB57)*DA57*$D57</f>
        <v>0</v>
      </c>
      <c r="DE57" s="26" t="n">
        <f aca="false">BasisVolumeLargeVPP!BC62</f>
        <v>1650</v>
      </c>
      <c r="DF57" s="30" t="n">
        <f aca="false">DF56</f>
        <v>-0.115</v>
      </c>
      <c r="DG57" s="30" t="n">
        <f aca="false">VLOOKUP($A57,[1]!Table,MATCH(DF$1,[1]!Curves,0))</f>
        <v>-0.0575</v>
      </c>
      <c r="DH57" s="31" t="n">
        <f aca="false">(DG57-DF57)*DE57*$D57</f>
        <v>297.086014215</v>
      </c>
      <c r="DI57" s="26" t="n">
        <f aca="false">BasisVolumeLargeVPP!AE62</f>
        <v>0</v>
      </c>
      <c r="DJ57" s="30" t="n">
        <f aca="false">DJ56</f>
        <v>-0.13</v>
      </c>
      <c r="DK57" s="30" t="n">
        <f aca="false">VLOOKUP($A57,[1]!Table,MATCH(DJ$1,[1]!Curves,0))</f>
        <v>0.1</v>
      </c>
      <c r="DL57" s="31" t="n">
        <f aca="false">(DK57-DJ57)*DI57*$D57</f>
        <v>0</v>
      </c>
      <c r="DM57" s="26" t="n">
        <f aca="false">BasisVolumeLargeVPP!AC62</f>
        <v>1050</v>
      </c>
      <c r="DN57" s="30" t="n">
        <f aca="false">DN56</f>
        <v>-0.13</v>
      </c>
      <c r="DO57" s="30" t="n">
        <f aca="false">VLOOKUP($A57,[1]!Table,MATCH(DN$1,[1]!Curves,0))</f>
        <v>-0.13</v>
      </c>
      <c r="DP57" s="31" t="n">
        <f aca="false">(DO57-DN57)*DM57*$D57</f>
        <v>0</v>
      </c>
      <c r="DQ57" s="30"/>
      <c r="DR57" s="30"/>
      <c r="DS57" s="32"/>
      <c r="DT57" s="30"/>
      <c r="DU57" s="30"/>
      <c r="DV57" s="32"/>
      <c r="DW57" s="30"/>
      <c r="DX57" s="30"/>
      <c r="DY57" s="32"/>
      <c r="DZ57" s="30"/>
      <c r="EA57" s="30"/>
      <c r="EB57" s="32"/>
    </row>
    <row r="58" customFormat="false" ht="12.75" hidden="false" customHeight="false" outlineLevel="0" collapsed="false">
      <c r="A58" s="25" t="n">
        <v>38503</v>
      </c>
      <c r="B58" s="26" t="n">
        <f aca="false">EOMONTH(A58,0)-$A$1</f>
        <v>-7423</v>
      </c>
      <c r="C58" s="27" t="n">
        <f aca="false">[1]Curves!D68</f>
        <v>0.0568181764603128</v>
      </c>
      <c r="D58" s="28" t="n">
        <f aca="false">1/(1+C58*0.5)^(B58*2/365.25)</f>
        <v>3.12246103564123</v>
      </c>
      <c r="E58" s="26" t="n">
        <f aca="false">NymexVolume!C54</f>
        <v>314045.5</v>
      </c>
      <c r="F58" s="29" t="n">
        <v>4.79</v>
      </c>
      <c r="G58" s="30" t="n">
        <f aca="false">VLOOKUP($A58,[1]!Table,MATCH(F$1,[1]!Curves,0))</f>
        <v>4.35</v>
      </c>
      <c r="H58" s="31" t="n">
        <f aca="false">(G58-F58)*E58*$D58</f>
        <v>-431461.728354126</v>
      </c>
      <c r="I58" s="26" t="n">
        <f aca="false">BasisVolumeLargeVPP!S63</f>
        <v>7750</v>
      </c>
      <c r="J58" s="30" t="n">
        <f aca="false">J57</f>
        <v>-0.13</v>
      </c>
      <c r="K58" s="30" t="n">
        <f aca="false">VLOOKUP($A58,[1]!Table,MATCH(J$1,[1]!Curves,0))</f>
        <v>-0.13</v>
      </c>
      <c r="L58" s="31" t="n">
        <f aca="false">(K58-J58)*$I58*$D58</f>
        <v>0</v>
      </c>
      <c r="M58" s="26" t="n">
        <f aca="false">BasisVolumeLargeVPP!AY63</f>
        <v>0</v>
      </c>
      <c r="N58" s="30" t="n">
        <f aca="false">N57</f>
        <v>-0.095</v>
      </c>
      <c r="O58" s="30" t="n">
        <f aca="false">VLOOKUP($A58,[1]!Table,MATCH(N$1,[1]!Curves,0))</f>
        <v>-0.055</v>
      </c>
      <c r="P58" s="31" t="n">
        <f aca="false">(O58-N58)*M58*$D58</f>
        <v>0</v>
      </c>
      <c r="Q58" s="26" t="n">
        <f aca="false">BasisVolumeLargeVPP!AM63</f>
        <v>8370</v>
      </c>
      <c r="R58" s="30" t="n">
        <f aca="false">R57</f>
        <v>-0.035</v>
      </c>
      <c r="S58" s="30" t="n">
        <f aca="false">VLOOKUP($A58,[1]!Table,MATCH(R$1,[1]!Curves,0))</f>
        <v>-0.0225</v>
      </c>
      <c r="T58" s="31" t="n">
        <f aca="false">(S58-R58)*Q58*$D58</f>
        <v>326.687485853964</v>
      </c>
      <c r="U58" s="26" t="n">
        <f aca="false">BasisVolumeLargeVPP!I63</f>
        <v>6355</v>
      </c>
      <c r="V58" s="30" t="n">
        <f aca="false">V57</f>
        <v>0.06</v>
      </c>
      <c r="W58" s="30" t="n">
        <f aca="false">VLOOKUP($A58,[1]!Table,MATCH(V$1,[1]!Curves,0))</f>
        <v>0.1</v>
      </c>
      <c r="X58" s="31" t="n">
        <f aca="false">(W58-V58)*U58*$D58</f>
        <v>793.72959526</v>
      </c>
      <c r="Y58" s="26" t="n">
        <f aca="false">BasisVolumeLargeVPP!U63</f>
        <v>106655.5</v>
      </c>
      <c r="Z58" s="30" t="n">
        <f aca="false">Z57</f>
        <v>-0.005</v>
      </c>
      <c r="AA58" s="30" t="n">
        <f aca="false">VLOOKUP($A58,[1]!Table,MATCH(Z$1,[1]!Curves,0))</f>
        <v>0.015</v>
      </c>
      <c r="AB58" s="31" t="n">
        <f aca="false">(AA58-Z58)*Y58*$D58</f>
        <v>6660.55285973666</v>
      </c>
      <c r="AC58" s="26" t="n">
        <f aca="false">BasisVolumeLargeVPP!AK63</f>
        <v>3565</v>
      </c>
      <c r="AD58" s="30" t="n">
        <f aca="false">AD57</f>
        <v>-0.19</v>
      </c>
      <c r="AE58" s="30" t="n">
        <f aca="false">VLOOKUP($A58,[1]!Table,MATCH(AD$1,[1]!Curves,0))</f>
        <v>-0.174</v>
      </c>
      <c r="AF58" s="31" t="n">
        <f aca="false">(AE58-AD58)*AC58*$D58</f>
        <v>178.105177472975</v>
      </c>
      <c r="AG58" s="26" t="n">
        <f aca="false">BasisVolumeLargeVPP!K63</f>
        <v>17437.5</v>
      </c>
      <c r="AH58" s="30" t="n">
        <f aca="false">AH57</f>
        <v>0.15</v>
      </c>
      <c r="AI58" s="30" t="n">
        <f aca="false">VLOOKUP($A58,[1]!Table,MATCH(AH$1,[1]!Curves,0))</f>
        <v>0.16</v>
      </c>
      <c r="AJ58" s="31" t="n">
        <f aca="false">(AI58-AH58)*AG58*$D58</f>
        <v>544.47914308994</v>
      </c>
      <c r="AK58" s="26" t="n">
        <f aca="false">BasisVolumeLargeVPP!M63</f>
        <v>17437.5</v>
      </c>
      <c r="AL58" s="30" t="n">
        <f aca="false">AL57</f>
        <v>0.13</v>
      </c>
      <c r="AM58" s="30" t="n">
        <f aca="false">VLOOKUP($A58,[1]!Table,MATCH(AL$1,[1]!Curves,0))</f>
        <v>0.16</v>
      </c>
      <c r="AN58" s="31" t="n">
        <f aca="false">(AM58-AL58)*AK58*$D58</f>
        <v>1633.43742926982</v>
      </c>
      <c r="AO58" s="26" t="n">
        <f aca="false">BasisVolumeLargeVPP!O63</f>
        <v>14570</v>
      </c>
      <c r="AP58" s="30" t="n">
        <f aca="false">AP57</f>
        <v>0.15</v>
      </c>
      <c r="AQ58" s="30" t="n">
        <f aca="false">VLOOKUP($A58,[1]!Table,MATCH(AP$1,[1]!Curves,0))</f>
        <v>0.16</v>
      </c>
      <c r="AR58" s="31" t="n">
        <f aca="false">(AQ58-AP58)*AO58*$D58</f>
        <v>454.942572892927</v>
      </c>
      <c r="AS58" s="26" t="n">
        <f aca="false">BasisVolumeLargeVPP!Y63+BasisVolumeLargeVPP!Q63</f>
        <v>20253.3333333333</v>
      </c>
      <c r="AT58" s="30" t="n">
        <f aca="false">AT57</f>
        <v>-0.15</v>
      </c>
      <c r="AU58" s="30" t="n">
        <f aca="false">VLOOKUP($A58,[1]!Table,MATCH(AT$1,[1]!Curves,0))</f>
        <v>-0.15</v>
      </c>
      <c r="AV58" s="31" t="n">
        <f aca="false">(AU58-AT58)*AS58*$D58</f>
        <v>0</v>
      </c>
      <c r="AW58" s="26" t="n">
        <f aca="false">BasisVolumeLargeVPP!AW63</f>
        <v>0</v>
      </c>
      <c r="AX58" s="30" t="n">
        <f aca="false">AX57</f>
        <v>-0.085</v>
      </c>
      <c r="AY58" s="30" t="n">
        <f aca="false">VLOOKUP($A58,[1]!Table,MATCH(AX$1,[1]!Curves,0))</f>
        <v>-0.055</v>
      </c>
      <c r="AZ58" s="31" t="n">
        <f aca="false">(AY58-AX58)*AW58*$D58</f>
        <v>0</v>
      </c>
      <c r="BA58" s="26" t="n">
        <f aca="false">BasisVolumeLargeVPP!G63</f>
        <v>4340</v>
      </c>
      <c r="BB58" s="30" t="n">
        <f aca="false">BB57</f>
        <v>-0.17</v>
      </c>
      <c r="BC58" s="30" t="n">
        <f aca="false">VLOOKUP($A58,[1]!Table,MATCH(BB$1,[1]!Curves,0))</f>
        <v>0.03</v>
      </c>
      <c r="BD58" s="31" t="n">
        <f aca="false">(BC58-BB58)*BA58*$D58</f>
        <v>2710.29617893659</v>
      </c>
      <c r="BE58" s="26"/>
      <c r="BF58" s="30" t="n">
        <f aca="false">BF57</f>
        <v>-0.13</v>
      </c>
      <c r="BG58" s="30" t="n">
        <f aca="false">VLOOKUP($A58,[1]!Table,MATCH(BF$1,[1]!Curves,0))</f>
        <v>-0.1</v>
      </c>
      <c r="BH58" s="31" t="n">
        <f aca="false">(BG58-BF58)*BE58*$D58</f>
        <v>0</v>
      </c>
      <c r="BI58" s="26" t="n">
        <f aca="false">BasisVolumeLargeVPP!AA63</f>
        <v>1033.33333333333</v>
      </c>
      <c r="BJ58" s="30" t="n">
        <f aca="false">BJ57</f>
        <v>-0.13</v>
      </c>
      <c r="BK58" s="30" t="n">
        <f aca="false">VLOOKUP($A58,[1]!Table,MATCH(BJ$1,[1]!Curves,0))</f>
        <v>-0.13</v>
      </c>
      <c r="BL58" s="31" t="n">
        <f aca="false">(BK58-BJ58)*BI58*$D58</f>
        <v>0</v>
      </c>
      <c r="BM58" s="26" t="n">
        <f aca="false">BasisVolumeLargeVPP!W63</f>
        <v>39990</v>
      </c>
      <c r="BN58" s="30" t="n">
        <f aca="false">BN57</f>
        <v>-0.315</v>
      </c>
      <c r="BO58" s="30" t="n">
        <f aca="false">VLOOKUP($A58,[1]!Table,MATCH(BN$1,[1]!Curves,0))</f>
        <v>-0.1155</v>
      </c>
      <c r="BP58" s="31" t="n">
        <f aca="false">(BO58-BN58)*BM58*$D58</f>
        <v>24911.0097546509</v>
      </c>
      <c r="BQ58" s="26" t="n">
        <f aca="false">BasisVolumeLargeVPP!AG63</f>
        <v>22785</v>
      </c>
      <c r="BR58" s="30" t="n">
        <f aca="false">BR57</f>
        <v>-0.115</v>
      </c>
      <c r="BS58" s="30" t="n">
        <f aca="false">VLOOKUP($A58,[1]!Table,MATCH(BR$1,[1]!Curves,0))</f>
        <v>-0.1</v>
      </c>
      <c r="BT58" s="31" t="n">
        <f aca="false">(BS58-BR58)*BQ58*$D58</f>
        <v>1067.17912045628</v>
      </c>
      <c r="BU58" s="26" t="n">
        <f aca="false">BasisVolumeLargeVPP!C63</f>
        <v>5580</v>
      </c>
      <c r="BV58" s="30" t="n">
        <v>-0.03</v>
      </c>
      <c r="BW58" s="30" t="n">
        <f aca="false">VLOOKUP($A58,[1]!Table,MATCH(BV$1,[1]!Curves,0))</f>
        <v>-0.005</v>
      </c>
      <c r="BX58" s="31" t="n">
        <f aca="false">(BW58-BV58)*BU58*$D58</f>
        <v>435.583314471951</v>
      </c>
      <c r="BY58" s="26" t="n">
        <f aca="false">BasisVolumeLargeVPP!AO63+BasisVolumeLargeVPP!AU63</f>
        <v>620</v>
      </c>
      <c r="BZ58" s="30" t="n">
        <f aca="false">BZ57</f>
        <v>-0.09</v>
      </c>
      <c r="CA58" s="30" t="n">
        <f aca="false">VLOOKUP($A58,[1]!Table,MATCH(BZ$1,[1]!Curves,0))</f>
        <v>-0.0825</v>
      </c>
      <c r="CB58" s="31" t="n">
        <f aca="false">(CA58-BZ58)*BY58*$D58</f>
        <v>14.5194438157317</v>
      </c>
      <c r="CC58" s="26" t="n">
        <f aca="false">BasisVolumeLargeVPP!AQ63</f>
        <v>465</v>
      </c>
      <c r="CD58" s="30" t="n">
        <f aca="false">CD57</f>
        <v>-0.16</v>
      </c>
      <c r="CE58" s="30" t="n">
        <f aca="false">VLOOKUP($A58,[1]!Table,MATCH(CD$1,[1]!Curves,0))</f>
        <v>-0.103</v>
      </c>
      <c r="CF58" s="31" t="n">
        <f aca="false">(CE58-CD58)*CC58*$D58</f>
        <v>82.7608297496707</v>
      </c>
      <c r="CG58" s="26" t="n">
        <f aca="false">BasisVolumeLargeVPP!E63</f>
        <v>33325</v>
      </c>
      <c r="CH58" s="30" t="n">
        <f aca="false">CH57</f>
        <v>-0.2</v>
      </c>
      <c r="CI58" s="30" t="n">
        <f aca="false">VLOOKUP($A58,[1]!Table,MATCH(CH$1,[1]!Curves,0))</f>
        <v>-0.132</v>
      </c>
      <c r="CJ58" s="31" t="n">
        <f aca="false">(CI58-CH58)*CG58*$D58</f>
        <v>7075.80895286659</v>
      </c>
      <c r="CK58" s="26" t="n">
        <f aca="false">BasisVolumeLargeVPP!AI63</f>
        <v>775</v>
      </c>
      <c r="CL58" s="30" t="n">
        <f aca="false">CL57</f>
        <v>-0.21</v>
      </c>
      <c r="CM58" s="30" t="n">
        <f aca="false">VLOOKUP($A58,[1]!Table,MATCH(CL$1,[1]!Curves,0))</f>
        <v>-0.113</v>
      </c>
      <c r="CN58" s="31" t="n">
        <f aca="false">(CM58-CL58)*CK58*$D58</f>
        <v>234.731008354329</v>
      </c>
      <c r="CO58" s="26"/>
      <c r="CP58" s="30" t="n">
        <f aca="false">CP57</f>
        <v>-0.08</v>
      </c>
      <c r="CQ58" s="30" t="n">
        <f aca="false">VLOOKUP($A58,[1]!Table,MATCH(CP$1,[1]!Curves,0))</f>
        <v>-0.0635</v>
      </c>
      <c r="CR58" s="31" t="n">
        <f aca="false">(CQ58-CP58)*CO58*$D58</f>
        <v>0</v>
      </c>
      <c r="CS58" s="26" t="n">
        <f aca="false">BasisVolumeLargeVPP!BA63</f>
        <v>0</v>
      </c>
      <c r="CT58" s="30" t="n">
        <f aca="false">CT57</f>
        <v>-0.135</v>
      </c>
      <c r="CU58" s="30" t="n">
        <f aca="false">VLOOKUP($A58,[1]!Table,MATCH(CT$1,[1]!Curves,0))</f>
        <v>-0.086</v>
      </c>
      <c r="CV58" s="31" t="n">
        <f aca="false">(CU58-CT58)*CS58*$D58</f>
        <v>0</v>
      </c>
      <c r="CW58" s="26" t="n">
        <f aca="false">BasisVolumeLargeVPP!AS63</f>
        <v>0</v>
      </c>
      <c r="CX58" s="30" t="n">
        <f aca="false">CX57</f>
        <v>0.01</v>
      </c>
      <c r="CY58" s="30" t="n">
        <f aca="false">VLOOKUP($A58,[1]!Table,MATCH(CX$1,[1]!Curves,0))</f>
        <v>0.015</v>
      </c>
      <c r="CZ58" s="31" t="n">
        <f aca="false">(CY58-CX58)*CW58*$D58</f>
        <v>0</v>
      </c>
      <c r="DA58" s="26" t="n">
        <f aca="false">BasisVolumeLargeVPP!BE63</f>
        <v>0</v>
      </c>
      <c r="DB58" s="30" t="n">
        <f aca="false">DB57</f>
        <v>0.03</v>
      </c>
      <c r="DC58" s="30" t="n">
        <f aca="false">VLOOKUP($A58,[1]!Table,MATCH(DB$1,[1]!Curves,0))</f>
        <v>0.041</v>
      </c>
      <c r="DD58" s="31" t="n">
        <f aca="false">(DC58-DB58)*DA58*$D58</f>
        <v>0</v>
      </c>
      <c r="DE58" s="26" t="n">
        <f aca="false">BasisVolumeLargeVPP!BC63</f>
        <v>1705</v>
      </c>
      <c r="DF58" s="30" t="n">
        <f aca="false">DF57</f>
        <v>-0.115</v>
      </c>
      <c r="DG58" s="30" t="n">
        <f aca="false">VLOOKUP($A58,[1]!Table,MATCH(DF$1,[1]!Curves,0))</f>
        <v>-0.0575</v>
      </c>
      <c r="DH58" s="31" t="n">
        <f aca="false">(DG58-DF58)*DE58*$D58</f>
        <v>306.118273781677</v>
      </c>
      <c r="DI58" s="26" t="n">
        <f aca="false">BasisVolumeLargeVPP!AE63</f>
        <v>0</v>
      </c>
      <c r="DJ58" s="30" t="n">
        <f aca="false">DJ57</f>
        <v>-0.13</v>
      </c>
      <c r="DK58" s="30" t="n">
        <f aca="false">VLOOKUP($A58,[1]!Table,MATCH(DJ$1,[1]!Curves,0))</f>
        <v>0.1</v>
      </c>
      <c r="DL58" s="31" t="n">
        <f aca="false">(DK58-DJ58)*DI58*$D58</f>
        <v>0</v>
      </c>
      <c r="DM58" s="26" t="n">
        <f aca="false">BasisVolumeLargeVPP!AC63</f>
        <v>1033.33333333333</v>
      </c>
      <c r="DN58" s="30" t="n">
        <f aca="false">DN57</f>
        <v>-0.13</v>
      </c>
      <c r="DO58" s="30" t="n">
        <f aca="false">VLOOKUP($A58,[1]!Table,MATCH(DN$1,[1]!Curves,0))</f>
        <v>-0.13</v>
      </c>
      <c r="DP58" s="31" t="n">
        <f aca="false">(DO58-DN58)*DM58*$D58</f>
        <v>0</v>
      </c>
      <c r="DQ58" s="30"/>
      <c r="DR58" s="30"/>
      <c r="DS58" s="32"/>
      <c r="DT58" s="30"/>
      <c r="DU58" s="30"/>
      <c r="DV58" s="32"/>
      <c r="DW58" s="30"/>
      <c r="DX58" s="30"/>
      <c r="DY58" s="32"/>
      <c r="DZ58" s="30"/>
      <c r="EA58" s="30"/>
      <c r="EB58" s="32"/>
    </row>
    <row r="59" customFormat="false" ht="12.75" hidden="false" customHeight="false" outlineLevel="0" collapsed="false">
      <c r="A59" s="25" t="n">
        <v>38533</v>
      </c>
      <c r="B59" s="26" t="n">
        <f aca="false">EOMONTH(A59,0)-$A$1</f>
        <v>-7393</v>
      </c>
      <c r="C59" s="27" t="n">
        <f aca="false">[1]Curves!D69</f>
        <v>0.0569115696897047</v>
      </c>
      <c r="D59" s="28" t="n">
        <f aca="false">1/(1+C59*0.5)^(B59*2/365.25)</f>
        <v>3.11384363348913</v>
      </c>
      <c r="E59" s="26" t="n">
        <f aca="false">NymexVolume!C55</f>
        <v>307781.25</v>
      </c>
      <c r="F59" s="29" t="n">
        <v>4.79</v>
      </c>
      <c r="G59" s="30" t="n">
        <f aca="false">VLOOKUP($A59,[1]!Table,MATCH(F$1,[1]!Curves,0))</f>
        <v>4.378</v>
      </c>
      <c r="H59" s="31" t="n">
        <f aca="false">(G59-F59)*E59*$D59</f>
        <v>-394853.666557769</v>
      </c>
      <c r="I59" s="26" t="n">
        <f aca="false">BasisVolumeLargeVPP!S64</f>
        <v>7650</v>
      </c>
      <c r="J59" s="30" t="n">
        <f aca="false">J58</f>
        <v>-0.13</v>
      </c>
      <c r="K59" s="30" t="n">
        <f aca="false">VLOOKUP($A59,[1]!Table,MATCH(J$1,[1]!Curves,0))</f>
        <v>-0.13</v>
      </c>
      <c r="L59" s="31" t="n">
        <f aca="false">(K59-J59)*$I59*$D59</f>
        <v>0</v>
      </c>
      <c r="M59" s="26" t="n">
        <f aca="false">BasisVolumeLargeVPP!AY64</f>
        <v>0</v>
      </c>
      <c r="N59" s="30" t="n">
        <f aca="false">N58</f>
        <v>-0.095</v>
      </c>
      <c r="O59" s="30" t="n">
        <f aca="false">VLOOKUP($A59,[1]!Table,MATCH(N$1,[1]!Curves,0))</f>
        <v>-0.055</v>
      </c>
      <c r="P59" s="31" t="n">
        <f aca="false">(O59-N59)*M59*$D59</f>
        <v>0</v>
      </c>
      <c r="Q59" s="26" t="n">
        <f aca="false">BasisVolumeLargeVPP!AM64</f>
        <v>8100</v>
      </c>
      <c r="R59" s="30" t="n">
        <f aca="false">R58</f>
        <v>-0.035</v>
      </c>
      <c r="S59" s="30" t="n">
        <f aca="false">VLOOKUP($A59,[1]!Table,MATCH(R$1,[1]!Curves,0))</f>
        <v>-0.0225</v>
      </c>
      <c r="T59" s="31" t="n">
        <f aca="false">(S59-R59)*Q59*$D59</f>
        <v>315.276667890775</v>
      </c>
      <c r="U59" s="26" t="n">
        <f aca="false">BasisVolumeLargeVPP!I64</f>
        <v>6300</v>
      </c>
      <c r="V59" s="30" t="n">
        <f aca="false">V58</f>
        <v>0.06</v>
      </c>
      <c r="W59" s="30" t="n">
        <f aca="false">VLOOKUP($A59,[1]!Table,MATCH(V$1,[1]!Curves,0))</f>
        <v>0.1</v>
      </c>
      <c r="X59" s="31" t="n">
        <f aca="false">(W59-V59)*U59*$D59</f>
        <v>784.688595639262</v>
      </c>
      <c r="Y59" s="26" t="n">
        <f aca="false">BasisVolumeLargeVPP!U64</f>
        <v>104606.25</v>
      </c>
      <c r="Z59" s="30" t="n">
        <f aca="false">Z58</f>
        <v>-0.005</v>
      </c>
      <c r="AA59" s="30" t="n">
        <f aca="false">VLOOKUP($A59,[1]!Table,MATCH(Z$1,[1]!Curves,0))</f>
        <v>0.02</v>
      </c>
      <c r="AB59" s="31" t="n">
        <f aca="false">(AA59-Z59)*Y59*$D59</f>
        <v>8143.18763964182</v>
      </c>
      <c r="AC59" s="26" t="n">
        <f aca="false">BasisVolumeLargeVPP!AK64</f>
        <v>3450</v>
      </c>
      <c r="AD59" s="30" t="n">
        <f aca="false">AD58</f>
        <v>-0.19</v>
      </c>
      <c r="AE59" s="30" t="n">
        <f aca="false">VLOOKUP($A59,[1]!Table,MATCH(AD$1,[1]!Curves,0))</f>
        <v>-0.17</v>
      </c>
      <c r="AF59" s="31" t="n">
        <f aca="false">(AE59-AD59)*AC59*$D59</f>
        <v>214.85521071075</v>
      </c>
      <c r="AG59" s="26" t="n">
        <f aca="false">BasisVolumeLargeVPP!K64</f>
        <v>17175</v>
      </c>
      <c r="AH59" s="30" t="n">
        <f aca="false">AH58</f>
        <v>0.15</v>
      </c>
      <c r="AI59" s="30" t="n">
        <f aca="false">VLOOKUP($A59,[1]!Table,MATCH(AH$1,[1]!Curves,0))</f>
        <v>0.16</v>
      </c>
      <c r="AJ59" s="31" t="n">
        <f aca="false">(AI59-AH59)*AG59*$D59</f>
        <v>534.802644051759</v>
      </c>
      <c r="AK59" s="26" t="n">
        <f aca="false">BasisVolumeLargeVPP!M64</f>
        <v>17175</v>
      </c>
      <c r="AL59" s="30" t="n">
        <f aca="false">AL58</f>
        <v>0.13</v>
      </c>
      <c r="AM59" s="30" t="n">
        <f aca="false">VLOOKUP($A59,[1]!Table,MATCH(AL$1,[1]!Curves,0))</f>
        <v>0.16</v>
      </c>
      <c r="AN59" s="31" t="n">
        <f aca="false">(AM59-AL59)*AK59*$D59</f>
        <v>1604.40793215528</v>
      </c>
      <c r="AO59" s="26" t="n">
        <f aca="false">BasisVolumeLargeVPP!O64</f>
        <v>14250</v>
      </c>
      <c r="AP59" s="30" t="n">
        <f aca="false">AP58</f>
        <v>0.15</v>
      </c>
      <c r="AQ59" s="30" t="n">
        <f aca="false">VLOOKUP($A59,[1]!Table,MATCH(AP$1,[1]!Curves,0))</f>
        <v>0.16</v>
      </c>
      <c r="AR59" s="31" t="n">
        <f aca="false">(AQ59-AP59)*AO59*$D59</f>
        <v>443.722717772202</v>
      </c>
      <c r="AS59" s="26" t="n">
        <f aca="false">BasisVolumeLargeVPP!Y64+BasisVolumeLargeVPP!Q64</f>
        <v>19750</v>
      </c>
      <c r="AT59" s="30" t="n">
        <f aca="false">AT58</f>
        <v>-0.15</v>
      </c>
      <c r="AU59" s="30" t="n">
        <f aca="false">VLOOKUP($A59,[1]!Table,MATCH(AT$1,[1]!Curves,0))</f>
        <v>-0.15</v>
      </c>
      <c r="AV59" s="31" t="n">
        <f aca="false">(AU59-AT59)*AS59*$D59</f>
        <v>0</v>
      </c>
      <c r="AW59" s="26" t="n">
        <f aca="false">BasisVolumeLargeVPP!AW64</f>
        <v>0</v>
      </c>
      <c r="AX59" s="30" t="n">
        <f aca="false">AX58</f>
        <v>-0.085</v>
      </c>
      <c r="AY59" s="30" t="n">
        <f aca="false">VLOOKUP($A59,[1]!Table,MATCH(AX$1,[1]!Curves,0))</f>
        <v>-0.055</v>
      </c>
      <c r="AZ59" s="31" t="n">
        <f aca="false">(AY59-AX59)*AW59*$D59</f>
        <v>0</v>
      </c>
      <c r="BA59" s="26" t="n">
        <f aca="false">BasisVolumeLargeVPP!G64</f>
        <v>4350</v>
      </c>
      <c r="BB59" s="30" t="n">
        <f aca="false">BB58</f>
        <v>-0.17</v>
      </c>
      <c r="BC59" s="30" t="n">
        <f aca="false">VLOOKUP($A59,[1]!Table,MATCH(BB$1,[1]!Curves,0))</f>
        <v>0.03</v>
      </c>
      <c r="BD59" s="31" t="n">
        <f aca="false">(BC59-BB59)*BA59*$D59</f>
        <v>2709.04396113555</v>
      </c>
      <c r="BE59" s="26"/>
      <c r="BF59" s="30" t="n">
        <f aca="false">BF58</f>
        <v>-0.13</v>
      </c>
      <c r="BG59" s="30" t="n">
        <f aca="false">VLOOKUP($A59,[1]!Table,MATCH(BF$1,[1]!Curves,0))</f>
        <v>-0.1</v>
      </c>
      <c r="BH59" s="31" t="n">
        <f aca="false">(BG59-BF59)*BE59*$D59</f>
        <v>0</v>
      </c>
      <c r="BI59" s="26" t="n">
        <f aca="false">BasisVolumeLargeVPP!AA64</f>
        <v>1000</v>
      </c>
      <c r="BJ59" s="30" t="n">
        <f aca="false">BJ58</f>
        <v>-0.13</v>
      </c>
      <c r="BK59" s="30" t="n">
        <f aca="false">VLOOKUP($A59,[1]!Table,MATCH(BJ$1,[1]!Curves,0))</f>
        <v>-0.13</v>
      </c>
      <c r="BL59" s="31" t="n">
        <f aca="false">(BK59-BJ59)*BI59*$D59</f>
        <v>0</v>
      </c>
      <c r="BM59" s="26" t="n">
        <f aca="false">BasisVolumeLargeVPP!W64</f>
        <v>39375</v>
      </c>
      <c r="BN59" s="30" t="n">
        <f aca="false">BN58</f>
        <v>-0.315</v>
      </c>
      <c r="BO59" s="30" t="n">
        <f aca="false">VLOOKUP($A59,[1]!Table,MATCH(BN$1,[1]!Curves,0))</f>
        <v>-0.1105</v>
      </c>
      <c r="BP59" s="31" t="n">
        <f aca="false">(BO59-BN59)*BM59*$D59</f>
        <v>25073.2527825358</v>
      </c>
      <c r="BQ59" s="26" t="n">
        <f aca="false">BasisVolumeLargeVPP!AG64</f>
        <v>22200</v>
      </c>
      <c r="BR59" s="30" t="n">
        <f aca="false">BR58</f>
        <v>-0.115</v>
      </c>
      <c r="BS59" s="30" t="n">
        <f aca="false">VLOOKUP($A59,[1]!Table,MATCH(BR$1,[1]!Curves,0))</f>
        <v>-0.1</v>
      </c>
      <c r="BT59" s="31" t="n">
        <f aca="false">(BS59-BR59)*BQ59*$D59</f>
        <v>1036.90992995188</v>
      </c>
      <c r="BU59" s="26" t="n">
        <f aca="false">BasisVolumeLargeVPP!C64</f>
        <v>5250</v>
      </c>
      <c r="BV59" s="30" t="n">
        <v>-0.03</v>
      </c>
      <c r="BW59" s="30" t="n">
        <f aca="false">VLOOKUP($A59,[1]!Table,MATCH(BV$1,[1]!Curves,0))</f>
        <v>-0.005</v>
      </c>
      <c r="BX59" s="31" t="n">
        <f aca="false">(BW59-BV59)*BU59*$D59</f>
        <v>408.691976895449</v>
      </c>
      <c r="BY59" s="26" t="n">
        <f aca="false">BasisVolumeLargeVPP!AO64+BasisVolumeLargeVPP!AU64</f>
        <v>600</v>
      </c>
      <c r="BZ59" s="30" t="n">
        <f aca="false">BZ58</f>
        <v>-0.09</v>
      </c>
      <c r="CA59" s="30" t="n">
        <f aca="false">VLOOKUP($A59,[1]!Table,MATCH(BZ$1,[1]!Curves,0))</f>
        <v>-0.0825</v>
      </c>
      <c r="CB59" s="31" t="n">
        <f aca="false">(CA59-BZ59)*BY59*$D59</f>
        <v>14.0122963507011</v>
      </c>
      <c r="CC59" s="26" t="n">
        <f aca="false">BasisVolumeLargeVPP!AQ64</f>
        <v>450</v>
      </c>
      <c r="CD59" s="30" t="n">
        <f aca="false">CD58</f>
        <v>-0.16</v>
      </c>
      <c r="CE59" s="30" t="n">
        <f aca="false">VLOOKUP($A59,[1]!Table,MATCH(CD$1,[1]!Curves,0))</f>
        <v>-0.098</v>
      </c>
      <c r="CF59" s="31" t="n">
        <f aca="false">(CE59-CD59)*CC59*$D59</f>
        <v>86.8762373743469</v>
      </c>
      <c r="CG59" s="26" t="n">
        <f aca="false">BasisVolumeLargeVPP!E64</f>
        <v>32700</v>
      </c>
      <c r="CH59" s="30" t="n">
        <f aca="false">CH58</f>
        <v>-0.2</v>
      </c>
      <c r="CI59" s="30" t="n">
        <f aca="false">VLOOKUP($A59,[1]!Table,MATCH(CH$1,[1]!Curves,0))</f>
        <v>-0.127</v>
      </c>
      <c r="CJ59" s="31" t="n">
        <f aca="false">(CI59-CH59)*CG59*$D59</f>
        <v>7433.05613750191</v>
      </c>
      <c r="CK59" s="26" t="n">
        <f aca="false">BasisVolumeLargeVPP!AI64</f>
        <v>750</v>
      </c>
      <c r="CL59" s="30" t="n">
        <f aca="false">CL58</f>
        <v>-0.21</v>
      </c>
      <c r="CM59" s="30" t="n">
        <f aca="false">VLOOKUP($A59,[1]!Table,MATCH(CL$1,[1]!Curves,0))</f>
        <v>-0.108</v>
      </c>
      <c r="CN59" s="31" t="n">
        <f aca="false">(CM59-CL59)*CK59*$D59</f>
        <v>238.209037961919</v>
      </c>
      <c r="CO59" s="26"/>
      <c r="CP59" s="30" t="n">
        <f aca="false">CP58</f>
        <v>-0.08</v>
      </c>
      <c r="CQ59" s="30" t="n">
        <f aca="false">VLOOKUP($A59,[1]!Table,MATCH(CP$1,[1]!Curves,0))</f>
        <v>-0.0635</v>
      </c>
      <c r="CR59" s="31" t="n">
        <f aca="false">(CQ59-CP59)*CO59*$D59</f>
        <v>0</v>
      </c>
      <c r="CS59" s="26" t="n">
        <f aca="false">BasisVolumeLargeVPP!BA64</f>
        <v>0</v>
      </c>
      <c r="CT59" s="30" t="n">
        <f aca="false">CT58</f>
        <v>-0.135</v>
      </c>
      <c r="CU59" s="30" t="n">
        <f aca="false">VLOOKUP($A59,[1]!Table,MATCH(CT$1,[1]!Curves,0))</f>
        <v>-0.086</v>
      </c>
      <c r="CV59" s="31" t="n">
        <f aca="false">(CU59-CT59)*CS59*$D59</f>
        <v>0</v>
      </c>
      <c r="CW59" s="26" t="n">
        <f aca="false">BasisVolumeLargeVPP!AS64</f>
        <v>0</v>
      </c>
      <c r="CX59" s="30" t="n">
        <f aca="false">CX58</f>
        <v>0.01</v>
      </c>
      <c r="CY59" s="30" t="n">
        <f aca="false">VLOOKUP($A59,[1]!Table,MATCH(CX$1,[1]!Curves,0))</f>
        <v>0.015</v>
      </c>
      <c r="CZ59" s="31" t="n">
        <f aca="false">(CY59-CX59)*CW59*$D59</f>
        <v>0</v>
      </c>
      <c r="DA59" s="26" t="n">
        <f aca="false">BasisVolumeLargeVPP!BE64</f>
        <v>0</v>
      </c>
      <c r="DB59" s="30" t="n">
        <f aca="false">DB58</f>
        <v>0.03</v>
      </c>
      <c r="DC59" s="30" t="n">
        <f aca="false">VLOOKUP($A59,[1]!Table,MATCH(DB$1,[1]!Curves,0))</f>
        <v>0.041</v>
      </c>
      <c r="DD59" s="31" t="n">
        <f aca="false">(DC59-DB59)*DA59*$D59</f>
        <v>0</v>
      </c>
      <c r="DE59" s="26" t="n">
        <f aca="false">BasisVolumeLargeVPP!BC64</f>
        <v>1650</v>
      </c>
      <c r="DF59" s="30" t="n">
        <f aca="false">DF58</f>
        <v>-0.115</v>
      </c>
      <c r="DG59" s="30" t="n">
        <f aca="false">VLOOKUP($A59,[1]!Table,MATCH(DF$1,[1]!Curves,0))</f>
        <v>-0.0575</v>
      </c>
      <c r="DH59" s="31" t="n">
        <f aca="false">(DG59-DF59)*DE59*$D59</f>
        <v>295.425914727282</v>
      </c>
      <c r="DI59" s="26" t="n">
        <f aca="false">BasisVolumeLargeVPP!AE64</f>
        <v>0</v>
      </c>
      <c r="DJ59" s="30" t="n">
        <f aca="false">DJ58</f>
        <v>-0.13</v>
      </c>
      <c r="DK59" s="30" t="n">
        <f aca="false">VLOOKUP($A59,[1]!Table,MATCH(DJ$1,[1]!Curves,0))</f>
        <v>0.1</v>
      </c>
      <c r="DL59" s="31" t="n">
        <f aca="false">(DK59-DJ59)*DI59*$D59</f>
        <v>0</v>
      </c>
      <c r="DM59" s="26" t="n">
        <f aca="false">BasisVolumeLargeVPP!AC64</f>
        <v>1000</v>
      </c>
      <c r="DN59" s="30" t="n">
        <f aca="false">DN58</f>
        <v>-0.13</v>
      </c>
      <c r="DO59" s="30" t="n">
        <f aca="false">VLOOKUP($A59,[1]!Table,MATCH(DN$1,[1]!Curves,0))</f>
        <v>-0.13</v>
      </c>
      <c r="DP59" s="31" t="n">
        <f aca="false">(DO59-DN59)*DM59*$D59</f>
        <v>0</v>
      </c>
      <c r="DQ59" s="30"/>
      <c r="DR59" s="30"/>
      <c r="DS59" s="32"/>
      <c r="DT59" s="30"/>
      <c r="DU59" s="30"/>
      <c r="DV59" s="32"/>
      <c r="DW59" s="30"/>
      <c r="DX59" s="30"/>
      <c r="DY59" s="32"/>
      <c r="DZ59" s="30"/>
      <c r="EA59" s="30"/>
      <c r="EB59" s="32"/>
    </row>
    <row r="60" customFormat="false" ht="12.75" hidden="false" customHeight="false" outlineLevel="0" collapsed="false">
      <c r="A60" s="25" t="n">
        <v>38564</v>
      </c>
      <c r="B60" s="26" t="n">
        <f aca="false">EOMONTH(A60,0)-$A$1</f>
        <v>-7362</v>
      </c>
      <c r="C60" s="27" t="n">
        <f aca="false">[1]Curves!D70</f>
        <v>0.0570080760297929</v>
      </c>
      <c r="D60" s="28" t="n">
        <f aca="false">1/(1+C60*0.5)^(B60*2/365.25)</f>
        <v>3.1049150375849</v>
      </c>
      <c r="E60" s="26" t="n">
        <f aca="false">NymexVolume!C56</f>
        <v>302017.5</v>
      </c>
      <c r="F60" s="29" t="n">
        <v>4.79</v>
      </c>
      <c r="G60" s="30" t="n">
        <f aca="false">VLOOKUP($A60,[1]!Table,MATCH(F$1,[1]!Curves,0))</f>
        <v>4.405</v>
      </c>
      <c r="H60" s="31" t="n">
        <f aca="false">(G60-F60)*E60*$D60</f>
        <v>-361029.390785062</v>
      </c>
      <c r="I60" s="26" t="n">
        <f aca="false">BasisVolumeLargeVPP!S65</f>
        <v>7440</v>
      </c>
      <c r="J60" s="30" t="n">
        <f aca="false">J59</f>
        <v>-0.13</v>
      </c>
      <c r="K60" s="30" t="n">
        <f aca="false">VLOOKUP($A60,[1]!Table,MATCH(J$1,[1]!Curves,0))</f>
        <v>-0.13</v>
      </c>
      <c r="L60" s="31" t="n">
        <f aca="false">(K60-J60)*$I60*$D60</f>
        <v>0</v>
      </c>
      <c r="M60" s="26" t="n">
        <f aca="false">BasisVolumeLargeVPP!AY65</f>
        <v>0</v>
      </c>
      <c r="N60" s="30" t="n">
        <f aca="false">N59</f>
        <v>-0.095</v>
      </c>
      <c r="O60" s="30" t="n">
        <f aca="false">VLOOKUP($A60,[1]!Table,MATCH(N$1,[1]!Curves,0))</f>
        <v>-0.055</v>
      </c>
      <c r="P60" s="31" t="n">
        <f aca="false">(O60-N60)*M60*$D60</f>
        <v>0</v>
      </c>
      <c r="Q60" s="26" t="n">
        <f aca="false">BasisVolumeLargeVPP!AM65</f>
        <v>7750</v>
      </c>
      <c r="R60" s="30" t="n">
        <f aca="false">R59</f>
        <v>-0.035</v>
      </c>
      <c r="S60" s="30" t="n">
        <f aca="false">VLOOKUP($A60,[1]!Table,MATCH(R$1,[1]!Curves,0))</f>
        <v>-0.0225</v>
      </c>
      <c r="T60" s="31" t="n">
        <f aca="false">(S60-R60)*Q60*$D60</f>
        <v>300.788644266038</v>
      </c>
      <c r="U60" s="26" t="n">
        <f aca="false">BasisVolumeLargeVPP!I65</f>
        <v>6045</v>
      </c>
      <c r="V60" s="30" t="n">
        <f aca="false">V59</f>
        <v>0.06</v>
      </c>
      <c r="W60" s="30" t="n">
        <f aca="false">VLOOKUP($A60,[1]!Table,MATCH(V$1,[1]!Curves,0))</f>
        <v>0.1</v>
      </c>
      <c r="X60" s="31" t="n">
        <f aca="false">(W60-V60)*U60*$D60</f>
        <v>750.76845608803</v>
      </c>
      <c r="Y60" s="26" t="n">
        <f aca="false">BasisVolumeLargeVPP!U65</f>
        <v>102842.5</v>
      </c>
      <c r="Z60" s="30" t="n">
        <f aca="false">Z59</f>
        <v>-0.005</v>
      </c>
      <c r="AA60" s="30" t="n">
        <f aca="false">VLOOKUP($A60,[1]!Table,MATCH(Z$1,[1]!Curves,0))</f>
        <v>0.0225</v>
      </c>
      <c r="AB60" s="31" t="n">
        <f aca="false">(AA60-Z60)*Y60*$D60</f>
        <v>8781.2236807027</v>
      </c>
      <c r="AC60" s="26" t="n">
        <f aca="false">BasisVolumeLargeVPP!AK65</f>
        <v>3410</v>
      </c>
      <c r="AD60" s="30" t="n">
        <f aca="false">AD59</f>
        <v>-0.19</v>
      </c>
      <c r="AE60" s="30" t="n">
        <f aca="false">VLOOKUP($A60,[1]!Table,MATCH(AD$1,[1]!Curves,0))</f>
        <v>-0.123</v>
      </c>
      <c r="AF60" s="31" t="n">
        <f aca="false">(AE60-AD60)*AC60*$D60</f>
        <v>709.379938637023</v>
      </c>
      <c r="AG60" s="26" t="n">
        <f aca="false">BasisVolumeLargeVPP!K65</f>
        <v>16972.5</v>
      </c>
      <c r="AH60" s="30" t="n">
        <f aca="false">AH59</f>
        <v>0.15</v>
      </c>
      <c r="AI60" s="30" t="n">
        <f aca="false">VLOOKUP($A60,[1]!Table,MATCH(AH$1,[1]!Curves,0))</f>
        <v>0.16</v>
      </c>
      <c r="AJ60" s="31" t="n">
        <f aca="false">(AI60-AH60)*AG60*$D60</f>
        <v>526.981704754098</v>
      </c>
      <c r="AK60" s="26" t="n">
        <f aca="false">BasisVolumeLargeVPP!M65</f>
        <v>16972.5</v>
      </c>
      <c r="AL60" s="30" t="n">
        <f aca="false">AL59</f>
        <v>0.13</v>
      </c>
      <c r="AM60" s="30" t="n">
        <f aca="false">VLOOKUP($A60,[1]!Table,MATCH(AL$1,[1]!Curves,0))</f>
        <v>0.16</v>
      </c>
      <c r="AN60" s="31" t="n">
        <f aca="false">(AM60-AL60)*AK60*$D60</f>
        <v>1580.94511426229</v>
      </c>
      <c r="AO60" s="26" t="n">
        <f aca="false">BasisVolumeLargeVPP!O65</f>
        <v>14105</v>
      </c>
      <c r="AP60" s="30" t="n">
        <f aca="false">AP59</f>
        <v>0.15</v>
      </c>
      <c r="AQ60" s="30" t="n">
        <f aca="false">VLOOKUP($A60,[1]!Table,MATCH(AP$1,[1]!Curves,0))</f>
        <v>0.16</v>
      </c>
      <c r="AR60" s="31" t="n">
        <f aca="false">(AQ60-AP60)*AO60*$D60</f>
        <v>437.948266051351</v>
      </c>
      <c r="AS60" s="26" t="n">
        <f aca="false">BasisVolumeLargeVPP!Y65+BasisVolumeLargeVPP!Q65</f>
        <v>19220</v>
      </c>
      <c r="AT60" s="30" t="n">
        <f aca="false">AT59</f>
        <v>-0.15</v>
      </c>
      <c r="AU60" s="30" t="n">
        <f aca="false">VLOOKUP($A60,[1]!Table,MATCH(AT$1,[1]!Curves,0))</f>
        <v>-0.15</v>
      </c>
      <c r="AV60" s="31" t="n">
        <f aca="false">(AU60-AT60)*AS60*$D60</f>
        <v>0</v>
      </c>
      <c r="AW60" s="26" t="n">
        <f aca="false">BasisVolumeLargeVPP!AW65</f>
        <v>0</v>
      </c>
      <c r="AX60" s="30" t="n">
        <f aca="false">AX59</f>
        <v>-0.085</v>
      </c>
      <c r="AY60" s="30" t="n">
        <f aca="false">VLOOKUP($A60,[1]!Table,MATCH(AX$1,[1]!Curves,0))</f>
        <v>-0.055</v>
      </c>
      <c r="AZ60" s="31" t="n">
        <f aca="false">(AY60-AX60)*AW60*$D60</f>
        <v>0</v>
      </c>
      <c r="BA60" s="26" t="n">
        <f aca="false">BasisVolumeLargeVPP!G65</f>
        <v>4185</v>
      </c>
      <c r="BB60" s="30" t="n">
        <f aca="false">BB59</f>
        <v>-0.17</v>
      </c>
      <c r="BC60" s="30" t="n">
        <f aca="false">VLOOKUP($A60,[1]!Table,MATCH(BB$1,[1]!Curves,0))</f>
        <v>0.03</v>
      </c>
      <c r="BD60" s="31" t="n">
        <f aca="false">(BC60-BB60)*BA60*$D60</f>
        <v>2598.81388645856</v>
      </c>
      <c r="BE60" s="26"/>
      <c r="BF60" s="30" t="n">
        <f aca="false">BF59</f>
        <v>-0.13</v>
      </c>
      <c r="BG60" s="30" t="n">
        <f aca="false">VLOOKUP($A60,[1]!Table,MATCH(BF$1,[1]!Curves,0))</f>
        <v>-0.1</v>
      </c>
      <c r="BH60" s="31" t="n">
        <f aca="false">(BG60-BF60)*BE60*$D60</f>
        <v>0</v>
      </c>
      <c r="BI60" s="26" t="n">
        <f aca="false">BasisVolumeLargeVPP!AA65</f>
        <v>930</v>
      </c>
      <c r="BJ60" s="30" t="n">
        <f aca="false">BJ59</f>
        <v>-0.13</v>
      </c>
      <c r="BK60" s="30" t="n">
        <f aca="false">VLOOKUP($A60,[1]!Table,MATCH(BJ$1,[1]!Curves,0))</f>
        <v>-0.13</v>
      </c>
      <c r="BL60" s="31" t="n">
        <f aca="false">(BK60-BJ60)*BI60*$D60</f>
        <v>0</v>
      </c>
      <c r="BM60" s="26" t="n">
        <f aca="false">BasisVolumeLargeVPP!W65</f>
        <v>38750</v>
      </c>
      <c r="BN60" s="30" t="n">
        <f aca="false">BN59</f>
        <v>-0.315</v>
      </c>
      <c r="BO60" s="30" t="n">
        <f aca="false">VLOOKUP($A60,[1]!Table,MATCH(BN$1,[1]!Curves,0))</f>
        <v>-0.1005</v>
      </c>
      <c r="BP60" s="31" t="n">
        <f aca="false">(BO60-BN60)*BM60*$D60</f>
        <v>25807.665678026</v>
      </c>
      <c r="BQ60" s="26" t="n">
        <f aca="false">BasisVolumeLargeVPP!AG65</f>
        <v>21700</v>
      </c>
      <c r="BR60" s="30" t="n">
        <f aca="false">BR59</f>
        <v>-0.115</v>
      </c>
      <c r="BS60" s="30" t="n">
        <f aca="false">VLOOKUP($A60,[1]!Table,MATCH(BR$1,[1]!Curves,0))</f>
        <v>-0.1</v>
      </c>
      <c r="BT60" s="31" t="n">
        <f aca="false">(BS60-BR60)*BQ60*$D60</f>
        <v>1010.64984473389</v>
      </c>
      <c r="BU60" s="26" t="n">
        <f aca="false">BasisVolumeLargeVPP!C65</f>
        <v>5115</v>
      </c>
      <c r="BV60" s="30" t="n">
        <v>-0.03</v>
      </c>
      <c r="BW60" s="30" t="n">
        <f aca="false">VLOOKUP($A60,[1]!Table,MATCH(BV$1,[1]!Curves,0))</f>
        <v>-0.005</v>
      </c>
      <c r="BX60" s="31" t="n">
        <f aca="false">(BW60-BV60)*BU60*$D60</f>
        <v>397.041010431169</v>
      </c>
      <c r="BY60" s="26" t="n">
        <f aca="false">BasisVolumeLargeVPP!AO65+BasisVolumeLargeVPP!AU65</f>
        <v>620</v>
      </c>
      <c r="BZ60" s="30" t="n">
        <f aca="false">BZ59</f>
        <v>-0.09</v>
      </c>
      <c r="CA60" s="30" t="n">
        <f aca="false">VLOOKUP($A60,[1]!Table,MATCH(BZ$1,[1]!Curves,0))</f>
        <v>-0.0825</v>
      </c>
      <c r="CB60" s="31" t="n">
        <f aca="false">(CA60-BZ60)*BY60*$D60</f>
        <v>14.4378549247698</v>
      </c>
      <c r="CC60" s="26" t="n">
        <f aca="false">BasisVolumeLargeVPP!AQ65</f>
        <v>465</v>
      </c>
      <c r="CD60" s="30" t="n">
        <f aca="false">CD59</f>
        <v>-0.16</v>
      </c>
      <c r="CE60" s="30" t="n">
        <f aca="false">VLOOKUP($A60,[1]!Table,MATCH(CD$1,[1]!Curves,0))</f>
        <v>-0.088</v>
      </c>
      <c r="CF60" s="31" t="n">
        <f aca="false">(CE60-CD60)*CC60*$D60</f>
        <v>103.952555458343</v>
      </c>
      <c r="CG60" s="26" t="n">
        <f aca="false">BasisVolumeLargeVPP!E65</f>
        <v>32240</v>
      </c>
      <c r="CH60" s="30" t="n">
        <f aca="false">CH59</f>
        <v>-0.2</v>
      </c>
      <c r="CI60" s="30" t="n">
        <f aca="false">VLOOKUP($A60,[1]!Table,MATCH(CH$1,[1]!Curves,0))</f>
        <v>-0.117</v>
      </c>
      <c r="CJ60" s="31" t="n">
        <f aca="false">(CI60-CH60)*CG60*$D60</f>
        <v>8308.50424737419</v>
      </c>
      <c r="CK60" s="26" t="n">
        <f aca="false">BasisVolumeLargeVPP!AI65</f>
        <v>620</v>
      </c>
      <c r="CL60" s="30" t="n">
        <f aca="false">CL59</f>
        <v>-0.21</v>
      </c>
      <c r="CM60" s="30" t="n">
        <f aca="false">VLOOKUP($A60,[1]!Table,MATCH(CL$1,[1]!Curves,0))</f>
        <v>-0.098</v>
      </c>
      <c r="CN60" s="31" t="n">
        <f aca="false">(CM60-CL60)*CK60*$D60</f>
        <v>215.605300209896</v>
      </c>
      <c r="CO60" s="26"/>
      <c r="CP60" s="30" t="n">
        <f aca="false">CP59</f>
        <v>-0.08</v>
      </c>
      <c r="CQ60" s="30" t="n">
        <f aca="false">VLOOKUP($A60,[1]!Table,MATCH(CP$1,[1]!Curves,0))</f>
        <v>-0.0635</v>
      </c>
      <c r="CR60" s="31" t="n">
        <f aca="false">(CQ60-CP60)*CO60*$D60</f>
        <v>0</v>
      </c>
      <c r="CS60" s="26" t="n">
        <f aca="false">BasisVolumeLargeVPP!BA65</f>
        <v>0</v>
      </c>
      <c r="CT60" s="30" t="n">
        <f aca="false">CT59</f>
        <v>-0.135</v>
      </c>
      <c r="CU60" s="30" t="n">
        <f aca="false">VLOOKUP($A60,[1]!Table,MATCH(CT$1,[1]!Curves,0))</f>
        <v>-0.086</v>
      </c>
      <c r="CV60" s="31" t="n">
        <f aca="false">(CU60-CT60)*CS60*$D60</f>
        <v>0</v>
      </c>
      <c r="CW60" s="26" t="n">
        <f aca="false">BasisVolumeLargeVPP!AS65</f>
        <v>0</v>
      </c>
      <c r="CX60" s="30" t="n">
        <f aca="false">CX59</f>
        <v>0.01</v>
      </c>
      <c r="CY60" s="30" t="n">
        <f aca="false">VLOOKUP($A60,[1]!Table,MATCH(CX$1,[1]!Curves,0))</f>
        <v>0.015</v>
      </c>
      <c r="CZ60" s="31" t="n">
        <f aca="false">(CY60-CX60)*CW60*$D60</f>
        <v>0</v>
      </c>
      <c r="DA60" s="26" t="n">
        <f aca="false">BasisVolumeLargeVPP!BE65</f>
        <v>0</v>
      </c>
      <c r="DB60" s="30" t="n">
        <f aca="false">DB59</f>
        <v>0.03</v>
      </c>
      <c r="DC60" s="30" t="n">
        <f aca="false">VLOOKUP($A60,[1]!Table,MATCH(DB$1,[1]!Curves,0))</f>
        <v>0.041</v>
      </c>
      <c r="DD60" s="31" t="n">
        <f aca="false">(DC60-DB60)*DA60*$D60</f>
        <v>0</v>
      </c>
      <c r="DE60" s="26" t="n">
        <f aca="false">BasisVolumeLargeVPP!BC65</f>
        <v>1705</v>
      </c>
      <c r="DF60" s="30" t="n">
        <f aca="false">DF59</f>
        <v>-0.115</v>
      </c>
      <c r="DG60" s="30" t="n">
        <f aca="false">VLOOKUP($A60,[1]!Table,MATCH(DF$1,[1]!Curves,0))</f>
        <v>-0.0575</v>
      </c>
      <c r="DH60" s="31" t="n">
        <f aca="false">(DG60-DF60)*DE60*$D60</f>
        <v>304.39810799723</v>
      </c>
      <c r="DI60" s="26" t="n">
        <f aca="false">BasisVolumeLargeVPP!AE65</f>
        <v>0</v>
      </c>
      <c r="DJ60" s="30" t="n">
        <f aca="false">DJ59</f>
        <v>-0.13</v>
      </c>
      <c r="DK60" s="30" t="n">
        <f aca="false">VLOOKUP($A60,[1]!Table,MATCH(DJ$1,[1]!Curves,0))</f>
        <v>0.1</v>
      </c>
      <c r="DL60" s="31" t="n">
        <f aca="false">(DK60-DJ60)*DI60*$D60</f>
        <v>0</v>
      </c>
      <c r="DM60" s="26" t="n">
        <f aca="false">BasisVolumeLargeVPP!AC65</f>
        <v>930</v>
      </c>
      <c r="DN60" s="30" t="n">
        <f aca="false">DN59</f>
        <v>-0.13</v>
      </c>
      <c r="DO60" s="30" t="n">
        <f aca="false">VLOOKUP($A60,[1]!Table,MATCH(DN$1,[1]!Curves,0))</f>
        <v>-0.13</v>
      </c>
      <c r="DP60" s="31" t="n">
        <f aca="false">(DO60-DN60)*DM60*$D60</f>
        <v>0</v>
      </c>
      <c r="DQ60" s="30"/>
      <c r="DR60" s="30"/>
      <c r="DS60" s="32"/>
      <c r="DT60" s="30"/>
      <c r="DU60" s="30"/>
      <c r="DV60" s="32"/>
      <c r="DW60" s="30"/>
      <c r="DX60" s="30"/>
      <c r="DY60" s="32"/>
      <c r="DZ60" s="30"/>
      <c r="EA60" s="30"/>
      <c r="EB60" s="32"/>
    </row>
    <row r="61" customFormat="false" ht="12.75" hidden="false" customHeight="false" outlineLevel="0" collapsed="false">
      <c r="A61" s="25" t="n">
        <v>38595</v>
      </c>
      <c r="B61" s="26" t="n">
        <f aca="false">EOMONTH(A61,0)-$A$1</f>
        <v>-7331</v>
      </c>
      <c r="C61" s="27" t="n">
        <f aca="false">[1]Curves!D71</f>
        <v>0.0571045823729799</v>
      </c>
      <c r="D61" s="28" t="n">
        <f aca="false">1/(1+C61*0.5)^(B61*2/365.25)</f>
        <v>3.09596245714443</v>
      </c>
      <c r="E61" s="26" t="n">
        <f aca="false">NymexVolume!C57</f>
        <v>296309.625</v>
      </c>
      <c r="F61" s="29" t="n">
        <v>4.79</v>
      </c>
      <c r="G61" s="30" t="n">
        <f aca="false">VLOOKUP($A61,[1]!Table,MATCH(F$1,[1]!Curves,0))</f>
        <v>4.428</v>
      </c>
      <c r="H61" s="31" t="n">
        <f aca="false">(G61-F61)*E61*$D61</f>
        <v>-332085.577837977</v>
      </c>
      <c r="I61" s="26" t="n">
        <f aca="false">BasisVolumeLargeVPP!S66</f>
        <v>7440</v>
      </c>
      <c r="J61" s="30" t="n">
        <f aca="false">J60</f>
        <v>-0.13</v>
      </c>
      <c r="K61" s="30" t="n">
        <f aca="false">VLOOKUP($A61,[1]!Table,MATCH(J$1,[1]!Curves,0))</f>
        <v>-0.13</v>
      </c>
      <c r="L61" s="31" t="n">
        <f aca="false">(K61-J61)*$I61*$D61</f>
        <v>0</v>
      </c>
      <c r="M61" s="26" t="n">
        <f aca="false">BasisVolumeLargeVPP!AY66</f>
        <v>0</v>
      </c>
      <c r="N61" s="30" t="n">
        <f aca="false">N60</f>
        <v>-0.095</v>
      </c>
      <c r="O61" s="30" t="n">
        <f aca="false">VLOOKUP($A61,[1]!Table,MATCH(N$1,[1]!Curves,0))</f>
        <v>-0.055</v>
      </c>
      <c r="P61" s="31" t="n">
        <f aca="false">(O61-N61)*M61*$D61</f>
        <v>0</v>
      </c>
      <c r="Q61" s="26" t="n">
        <f aca="false">BasisVolumeLargeVPP!AM66</f>
        <v>7440</v>
      </c>
      <c r="R61" s="30" t="n">
        <f aca="false">R60</f>
        <v>-0.035</v>
      </c>
      <c r="S61" s="30" t="n">
        <f aca="false">VLOOKUP($A61,[1]!Table,MATCH(R$1,[1]!Curves,0))</f>
        <v>-0.0225</v>
      </c>
      <c r="T61" s="31" t="n">
        <f aca="false">(S61-R61)*Q61*$D61</f>
        <v>287.924508514432</v>
      </c>
      <c r="U61" s="26" t="n">
        <f aca="false">BasisVolumeLargeVPP!I66</f>
        <v>5890</v>
      </c>
      <c r="V61" s="30" t="n">
        <f aca="false">V60</f>
        <v>0.06</v>
      </c>
      <c r="W61" s="30" t="n">
        <f aca="false">VLOOKUP($A61,[1]!Table,MATCH(V$1,[1]!Curves,0))</f>
        <v>0.1</v>
      </c>
      <c r="X61" s="31" t="n">
        <f aca="false">(W61-V61)*U61*$D61</f>
        <v>729.408754903228</v>
      </c>
      <c r="Y61" s="26" t="n">
        <f aca="false">BasisVolumeLargeVPP!U66</f>
        <v>101242.125</v>
      </c>
      <c r="Z61" s="30" t="n">
        <f aca="false">Z60</f>
        <v>-0.005</v>
      </c>
      <c r="AA61" s="30" t="n">
        <f aca="false">VLOOKUP($A61,[1]!Table,MATCH(Z$1,[1]!Curves,0))</f>
        <v>0.025</v>
      </c>
      <c r="AB61" s="31" t="n">
        <f aca="false">(AA61-Z61)*Y61*$D61</f>
        <v>9403.25454244571</v>
      </c>
      <c r="AC61" s="26" t="n">
        <f aca="false">BasisVolumeLargeVPP!AK66</f>
        <v>3255</v>
      </c>
      <c r="AD61" s="30" t="n">
        <f aca="false">AD60</f>
        <v>-0.19</v>
      </c>
      <c r="AE61" s="30" t="n">
        <f aca="false">VLOOKUP($A61,[1]!Table,MATCH(AD$1,[1]!Curves,0))</f>
        <v>-0.114</v>
      </c>
      <c r="AF61" s="31" t="n">
        <f aca="false">(AE61-AD61)*AC61*$D61</f>
        <v>765.879192648389</v>
      </c>
      <c r="AG61" s="26" t="n">
        <f aca="false">BasisVolumeLargeVPP!K66</f>
        <v>16662.5</v>
      </c>
      <c r="AH61" s="30" t="n">
        <f aca="false">AH60</f>
        <v>0.15</v>
      </c>
      <c r="AI61" s="30" t="n">
        <f aca="false">VLOOKUP($A61,[1]!Table,MATCH(AH$1,[1]!Curves,0))</f>
        <v>0.16</v>
      </c>
      <c r="AJ61" s="31" t="n">
        <f aca="false">(AI61-AH61)*AG61*$D61</f>
        <v>515.864744421691</v>
      </c>
      <c r="AK61" s="26" t="n">
        <f aca="false">BasisVolumeLargeVPP!M66</f>
        <v>16662.5</v>
      </c>
      <c r="AL61" s="30" t="n">
        <f aca="false">AL60</f>
        <v>0.13</v>
      </c>
      <c r="AM61" s="30" t="n">
        <f aca="false">VLOOKUP($A61,[1]!Table,MATCH(AL$1,[1]!Curves,0))</f>
        <v>0.16</v>
      </c>
      <c r="AN61" s="31" t="n">
        <f aca="false">(AM61-AL61)*AK61*$D61</f>
        <v>1547.59423326507</v>
      </c>
      <c r="AO61" s="26" t="n">
        <f aca="false">BasisVolumeLargeVPP!O66</f>
        <v>13950</v>
      </c>
      <c r="AP61" s="30" t="n">
        <f aca="false">AP60</f>
        <v>0.15</v>
      </c>
      <c r="AQ61" s="30" t="n">
        <f aca="false">VLOOKUP($A61,[1]!Table,MATCH(AP$1,[1]!Curves,0))</f>
        <v>0.16</v>
      </c>
      <c r="AR61" s="31" t="n">
        <f aca="false">(AQ61-AP61)*AO61*$D61</f>
        <v>431.886762771649</v>
      </c>
      <c r="AS61" s="26" t="n">
        <f aca="false">BasisVolumeLargeVPP!Y66+BasisVolumeLargeVPP!Q66</f>
        <v>18755</v>
      </c>
      <c r="AT61" s="30" t="n">
        <f aca="false">AT60</f>
        <v>-0.15</v>
      </c>
      <c r="AU61" s="30" t="n">
        <f aca="false">VLOOKUP($A61,[1]!Table,MATCH(AT$1,[1]!Curves,0))</f>
        <v>-0.15</v>
      </c>
      <c r="AV61" s="31" t="n">
        <f aca="false">(AU61-AT61)*AS61*$D61</f>
        <v>0</v>
      </c>
      <c r="AW61" s="26" t="n">
        <f aca="false">BasisVolumeLargeVPP!AW66</f>
        <v>0</v>
      </c>
      <c r="AX61" s="30" t="n">
        <f aca="false">AX60</f>
        <v>-0.085</v>
      </c>
      <c r="AY61" s="30" t="n">
        <f aca="false">VLOOKUP($A61,[1]!Table,MATCH(AX$1,[1]!Curves,0))</f>
        <v>-0.055</v>
      </c>
      <c r="AZ61" s="31" t="n">
        <f aca="false">(AY61-AX61)*AW61*$D61</f>
        <v>0</v>
      </c>
      <c r="BA61" s="26" t="n">
        <f aca="false">BasisVolumeLargeVPP!G66</f>
        <v>4185</v>
      </c>
      <c r="BB61" s="30" t="n">
        <f aca="false">BB60</f>
        <v>-0.17</v>
      </c>
      <c r="BC61" s="30" t="n">
        <f aca="false">VLOOKUP($A61,[1]!Table,MATCH(BB$1,[1]!Curves,0))</f>
        <v>0.03</v>
      </c>
      <c r="BD61" s="31" t="n">
        <f aca="false">(BC61-BB61)*BA61*$D61</f>
        <v>2591.32057662989</v>
      </c>
      <c r="BE61" s="26"/>
      <c r="BF61" s="30" t="n">
        <f aca="false">BF60</f>
        <v>-0.13</v>
      </c>
      <c r="BG61" s="30" t="n">
        <f aca="false">VLOOKUP($A61,[1]!Table,MATCH(BF$1,[1]!Curves,0))</f>
        <v>-0.1</v>
      </c>
      <c r="BH61" s="31" t="n">
        <f aca="false">(BG61-BF61)*BE61*$D61</f>
        <v>0</v>
      </c>
      <c r="BI61" s="26" t="n">
        <f aca="false">BasisVolumeLargeVPP!AA66</f>
        <v>930</v>
      </c>
      <c r="BJ61" s="30" t="n">
        <f aca="false">BJ60</f>
        <v>-0.13</v>
      </c>
      <c r="BK61" s="30" t="n">
        <f aca="false">VLOOKUP($A61,[1]!Table,MATCH(BJ$1,[1]!Curves,0))</f>
        <v>-0.13</v>
      </c>
      <c r="BL61" s="31" t="n">
        <f aca="false">(BK61-BJ61)*BI61*$D61</f>
        <v>0</v>
      </c>
      <c r="BM61" s="26" t="n">
        <f aca="false">BasisVolumeLargeVPP!W66</f>
        <v>38207.5</v>
      </c>
      <c r="BN61" s="30" t="n">
        <f aca="false">BN60</f>
        <v>-0.315</v>
      </c>
      <c r="BO61" s="30" t="n">
        <f aca="false">VLOOKUP($A61,[1]!Table,MATCH(BN$1,[1]!Curves,0))</f>
        <v>-0.0955</v>
      </c>
      <c r="BP61" s="31" t="n">
        <f aca="false">(BO61-BN61)*BM61*$D61</f>
        <v>25964.4323351054</v>
      </c>
      <c r="BQ61" s="26" t="n">
        <f aca="false">BasisVolumeLargeVPP!AG66</f>
        <v>21080</v>
      </c>
      <c r="BR61" s="30" t="n">
        <f aca="false">BR60</f>
        <v>-0.115</v>
      </c>
      <c r="BS61" s="30" t="n">
        <f aca="false">VLOOKUP($A61,[1]!Table,MATCH(BR$1,[1]!Curves,0))</f>
        <v>-0.1</v>
      </c>
      <c r="BT61" s="31" t="n">
        <f aca="false">(BS61-BR61)*BQ61*$D61</f>
        <v>978.943328949069</v>
      </c>
      <c r="BU61" s="26" t="n">
        <f aca="false">BasisVolumeLargeVPP!C66</f>
        <v>4805</v>
      </c>
      <c r="BV61" s="30" t="n">
        <v>-0.03</v>
      </c>
      <c r="BW61" s="30" t="n">
        <f aca="false">VLOOKUP($A61,[1]!Table,MATCH(BV$1,[1]!Curves,0))</f>
        <v>-0.005</v>
      </c>
      <c r="BX61" s="31" t="n">
        <f aca="false">(BW61-BV61)*BU61*$D61</f>
        <v>371.902490164475</v>
      </c>
      <c r="BY61" s="26" t="n">
        <f aca="false">BasisVolumeLargeVPP!AO66+BasisVolumeLargeVPP!AU66</f>
        <v>465</v>
      </c>
      <c r="BZ61" s="30" t="n">
        <f aca="false">BZ60</f>
        <v>-0.09</v>
      </c>
      <c r="CA61" s="30" t="n">
        <f aca="false">VLOOKUP($A61,[1]!Table,MATCH(BZ$1,[1]!Curves,0))</f>
        <v>-0.0825</v>
      </c>
      <c r="CB61" s="31" t="n">
        <f aca="false">(CA61-BZ61)*BY61*$D61</f>
        <v>10.7971690692912</v>
      </c>
      <c r="CC61" s="26" t="n">
        <f aca="false">BasisVolumeLargeVPP!AQ66</f>
        <v>465</v>
      </c>
      <c r="CD61" s="30" t="n">
        <f aca="false">CD60</f>
        <v>-0.16</v>
      </c>
      <c r="CE61" s="30" t="n">
        <f aca="false">VLOOKUP($A61,[1]!Table,MATCH(CD$1,[1]!Curves,0))</f>
        <v>-0.0855</v>
      </c>
      <c r="CF61" s="31" t="n">
        <f aca="false">(CE61-CD61)*CC61*$D61</f>
        <v>107.251879421626</v>
      </c>
      <c r="CG61" s="26" t="n">
        <f aca="false">BasisVolumeLargeVPP!E66</f>
        <v>31620</v>
      </c>
      <c r="CH61" s="30" t="n">
        <f aca="false">CH60</f>
        <v>-0.2</v>
      </c>
      <c r="CI61" s="30" t="n">
        <f aca="false">VLOOKUP($A61,[1]!Table,MATCH(CH$1,[1]!Curves,0))</f>
        <v>-0.112</v>
      </c>
      <c r="CJ61" s="31" t="n">
        <f aca="false">(CI61-CH61)*CG61*$D61</f>
        <v>8614.70129475181</v>
      </c>
      <c r="CK61" s="26" t="n">
        <f aca="false">BasisVolumeLargeVPP!AI66</f>
        <v>620</v>
      </c>
      <c r="CL61" s="30" t="n">
        <f aca="false">CL60</f>
        <v>-0.21</v>
      </c>
      <c r="CM61" s="30" t="n">
        <f aca="false">VLOOKUP($A61,[1]!Table,MATCH(CL$1,[1]!Curves,0))</f>
        <v>-0.093</v>
      </c>
      <c r="CN61" s="31" t="n">
        <f aca="false">(CM61-CL61)*CK61*$D61</f>
        <v>224.581116641257</v>
      </c>
      <c r="CO61" s="26"/>
      <c r="CP61" s="30" t="n">
        <f aca="false">CP60</f>
        <v>-0.08</v>
      </c>
      <c r="CQ61" s="30" t="n">
        <f aca="false">VLOOKUP($A61,[1]!Table,MATCH(CP$1,[1]!Curves,0))</f>
        <v>-0.0635</v>
      </c>
      <c r="CR61" s="31" t="n">
        <f aca="false">(CQ61-CP61)*CO61*$D61</f>
        <v>0</v>
      </c>
      <c r="CS61" s="26" t="n">
        <f aca="false">BasisVolumeLargeVPP!BA66</f>
        <v>0</v>
      </c>
      <c r="CT61" s="30" t="n">
        <f aca="false">CT60</f>
        <v>-0.135</v>
      </c>
      <c r="CU61" s="30" t="n">
        <f aca="false">VLOOKUP($A61,[1]!Table,MATCH(CT$1,[1]!Curves,0))</f>
        <v>-0.086</v>
      </c>
      <c r="CV61" s="31" t="n">
        <f aca="false">(CU61-CT61)*CS61*$D61</f>
        <v>0</v>
      </c>
      <c r="CW61" s="26" t="n">
        <f aca="false">BasisVolumeLargeVPP!AS66</f>
        <v>0</v>
      </c>
      <c r="CX61" s="30" t="n">
        <f aca="false">CX60</f>
        <v>0.01</v>
      </c>
      <c r="CY61" s="30" t="n">
        <f aca="false">VLOOKUP($A61,[1]!Table,MATCH(CX$1,[1]!Curves,0))</f>
        <v>0.015</v>
      </c>
      <c r="CZ61" s="31" t="n">
        <f aca="false">(CY61-CX61)*CW61*$D61</f>
        <v>0</v>
      </c>
      <c r="DA61" s="26" t="n">
        <f aca="false">BasisVolumeLargeVPP!BE66</f>
        <v>0</v>
      </c>
      <c r="DB61" s="30" t="n">
        <f aca="false">DB60</f>
        <v>0.03</v>
      </c>
      <c r="DC61" s="30" t="n">
        <f aca="false">VLOOKUP($A61,[1]!Table,MATCH(DB$1,[1]!Curves,0))</f>
        <v>0.041</v>
      </c>
      <c r="DD61" s="31" t="n">
        <f aca="false">(DC61-DB61)*DA61*$D61</f>
        <v>0</v>
      </c>
      <c r="DE61" s="26" t="n">
        <f aca="false">BasisVolumeLargeVPP!BC66</f>
        <v>1705</v>
      </c>
      <c r="DF61" s="30" t="n">
        <f aca="false">DF60</f>
        <v>-0.115</v>
      </c>
      <c r="DG61" s="30" t="n">
        <f aca="false">VLOOKUP($A61,[1]!Table,MATCH(DF$1,[1]!Curves,0))</f>
        <v>-0.0575</v>
      </c>
      <c r="DH61" s="31" t="n">
        <f aca="false">(DG61-DF61)*DE61*$D61</f>
        <v>303.520419392297</v>
      </c>
      <c r="DI61" s="26" t="n">
        <f aca="false">BasisVolumeLargeVPP!AE66</f>
        <v>0</v>
      </c>
      <c r="DJ61" s="30" t="n">
        <f aca="false">DJ60</f>
        <v>-0.13</v>
      </c>
      <c r="DK61" s="30" t="n">
        <f aca="false">VLOOKUP($A61,[1]!Table,MATCH(DJ$1,[1]!Curves,0))</f>
        <v>0.1</v>
      </c>
      <c r="DL61" s="31" t="n">
        <f aca="false">(DK61-DJ61)*DI61*$D61</f>
        <v>0</v>
      </c>
      <c r="DM61" s="26" t="n">
        <f aca="false">BasisVolumeLargeVPP!AC66</f>
        <v>930</v>
      </c>
      <c r="DN61" s="30" t="n">
        <f aca="false">DN60</f>
        <v>-0.13</v>
      </c>
      <c r="DO61" s="30" t="n">
        <f aca="false">VLOOKUP($A61,[1]!Table,MATCH(DN$1,[1]!Curves,0))</f>
        <v>-0.13</v>
      </c>
      <c r="DP61" s="31" t="n">
        <f aca="false">(DO61-DN61)*DM61*$D61</f>
        <v>0</v>
      </c>
      <c r="DQ61" s="30"/>
      <c r="DR61" s="30"/>
      <c r="DS61" s="32"/>
      <c r="DT61" s="30"/>
      <c r="DU61" s="30"/>
      <c r="DV61" s="32"/>
      <c r="DW61" s="30"/>
      <c r="DX61" s="30"/>
      <c r="DY61" s="32"/>
      <c r="DZ61" s="30"/>
      <c r="EA61" s="30"/>
      <c r="EB61" s="32"/>
    </row>
    <row r="62" customFormat="false" ht="12.75" hidden="false" customHeight="false" outlineLevel="0" collapsed="false">
      <c r="A62" s="25" t="n">
        <v>38625</v>
      </c>
      <c r="B62" s="26" t="n">
        <f aca="false">EOMONTH(A62,0)-$A$1</f>
        <v>-7301</v>
      </c>
      <c r="C62" s="27" t="n">
        <f aca="false">[1]Curves!D72</f>
        <v>0.0571979756112722</v>
      </c>
      <c r="D62" s="28" t="n">
        <f aca="false">1/(1+C62*0.5)^(B62*2/365.25)</f>
        <v>3.08727617128627</v>
      </c>
      <c r="E62" s="26" t="n">
        <f aca="false">NymexVolume!C58</f>
        <v>290767.5</v>
      </c>
      <c r="F62" s="29" t="n">
        <v>4.79</v>
      </c>
      <c r="G62" s="30" t="n">
        <f aca="false">VLOOKUP($A62,[1]!Table,MATCH(F$1,[1]!Curves,0))</f>
        <v>4.418</v>
      </c>
      <c r="H62" s="31" t="n">
        <f aca="false">(G62-F62)*E62*$D62</f>
        <v>-333936.801578027</v>
      </c>
      <c r="I62" s="26" t="n">
        <f aca="false">BasisVolumeLargeVPP!S67</f>
        <v>7200</v>
      </c>
      <c r="J62" s="30" t="n">
        <f aca="false">J61</f>
        <v>-0.13</v>
      </c>
      <c r="K62" s="30" t="n">
        <f aca="false">VLOOKUP($A62,[1]!Table,MATCH(J$1,[1]!Curves,0))</f>
        <v>-0.13</v>
      </c>
      <c r="L62" s="31" t="n">
        <f aca="false">(K62-J62)*$I62*$D62</f>
        <v>0</v>
      </c>
      <c r="M62" s="26" t="n">
        <f aca="false">BasisVolumeLargeVPP!AY67</f>
        <v>0</v>
      </c>
      <c r="N62" s="30" t="n">
        <f aca="false">N61</f>
        <v>-0.095</v>
      </c>
      <c r="O62" s="30" t="n">
        <f aca="false">VLOOKUP($A62,[1]!Table,MATCH(N$1,[1]!Curves,0))</f>
        <v>-0.055</v>
      </c>
      <c r="P62" s="31" t="n">
        <f aca="false">(O62-N62)*M62*$D62</f>
        <v>0</v>
      </c>
      <c r="Q62" s="26" t="n">
        <f aca="false">BasisVolumeLargeVPP!AM67</f>
        <v>7200</v>
      </c>
      <c r="R62" s="30" t="n">
        <f aca="false">R61</f>
        <v>-0.035</v>
      </c>
      <c r="S62" s="30" t="n">
        <f aca="false">VLOOKUP($A62,[1]!Table,MATCH(R$1,[1]!Curves,0))</f>
        <v>-0.0225</v>
      </c>
      <c r="T62" s="31" t="n">
        <f aca="false">(S62-R62)*Q62*$D62</f>
        <v>277.854855415764</v>
      </c>
      <c r="U62" s="26" t="n">
        <f aca="false">BasisVolumeLargeVPP!I67</f>
        <v>5850</v>
      </c>
      <c r="V62" s="30" t="n">
        <f aca="false">V61</f>
        <v>0.06</v>
      </c>
      <c r="W62" s="30" t="n">
        <f aca="false">VLOOKUP($A62,[1]!Table,MATCH(V$1,[1]!Curves,0))</f>
        <v>0.1</v>
      </c>
      <c r="X62" s="31" t="n">
        <f aca="false">(W62-V62)*U62*$D62</f>
        <v>722.422624080987</v>
      </c>
      <c r="Y62" s="26" t="n">
        <f aca="false">BasisVolumeLargeVPP!U67</f>
        <v>99367.5</v>
      </c>
      <c r="Z62" s="30" t="n">
        <f aca="false">Z61</f>
        <v>-0.005</v>
      </c>
      <c r="AA62" s="30" t="n">
        <f aca="false">VLOOKUP($A62,[1]!Table,MATCH(Z$1,[1]!Curves,0))</f>
        <v>0.0175</v>
      </c>
      <c r="AB62" s="31" t="n">
        <f aca="false">(AA62-Z62)*Y62*$D62</f>
        <v>6902.43558638149</v>
      </c>
      <c r="AC62" s="26" t="n">
        <f aca="false">BasisVolumeLargeVPP!AK67</f>
        <v>3150</v>
      </c>
      <c r="AD62" s="30" t="n">
        <f aca="false">AD61</f>
        <v>-0.19</v>
      </c>
      <c r="AE62" s="30" t="n">
        <f aca="false">VLOOKUP($A62,[1]!Table,MATCH(AD$1,[1]!Curves,0))</f>
        <v>-0.142</v>
      </c>
      <c r="AF62" s="31" t="n">
        <f aca="false">(AE62-AD62)*AC62*$D62</f>
        <v>466.796157098484</v>
      </c>
      <c r="AG62" s="26" t="n">
        <f aca="false">BasisVolumeLargeVPP!K67</f>
        <v>16425</v>
      </c>
      <c r="AH62" s="30" t="n">
        <f aca="false">AH61</f>
        <v>0.15</v>
      </c>
      <c r="AI62" s="30" t="n">
        <f aca="false">VLOOKUP($A62,[1]!Table,MATCH(AH$1,[1]!Curves,0))</f>
        <v>0.16</v>
      </c>
      <c r="AJ62" s="31" t="n">
        <f aca="false">(AI62-AH62)*AG62*$D62</f>
        <v>507.08511113377</v>
      </c>
      <c r="AK62" s="26" t="n">
        <f aca="false">BasisVolumeLargeVPP!M67</f>
        <v>16425</v>
      </c>
      <c r="AL62" s="30" t="n">
        <f aca="false">AL61</f>
        <v>0.13</v>
      </c>
      <c r="AM62" s="30" t="n">
        <f aca="false">VLOOKUP($A62,[1]!Table,MATCH(AL$1,[1]!Curves,0))</f>
        <v>0.16</v>
      </c>
      <c r="AN62" s="31" t="n">
        <f aca="false">(AM62-AL62)*AK62*$D62</f>
        <v>1521.25533340131</v>
      </c>
      <c r="AO62" s="26" t="n">
        <f aca="false">BasisVolumeLargeVPP!O67</f>
        <v>13650</v>
      </c>
      <c r="AP62" s="30" t="n">
        <f aca="false">AP61</f>
        <v>0.15</v>
      </c>
      <c r="AQ62" s="30" t="n">
        <f aca="false">VLOOKUP($A62,[1]!Table,MATCH(AP$1,[1]!Curves,0))</f>
        <v>0.16</v>
      </c>
      <c r="AR62" s="31" t="n">
        <f aca="false">(AQ62-AP62)*AO62*$D62</f>
        <v>421.413197380576</v>
      </c>
      <c r="AS62" s="26" t="n">
        <f aca="false">BasisVolumeLargeVPP!Y67+BasisVolumeLargeVPP!Q67</f>
        <v>18300</v>
      </c>
      <c r="AT62" s="30" t="n">
        <f aca="false">AT61</f>
        <v>-0.15</v>
      </c>
      <c r="AU62" s="30" t="n">
        <f aca="false">VLOOKUP($A62,[1]!Table,MATCH(AT$1,[1]!Curves,0))</f>
        <v>-0.15</v>
      </c>
      <c r="AV62" s="31" t="n">
        <f aca="false">(AU62-AT62)*AS62*$D62</f>
        <v>0</v>
      </c>
      <c r="AW62" s="26" t="n">
        <f aca="false">BasisVolumeLargeVPP!AW67</f>
        <v>0</v>
      </c>
      <c r="AX62" s="30" t="n">
        <f aca="false">AX61</f>
        <v>-0.085</v>
      </c>
      <c r="AY62" s="30" t="n">
        <f aca="false">VLOOKUP($A62,[1]!Table,MATCH(AX$1,[1]!Curves,0))</f>
        <v>-0.055</v>
      </c>
      <c r="AZ62" s="31" t="n">
        <f aca="false">(AY62-AX62)*AW62*$D62</f>
        <v>0</v>
      </c>
      <c r="BA62" s="26" t="n">
        <f aca="false">BasisVolumeLargeVPP!G67</f>
        <v>4200</v>
      </c>
      <c r="BB62" s="30" t="n">
        <f aca="false">BB61</f>
        <v>-0.17</v>
      </c>
      <c r="BC62" s="30" t="n">
        <f aca="false">VLOOKUP($A62,[1]!Table,MATCH(BB$1,[1]!Curves,0))</f>
        <v>0.03</v>
      </c>
      <c r="BD62" s="31" t="n">
        <f aca="false">(BC62-BB62)*BA62*$D62</f>
        <v>2593.31198388047</v>
      </c>
      <c r="BE62" s="26"/>
      <c r="BF62" s="30" t="n">
        <f aca="false">BF61</f>
        <v>-0.13</v>
      </c>
      <c r="BG62" s="30" t="n">
        <f aca="false">VLOOKUP($A62,[1]!Table,MATCH(BF$1,[1]!Curves,0))</f>
        <v>-0.1</v>
      </c>
      <c r="BH62" s="31" t="n">
        <f aca="false">(BG62-BF62)*BE62*$D62</f>
        <v>0</v>
      </c>
      <c r="BI62" s="26" t="n">
        <f aca="false">BasisVolumeLargeVPP!AA67</f>
        <v>900</v>
      </c>
      <c r="BJ62" s="30" t="n">
        <f aca="false">BJ61</f>
        <v>-0.13</v>
      </c>
      <c r="BK62" s="30" t="n">
        <f aca="false">VLOOKUP($A62,[1]!Table,MATCH(BJ$1,[1]!Curves,0))</f>
        <v>-0.13</v>
      </c>
      <c r="BL62" s="31" t="n">
        <f aca="false">(BK62-BJ62)*BI62*$D62</f>
        <v>0</v>
      </c>
      <c r="BM62" s="26" t="n">
        <f aca="false">BasisVolumeLargeVPP!W67</f>
        <v>37650</v>
      </c>
      <c r="BN62" s="30" t="n">
        <f aca="false">BN61</f>
        <v>-0.315</v>
      </c>
      <c r="BO62" s="30" t="n">
        <f aca="false">VLOOKUP($A62,[1]!Table,MATCH(BN$1,[1]!Curves,0))</f>
        <v>-0.1055</v>
      </c>
      <c r="BP62" s="31" t="n">
        <f aca="false">(BO62-BN62)*BM62*$D62</f>
        <v>24351.4310743504</v>
      </c>
      <c r="BQ62" s="26" t="n">
        <f aca="false">BasisVolumeLargeVPP!AG67</f>
        <v>20550</v>
      </c>
      <c r="BR62" s="30" t="n">
        <f aca="false">BR61</f>
        <v>-0.115</v>
      </c>
      <c r="BS62" s="30" t="n">
        <f aca="false">VLOOKUP($A62,[1]!Table,MATCH(BR$1,[1]!Curves,0))</f>
        <v>-0.1</v>
      </c>
      <c r="BT62" s="31" t="n">
        <f aca="false">(BS62-BR62)*BQ62*$D62</f>
        <v>951.652879798993</v>
      </c>
      <c r="BU62" s="26" t="n">
        <f aca="false">BasisVolumeLargeVPP!C67</f>
        <v>4650</v>
      </c>
      <c r="BV62" s="30" t="n">
        <v>-0.03</v>
      </c>
      <c r="BW62" s="30" t="n">
        <f aca="false">VLOOKUP($A62,[1]!Table,MATCH(BV$1,[1]!Curves,0))</f>
        <v>-0.005</v>
      </c>
      <c r="BX62" s="31" t="n">
        <f aca="false">(BW62-BV62)*BU62*$D62</f>
        <v>358.895854912029</v>
      </c>
      <c r="BY62" s="26" t="n">
        <f aca="false">BasisVolumeLargeVPP!AO67+BasisVolumeLargeVPP!AU67</f>
        <v>450</v>
      </c>
      <c r="BZ62" s="30" t="n">
        <f aca="false">BZ61</f>
        <v>-0.09</v>
      </c>
      <c r="CA62" s="30" t="n">
        <f aca="false">VLOOKUP($A62,[1]!Table,MATCH(BZ$1,[1]!Curves,0))</f>
        <v>-0.0825</v>
      </c>
      <c r="CB62" s="31" t="n">
        <f aca="false">(CA62-BZ62)*BY62*$D62</f>
        <v>10.4195570780912</v>
      </c>
      <c r="CC62" s="26" t="n">
        <f aca="false">BasisVolumeLargeVPP!AQ67</f>
        <v>450</v>
      </c>
      <c r="CD62" s="30" t="n">
        <f aca="false">CD61</f>
        <v>-0.16</v>
      </c>
      <c r="CE62" s="30" t="n">
        <f aca="false">VLOOKUP($A62,[1]!Table,MATCH(CD$1,[1]!Curves,0))</f>
        <v>-0.093</v>
      </c>
      <c r="CF62" s="31" t="n">
        <f aca="false">(CE62-CD62)*CC62*$D62</f>
        <v>93.081376564281</v>
      </c>
      <c r="CG62" s="26" t="n">
        <f aca="false">BasisVolumeLargeVPP!E67</f>
        <v>31200</v>
      </c>
      <c r="CH62" s="30" t="n">
        <f aca="false">CH61</f>
        <v>-0.2</v>
      </c>
      <c r="CI62" s="30" t="n">
        <f aca="false">VLOOKUP($A62,[1]!Table,MATCH(CH$1,[1]!Curves,0))</f>
        <v>-0.122</v>
      </c>
      <c r="CJ62" s="31" t="n">
        <f aca="false">(CI62-CH62)*CG62*$D62</f>
        <v>7513.19529044227</v>
      </c>
      <c r="CK62" s="26" t="n">
        <f aca="false">BasisVolumeLargeVPP!AI67</f>
        <v>600</v>
      </c>
      <c r="CL62" s="30" t="n">
        <f aca="false">CL61</f>
        <v>-0.21</v>
      </c>
      <c r="CM62" s="30" t="n">
        <f aca="false">VLOOKUP($A62,[1]!Table,MATCH(CL$1,[1]!Curves,0))</f>
        <v>-0.103</v>
      </c>
      <c r="CN62" s="31" t="n">
        <f aca="false">(CM62-CL62)*CK62*$D62</f>
        <v>198.203130196578</v>
      </c>
      <c r="CO62" s="26"/>
      <c r="CP62" s="30" t="n">
        <f aca="false">CP61</f>
        <v>-0.08</v>
      </c>
      <c r="CQ62" s="30" t="n">
        <f aca="false">VLOOKUP($A62,[1]!Table,MATCH(CP$1,[1]!Curves,0))</f>
        <v>-0.0635</v>
      </c>
      <c r="CR62" s="31" t="n">
        <f aca="false">(CQ62-CP62)*CO62*$D62</f>
        <v>0</v>
      </c>
      <c r="CS62" s="26" t="n">
        <f aca="false">BasisVolumeLargeVPP!BA67</f>
        <v>0</v>
      </c>
      <c r="CT62" s="30" t="n">
        <f aca="false">CT61</f>
        <v>-0.135</v>
      </c>
      <c r="CU62" s="30" t="n">
        <f aca="false">VLOOKUP($A62,[1]!Table,MATCH(CT$1,[1]!Curves,0))</f>
        <v>-0.086</v>
      </c>
      <c r="CV62" s="31" t="n">
        <f aca="false">(CU62-CT62)*CS62*$D62</f>
        <v>0</v>
      </c>
      <c r="CW62" s="26" t="n">
        <f aca="false">BasisVolumeLargeVPP!AS67</f>
        <v>0</v>
      </c>
      <c r="CX62" s="30" t="n">
        <f aca="false">CX61</f>
        <v>0.01</v>
      </c>
      <c r="CY62" s="30" t="n">
        <f aca="false">VLOOKUP($A62,[1]!Table,MATCH(CX$1,[1]!Curves,0))</f>
        <v>0.015</v>
      </c>
      <c r="CZ62" s="31" t="n">
        <f aca="false">(CY62-CX62)*CW62*$D62</f>
        <v>0</v>
      </c>
      <c r="DA62" s="26" t="n">
        <f aca="false">BasisVolumeLargeVPP!BE67</f>
        <v>0</v>
      </c>
      <c r="DB62" s="30" t="n">
        <f aca="false">DB61</f>
        <v>0.03</v>
      </c>
      <c r="DC62" s="30" t="n">
        <f aca="false">VLOOKUP($A62,[1]!Table,MATCH(DB$1,[1]!Curves,0))</f>
        <v>0.041</v>
      </c>
      <c r="DD62" s="31" t="n">
        <f aca="false">(DC62-DB62)*DA62*$D62</f>
        <v>0</v>
      </c>
      <c r="DE62" s="26" t="n">
        <f aca="false">BasisVolumeLargeVPP!BC67</f>
        <v>1650</v>
      </c>
      <c r="DF62" s="30" t="n">
        <f aca="false">DF61</f>
        <v>-0.115</v>
      </c>
      <c r="DG62" s="30" t="n">
        <f aca="false">VLOOKUP($A62,[1]!Table,MATCH(DF$1,[1]!Curves,0))</f>
        <v>-0.0575</v>
      </c>
      <c r="DH62" s="31" t="n">
        <f aca="false">(DG62-DF62)*DE62*$D62</f>
        <v>292.905326750785</v>
      </c>
      <c r="DI62" s="26" t="n">
        <f aca="false">BasisVolumeLargeVPP!AE67</f>
        <v>0</v>
      </c>
      <c r="DJ62" s="30" t="n">
        <f aca="false">DJ61</f>
        <v>-0.13</v>
      </c>
      <c r="DK62" s="30" t="n">
        <f aca="false">VLOOKUP($A62,[1]!Table,MATCH(DJ$1,[1]!Curves,0))</f>
        <v>0.1</v>
      </c>
      <c r="DL62" s="31" t="n">
        <f aca="false">(DK62-DJ62)*DI62*$D62</f>
        <v>0</v>
      </c>
      <c r="DM62" s="26" t="n">
        <f aca="false">BasisVolumeLargeVPP!AC67</f>
        <v>900</v>
      </c>
      <c r="DN62" s="30" t="n">
        <f aca="false">DN61</f>
        <v>-0.13</v>
      </c>
      <c r="DO62" s="30" t="n">
        <f aca="false">VLOOKUP($A62,[1]!Table,MATCH(DN$1,[1]!Curves,0))</f>
        <v>-0.13</v>
      </c>
      <c r="DP62" s="31" t="n">
        <f aca="false">(DO62-DN62)*DM62*$D62</f>
        <v>0</v>
      </c>
      <c r="DQ62" s="30"/>
      <c r="DR62" s="30"/>
      <c r="DS62" s="32"/>
      <c r="DT62" s="30"/>
      <c r="DU62" s="30"/>
      <c r="DV62" s="32"/>
      <c r="DW62" s="30"/>
      <c r="DX62" s="30"/>
      <c r="DY62" s="32"/>
      <c r="DZ62" s="30"/>
      <c r="EA62" s="30"/>
      <c r="EB62" s="32"/>
    </row>
    <row r="63" customFormat="false" ht="12.75" hidden="false" customHeight="false" outlineLevel="0" collapsed="false">
      <c r="A63" s="25" t="n">
        <v>38656</v>
      </c>
      <c r="B63" s="26" t="n">
        <f aca="false">EOMONTH(A63,0)-$A$1</f>
        <v>-7270</v>
      </c>
      <c r="C63" s="27" t="n">
        <f aca="false">[1]Curves!D73</f>
        <v>0.057294481960557</v>
      </c>
      <c r="D63" s="28" t="n">
        <f aca="false">1/(1+C63*0.5)^(B63*2/365.25)</f>
        <v>3.07827744375869</v>
      </c>
      <c r="E63" s="26" t="n">
        <f aca="false">NymexVolume!C59</f>
        <v>285517.75</v>
      </c>
      <c r="F63" s="29" t="n">
        <v>4.79</v>
      </c>
      <c r="G63" s="30" t="n">
        <f aca="false">VLOOKUP($A63,[1]!Table,MATCH(F$1,[1]!Curves,0))</f>
        <v>4.428</v>
      </c>
      <c r="H63" s="31" t="n">
        <f aca="false">(G63-F63)*E63*$D63</f>
        <v>-318162.831561619</v>
      </c>
      <c r="I63" s="26" t="n">
        <f aca="false">BasisVolumeLargeVPP!S68</f>
        <v>7130</v>
      </c>
      <c r="J63" s="30" t="n">
        <f aca="false">J62</f>
        <v>-0.13</v>
      </c>
      <c r="K63" s="30" t="n">
        <f aca="false">VLOOKUP($A63,[1]!Table,MATCH(J$1,[1]!Curves,0))</f>
        <v>-0.13</v>
      </c>
      <c r="L63" s="31" t="n">
        <f aca="false">(K63-J63)*$I63*$D63</f>
        <v>0</v>
      </c>
      <c r="M63" s="26" t="n">
        <f aca="false">BasisVolumeLargeVPP!AY68</f>
        <v>0</v>
      </c>
      <c r="N63" s="30" t="n">
        <f aca="false">N62</f>
        <v>-0.095</v>
      </c>
      <c r="O63" s="30" t="n">
        <f aca="false">VLOOKUP($A63,[1]!Table,MATCH(N$1,[1]!Curves,0))</f>
        <v>-0.055</v>
      </c>
      <c r="P63" s="31" t="n">
        <f aca="false">(O63-N63)*M63*$D63</f>
        <v>0</v>
      </c>
      <c r="Q63" s="26" t="n">
        <f aca="false">BasisVolumeLargeVPP!AM68</f>
        <v>6975</v>
      </c>
      <c r="R63" s="30" t="n">
        <f aca="false">R62</f>
        <v>-0.035</v>
      </c>
      <c r="S63" s="30" t="n">
        <f aca="false">VLOOKUP($A63,[1]!Table,MATCH(R$1,[1]!Curves,0))</f>
        <v>-0.0225</v>
      </c>
      <c r="T63" s="31" t="n">
        <f aca="false">(S63-R63)*Q63*$D63</f>
        <v>268.387314627711</v>
      </c>
      <c r="U63" s="26" t="n">
        <f aca="false">BasisVolumeLargeVPP!I68</f>
        <v>5735</v>
      </c>
      <c r="V63" s="30" t="n">
        <f aca="false">V62</f>
        <v>0.06</v>
      </c>
      <c r="W63" s="30" t="n">
        <f aca="false">VLOOKUP($A63,[1]!Table,MATCH(V$1,[1]!Curves,0))</f>
        <v>0.1</v>
      </c>
      <c r="X63" s="31" t="n">
        <f aca="false">(W63-V63)*U63*$D63</f>
        <v>706.156845598243</v>
      </c>
      <c r="Y63" s="26" t="n">
        <f aca="false">BasisVolumeLargeVPP!U68</f>
        <v>97967.75</v>
      </c>
      <c r="Z63" s="30" t="n">
        <f aca="false">Z62</f>
        <v>-0.005</v>
      </c>
      <c r="AA63" s="30" t="n">
        <f aca="false">VLOOKUP($A63,[1]!Table,MATCH(Z$1,[1]!Curves,0))</f>
        <v>0.0075</v>
      </c>
      <c r="AB63" s="31" t="n">
        <f aca="false">(AA63-Z63)*Y63*$D63</f>
        <v>3769.64893800987</v>
      </c>
      <c r="AC63" s="26" t="n">
        <f aca="false">BasisVolumeLargeVPP!AK68</f>
        <v>3100</v>
      </c>
      <c r="AD63" s="30" t="n">
        <f aca="false">AD62</f>
        <v>-0.19</v>
      </c>
      <c r="AE63" s="30" t="n">
        <f aca="false">VLOOKUP($A63,[1]!Table,MATCH(AD$1,[1]!Curves,0))</f>
        <v>-0.1645</v>
      </c>
      <c r="AF63" s="31" t="n">
        <f aca="false">(AE63-AD63)*AC63*$D63</f>
        <v>243.337831929124</v>
      </c>
      <c r="AG63" s="26" t="n">
        <f aca="false">BasisVolumeLargeVPP!K68</f>
        <v>16197.5</v>
      </c>
      <c r="AH63" s="30" t="n">
        <f aca="false">AH62</f>
        <v>0.15</v>
      </c>
      <c r="AI63" s="30" t="n">
        <f aca="false">VLOOKUP($A63,[1]!Table,MATCH(AH$1,[1]!Curves,0))</f>
        <v>0.16</v>
      </c>
      <c r="AJ63" s="31" t="n">
        <f aca="false">(AI63-AH63)*AG63*$D63</f>
        <v>498.603988952814</v>
      </c>
      <c r="AK63" s="26" t="n">
        <f aca="false">BasisVolumeLargeVPP!M68</f>
        <v>16197.5</v>
      </c>
      <c r="AL63" s="30" t="n">
        <f aca="false">AL62</f>
        <v>0.13</v>
      </c>
      <c r="AM63" s="30" t="n">
        <f aca="false">VLOOKUP($A63,[1]!Table,MATCH(AL$1,[1]!Curves,0))</f>
        <v>0.16</v>
      </c>
      <c r="AN63" s="31" t="n">
        <f aca="false">(AM63-AL63)*AK63*$D63</f>
        <v>1495.81196685844</v>
      </c>
      <c r="AO63" s="26" t="n">
        <f aca="false">BasisVolumeLargeVPP!O68</f>
        <v>13485</v>
      </c>
      <c r="AP63" s="30" t="n">
        <f aca="false">AP62</f>
        <v>0.15</v>
      </c>
      <c r="AQ63" s="30" t="n">
        <f aca="false">VLOOKUP($A63,[1]!Table,MATCH(AP$1,[1]!Curves,0))</f>
        <v>0.16</v>
      </c>
      <c r="AR63" s="31" t="n">
        <f aca="false">(AQ63-AP63)*AO63*$D63</f>
        <v>415.105713290859</v>
      </c>
      <c r="AS63" s="26" t="n">
        <f aca="false">BasisVolumeLargeVPP!Y68+BasisVolumeLargeVPP!Q68</f>
        <v>17773.3333333333</v>
      </c>
      <c r="AT63" s="30" t="n">
        <f aca="false">AT62</f>
        <v>-0.15</v>
      </c>
      <c r="AU63" s="30" t="n">
        <f aca="false">VLOOKUP($A63,[1]!Table,MATCH(AT$1,[1]!Curves,0))</f>
        <v>-0.15</v>
      </c>
      <c r="AV63" s="31" t="n">
        <f aca="false">(AU63-AT63)*AS63*$D63</f>
        <v>0</v>
      </c>
      <c r="AW63" s="26" t="n">
        <f aca="false">BasisVolumeLargeVPP!AW68</f>
        <v>0</v>
      </c>
      <c r="AX63" s="30" t="n">
        <f aca="false">AX62</f>
        <v>-0.085</v>
      </c>
      <c r="AY63" s="30" t="n">
        <f aca="false">VLOOKUP($A63,[1]!Table,MATCH(AX$1,[1]!Curves,0))</f>
        <v>-0.055</v>
      </c>
      <c r="AZ63" s="31" t="n">
        <f aca="false">(AY63-AX63)*AW63*$D63</f>
        <v>0</v>
      </c>
      <c r="BA63" s="26" t="n">
        <f aca="false">BasisVolumeLargeVPP!G68</f>
        <v>4030</v>
      </c>
      <c r="BB63" s="30" t="n">
        <f aca="false">BB62</f>
        <v>-0.17</v>
      </c>
      <c r="BC63" s="30" t="n">
        <f aca="false">VLOOKUP($A63,[1]!Table,MATCH(BB$1,[1]!Curves,0))</f>
        <v>0.03</v>
      </c>
      <c r="BD63" s="31" t="n">
        <f aca="false">(BC63-BB63)*BA63*$D63</f>
        <v>2481.0916196695</v>
      </c>
      <c r="BE63" s="26"/>
      <c r="BF63" s="30" t="n">
        <f aca="false">BF62</f>
        <v>-0.13</v>
      </c>
      <c r="BG63" s="30" t="n">
        <f aca="false">VLOOKUP($A63,[1]!Table,MATCH(BF$1,[1]!Curves,0))</f>
        <v>-0.1</v>
      </c>
      <c r="BH63" s="31" t="n">
        <f aca="false">(BG63-BF63)*BE63*$D63</f>
        <v>0</v>
      </c>
      <c r="BI63" s="26" t="n">
        <f aca="false">BasisVolumeLargeVPP!AA68</f>
        <v>878.333333333333</v>
      </c>
      <c r="BJ63" s="30" t="n">
        <f aca="false">BJ62</f>
        <v>-0.13</v>
      </c>
      <c r="BK63" s="30" t="n">
        <f aca="false">VLOOKUP($A63,[1]!Table,MATCH(BJ$1,[1]!Curves,0))</f>
        <v>-0.13</v>
      </c>
      <c r="BL63" s="31" t="n">
        <f aca="false">(BK63-BJ63)*BI63*$D63</f>
        <v>0</v>
      </c>
      <c r="BM63" s="26" t="n">
        <f aca="false">BasisVolumeLargeVPP!W68</f>
        <v>37045</v>
      </c>
      <c r="BN63" s="30" t="n">
        <f aca="false">BN62</f>
        <v>-0.315</v>
      </c>
      <c r="BO63" s="30" t="n">
        <f aca="false">VLOOKUP($A63,[1]!Table,MATCH(BN$1,[1]!Curves,0))</f>
        <v>-0.118</v>
      </c>
      <c r="BP63" s="31" t="n">
        <f aca="false">(BO63-BN63)*BM63*$D63</f>
        <v>22464.853217096</v>
      </c>
      <c r="BQ63" s="26" t="n">
        <f aca="false">BasisVolumeLargeVPP!AG68</f>
        <v>19995</v>
      </c>
      <c r="BR63" s="30" t="n">
        <f aca="false">BR62</f>
        <v>-0.115</v>
      </c>
      <c r="BS63" s="30" t="n">
        <f aca="false">VLOOKUP($A63,[1]!Table,MATCH(BR$1,[1]!Curves,0))</f>
        <v>-0.1</v>
      </c>
      <c r="BT63" s="31" t="n">
        <f aca="false">(BS63-BR63)*BQ63*$D63</f>
        <v>923.252362319324</v>
      </c>
      <c r="BU63" s="26" t="n">
        <f aca="false">BasisVolumeLargeVPP!C68</f>
        <v>4495</v>
      </c>
      <c r="BV63" s="30" t="n">
        <v>-0.03</v>
      </c>
      <c r="BW63" s="30" t="n">
        <f aca="false">VLOOKUP($A63,[1]!Table,MATCH(BV$1,[1]!Curves,0))</f>
        <v>-0.005</v>
      </c>
      <c r="BX63" s="31" t="n">
        <f aca="false">(BW63-BV63)*BU63*$D63</f>
        <v>345.921427742382</v>
      </c>
      <c r="BY63" s="26" t="n">
        <f aca="false">BasisVolumeLargeVPP!AO68+BasisVolumeLargeVPP!AU68</f>
        <v>465</v>
      </c>
      <c r="BZ63" s="30" t="n">
        <f aca="false">BZ62</f>
        <v>-0.09</v>
      </c>
      <c r="CA63" s="30" t="n">
        <f aca="false">VLOOKUP($A63,[1]!Table,MATCH(BZ$1,[1]!Curves,0))</f>
        <v>-0.0825</v>
      </c>
      <c r="CB63" s="31" t="n">
        <f aca="false">(CA63-BZ63)*BY63*$D63</f>
        <v>10.7354925851084</v>
      </c>
      <c r="CC63" s="26" t="n">
        <f aca="false">BasisVolumeLargeVPP!AQ68</f>
        <v>310</v>
      </c>
      <c r="CD63" s="30" t="n">
        <f aca="false">CD62</f>
        <v>-0.16</v>
      </c>
      <c r="CE63" s="30" t="n">
        <f aca="false">VLOOKUP($A63,[1]!Table,MATCH(CD$1,[1]!Curves,0))</f>
        <v>-0.113</v>
      </c>
      <c r="CF63" s="31" t="n">
        <f aca="false">(CE63-CD63)*CC63*$D63</f>
        <v>44.8505023555641</v>
      </c>
      <c r="CG63" s="26" t="n">
        <f aca="false">BasisVolumeLargeVPP!E68</f>
        <v>30690</v>
      </c>
      <c r="CH63" s="30" t="n">
        <f aca="false">CH62</f>
        <v>-0.2</v>
      </c>
      <c r="CI63" s="30" t="n">
        <f aca="false">VLOOKUP($A63,[1]!Table,MATCH(CH$1,[1]!Curves,0))</f>
        <v>-0.1345</v>
      </c>
      <c r="CJ63" s="31" t="n">
        <f aca="false">(CI63-CH63)*CG63*$D63</f>
        <v>6187.93792605649</v>
      </c>
      <c r="CK63" s="26" t="n">
        <f aca="false">BasisVolumeLargeVPP!AI68</f>
        <v>465</v>
      </c>
      <c r="CL63" s="30" t="n">
        <f aca="false">CL62</f>
        <v>-0.21</v>
      </c>
      <c r="CM63" s="30" t="n">
        <f aca="false">VLOOKUP($A63,[1]!Table,MATCH(CL$1,[1]!Curves,0))</f>
        <v>-0.1155</v>
      </c>
      <c r="CN63" s="31" t="n">
        <f aca="false">(CM63-CL63)*CK63*$D63</f>
        <v>135.267206572366</v>
      </c>
      <c r="CO63" s="26"/>
      <c r="CP63" s="30" t="n">
        <f aca="false">CP62</f>
        <v>-0.08</v>
      </c>
      <c r="CQ63" s="30" t="n">
        <f aca="false">VLOOKUP($A63,[1]!Table,MATCH(CP$1,[1]!Curves,0))</f>
        <v>-0.0635</v>
      </c>
      <c r="CR63" s="31" t="n">
        <f aca="false">(CQ63-CP63)*CO63*$D63</f>
        <v>0</v>
      </c>
      <c r="CS63" s="26" t="n">
        <f aca="false">BasisVolumeLargeVPP!BA68</f>
        <v>0</v>
      </c>
      <c r="CT63" s="30" t="n">
        <f aca="false">CT62</f>
        <v>-0.135</v>
      </c>
      <c r="CU63" s="30" t="n">
        <f aca="false">VLOOKUP($A63,[1]!Table,MATCH(CT$1,[1]!Curves,0))</f>
        <v>-0.086</v>
      </c>
      <c r="CV63" s="31" t="n">
        <f aca="false">(CU63-CT63)*CS63*$D63</f>
        <v>0</v>
      </c>
      <c r="CW63" s="26" t="n">
        <f aca="false">BasisVolumeLargeVPP!AS68</f>
        <v>0</v>
      </c>
      <c r="CX63" s="30" t="n">
        <f aca="false">CX62</f>
        <v>0.01</v>
      </c>
      <c r="CY63" s="30" t="n">
        <f aca="false">VLOOKUP($A63,[1]!Table,MATCH(CX$1,[1]!Curves,0))</f>
        <v>0.015</v>
      </c>
      <c r="CZ63" s="31" t="n">
        <f aca="false">(CY63-CX63)*CW63*$D63</f>
        <v>0</v>
      </c>
      <c r="DA63" s="26" t="n">
        <f aca="false">BasisVolumeLargeVPP!BE68</f>
        <v>0</v>
      </c>
      <c r="DB63" s="30" t="n">
        <f aca="false">DB62</f>
        <v>0.03</v>
      </c>
      <c r="DC63" s="30" t="n">
        <f aca="false">VLOOKUP($A63,[1]!Table,MATCH(DB$1,[1]!Curves,0))</f>
        <v>0.041</v>
      </c>
      <c r="DD63" s="31" t="n">
        <f aca="false">(DC63-DB63)*DA63*$D63</f>
        <v>0</v>
      </c>
      <c r="DE63" s="26" t="n">
        <f aca="false">BasisVolumeLargeVPP!BC68</f>
        <v>1705</v>
      </c>
      <c r="DF63" s="30" t="n">
        <f aca="false">DF62</f>
        <v>-0.115</v>
      </c>
      <c r="DG63" s="30" t="n">
        <f aca="false">VLOOKUP($A63,[1]!Table,MATCH(DF$1,[1]!Curves,0))</f>
        <v>-0.0575</v>
      </c>
      <c r="DH63" s="31" t="n">
        <f aca="false">(DG63-DF63)*DE63*$D63</f>
        <v>301.786624892492</v>
      </c>
      <c r="DI63" s="26" t="n">
        <f aca="false">BasisVolumeLargeVPP!AE68</f>
        <v>0</v>
      </c>
      <c r="DJ63" s="30" t="n">
        <f aca="false">DJ62</f>
        <v>-0.13</v>
      </c>
      <c r="DK63" s="30" t="n">
        <f aca="false">VLOOKUP($A63,[1]!Table,MATCH(DJ$1,[1]!Curves,0))</f>
        <v>0.1</v>
      </c>
      <c r="DL63" s="31" t="n">
        <f aca="false">(DK63-DJ63)*DI63*$D63</f>
        <v>0</v>
      </c>
      <c r="DM63" s="26" t="n">
        <f aca="false">BasisVolumeLargeVPP!AC68</f>
        <v>878.333333333333</v>
      </c>
      <c r="DN63" s="30" t="n">
        <f aca="false">DN62</f>
        <v>-0.13</v>
      </c>
      <c r="DO63" s="30" t="n">
        <f aca="false">VLOOKUP($A63,[1]!Table,MATCH(DN$1,[1]!Curves,0))</f>
        <v>-0.13</v>
      </c>
      <c r="DP63" s="31" t="n">
        <f aca="false">(DO63-DN63)*DM63*$D63</f>
        <v>0</v>
      </c>
      <c r="DQ63" s="30"/>
      <c r="DR63" s="30"/>
      <c r="DS63" s="32"/>
      <c r="DT63" s="30"/>
      <c r="DU63" s="30"/>
      <c r="DV63" s="32"/>
      <c r="DW63" s="30"/>
      <c r="DX63" s="30"/>
      <c r="DY63" s="32"/>
      <c r="DZ63" s="30"/>
      <c r="EA63" s="30"/>
      <c r="EB63" s="32"/>
    </row>
    <row r="64" customFormat="false" ht="12.75" hidden="false" customHeight="false" outlineLevel="0" collapsed="false">
      <c r="A64" s="25" t="n">
        <v>38686</v>
      </c>
      <c r="B64" s="26" t="n">
        <f aca="false">EOMONTH(A64,0)-$A$1</f>
        <v>-7240</v>
      </c>
      <c r="C64" s="27" t="n">
        <f aca="false">[1]Curves!D74</f>
        <v>0.0573878752047499</v>
      </c>
      <c r="D64" s="28" t="n">
        <f aca="false">1/(1+C64*0.5)^(B64*2/365.25)</f>
        <v>3.06954717218911</v>
      </c>
      <c r="E64" s="26" t="n">
        <f aca="false">NymexVolume!C60</f>
        <v>279723.75</v>
      </c>
      <c r="F64" s="29" t="n">
        <v>4.79</v>
      </c>
      <c r="G64" s="30" t="n">
        <f aca="false">VLOOKUP($A64,[1]!Table,MATCH(F$1,[1]!Curves,0))</f>
        <v>4.565</v>
      </c>
      <c r="H64" s="31" t="n">
        <f aca="false">(G64-F64)*E64*$D64</f>
        <v>-193190.680306492</v>
      </c>
      <c r="I64" s="26" t="n">
        <f aca="false">BasisVolumeLargeVPP!S69</f>
        <v>6900</v>
      </c>
      <c r="J64" s="30" t="n">
        <f aca="false">J63</f>
        <v>-0.13</v>
      </c>
      <c r="K64" s="30" t="n">
        <f aca="false">VLOOKUP($A64,[1]!Table,MATCH(J$1,[1]!Curves,0))</f>
        <v>-0.13</v>
      </c>
      <c r="L64" s="31" t="n">
        <f aca="false">(K64-J64)*$I64*$D64</f>
        <v>0</v>
      </c>
      <c r="M64" s="26" t="n">
        <f aca="false">BasisVolumeLargeVPP!AY69</f>
        <v>0</v>
      </c>
      <c r="N64" s="30" t="n">
        <f aca="false">N63</f>
        <v>-0.095</v>
      </c>
      <c r="O64" s="30" t="n">
        <f aca="false">VLOOKUP($A64,[1]!Table,MATCH(N$1,[1]!Curves,0))</f>
        <v>-0.06</v>
      </c>
      <c r="P64" s="31" t="n">
        <f aca="false">(O64-N64)*M64*$D64</f>
        <v>0</v>
      </c>
      <c r="Q64" s="26" t="n">
        <f aca="false">BasisVolumeLargeVPP!AM69</f>
        <v>6750</v>
      </c>
      <c r="R64" s="30" t="n">
        <f aca="false">R63</f>
        <v>-0.035</v>
      </c>
      <c r="S64" s="30" t="n">
        <f aca="false">VLOOKUP($A64,[1]!Table,MATCH(R$1,[1]!Curves,0))</f>
        <v>-0.0305</v>
      </c>
      <c r="T64" s="31" t="n">
        <f aca="false">(S64-R64)*Q64*$D64</f>
        <v>93.2374953552441</v>
      </c>
      <c r="U64" s="26" t="n">
        <f aca="false">BasisVolumeLargeVPP!I69</f>
        <v>5550</v>
      </c>
      <c r="V64" s="30" t="n">
        <f aca="false">V63</f>
        <v>0.06</v>
      </c>
      <c r="W64" s="30" t="n">
        <f aca="false">VLOOKUP($A64,[1]!Table,MATCH(V$1,[1]!Curves,0))</f>
        <v>0.1</v>
      </c>
      <c r="X64" s="31" t="n">
        <f aca="false">(W64-V64)*U64*$D64</f>
        <v>681.439472225982</v>
      </c>
      <c r="Y64" s="26" t="n">
        <f aca="false">BasisVolumeLargeVPP!U69</f>
        <v>96198.75</v>
      </c>
      <c r="Z64" s="30" t="n">
        <f aca="false">Z63</f>
        <v>-0.005</v>
      </c>
      <c r="AA64" s="30" t="n">
        <f aca="false">VLOOKUP($A64,[1]!Table,MATCH(Z$1,[1]!Curves,0))</f>
        <v>-0.0325</v>
      </c>
      <c r="AB64" s="31" t="n">
        <f aca="false">(AA64-Z64)*Y64*$D64</f>
        <v>-8120.38152834224</v>
      </c>
      <c r="AC64" s="26" t="n">
        <f aca="false">BasisVolumeLargeVPP!AK69</f>
        <v>3000</v>
      </c>
      <c r="AD64" s="30" t="n">
        <f aca="false">AD63</f>
        <v>-0.19</v>
      </c>
      <c r="AE64" s="30" t="n">
        <f aca="false">VLOOKUP($A64,[1]!Table,MATCH(AD$1,[1]!Curves,0))</f>
        <v>-0.147</v>
      </c>
      <c r="AF64" s="31" t="n">
        <f aca="false">(AE64-AD64)*AC64*$D64</f>
        <v>395.971585212395</v>
      </c>
      <c r="AG64" s="26" t="n">
        <f aca="false">BasisVolumeLargeVPP!K69</f>
        <v>15975</v>
      </c>
      <c r="AH64" s="30" t="n">
        <f aca="false">AH63</f>
        <v>0.15</v>
      </c>
      <c r="AI64" s="30" t="n">
        <f aca="false">VLOOKUP($A64,[1]!Table,MATCH(AH$1,[1]!Curves,0))</f>
        <v>0.2</v>
      </c>
      <c r="AJ64" s="31" t="n">
        <f aca="false">(AI64-AH64)*AG64*$D64</f>
        <v>2451.80080378605</v>
      </c>
      <c r="AK64" s="26" t="n">
        <f aca="false">BasisVolumeLargeVPP!M69</f>
        <v>15975</v>
      </c>
      <c r="AL64" s="30" t="n">
        <f aca="false">AL63</f>
        <v>0.13</v>
      </c>
      <c r="AM64" s="30" t="n">
        <f aca="false">VLOOKUP($A64,[1]!Table,MATCH(AL$1,[1]!Curves,0))</f>
        <v>0.2</v>
      </c>
      <c r="AN64" s="31" t="n">
        <f aca="false">(AM64-AL64)*AK64*$D64</f>
        <v>3432.52112530047</v>
      </c>
      <c r="AO64" s="26" t="n">
        <f aca="false">BasisVolumeLargeVPP!O69</f>
        <v>13200</v>
      </c>
      <c r="AP64" s="30" t="n">
        <f aca="false">AP63</f>
        <v>0.15</v>
      </c>
      <c r="AQ64" s="30" t="n">
        <f aca="false">VLOOKUP($A64,[1]!Table,MATCH(AP$1,[1]!Curves,0))</f>
        <v>0.2</v>
      </c>
      <c r="AR64" s="31" t="n">
        <f aca="false">(AQ64-AP64)*AO64*$D64</f>
        <v>2025.90113364481</v>
      </c>
      <c r="AS64" s="26" t="n">
        <f aca="false">BasisVolumeLargeVPP!Y69+BasisVolumeLargeVPP!Q69</f>
        <v>17200</v>
      </c>
      <c r="AT64" s="30" t="n">
        <f aca="false">AT63</f>
        <v>-0.15</v>
      </c>
      <c r="AU64" s="30" t="n">
        <f aca="false">VLOOKUP($A64,[1]!Table,MATCH(AT$1,[1]!Curves,0))</f>
        <v>-0.15</v>
      </c>
      <c r="AV64" s="31" t="n">
        <f aca="false">(AU64-AT64)*AS64*$D64</f>
        <v>0</v>
      </c>
      <c r="AW64" s="26" t="n">
        <f aca="false">BasisVolumeLargeVPP!AW69</f>
        <v>0</v>
      </c>
      <c r="AX64" s="30" t="n">
        <f aca="false">AX63</f>
        <v>-0.085</v>
      </c>
      <c r="AY64" s="30" t="n">
        <f aca="false">VLOOKUP($A64,[1]!Table,MATCH(AX$1,[1]!Curves,0))</f>
        <v>-0.06</v>
      </c>
      <c r="AZ64" s="31" t="n">
        <f aca="false">(AY64-AX64)*AW64*$D64</f>
        <v>0</v>
      </c>
      <c r="BA64" s="26" t="n">
        <f aca="false">BasisVolumeLargeVPP!G69</f>
        <v>4050</v>
      </c>
      <c r="BB64" s="30" t="n">
        <f aca="false">BB63</f>
        <v>-0.17</v>
      </c>
      <c r="BC64" s="30" t="n">
        <f aca="false">VLOOKUP($A64,[1]!Table,MATCH(BB$1,[1]!Curves,0))</f>
        <v>0.03</v>
      </c>
      <c r="BD64" s="31" t="n">
        <f aca="false">(BC64-BB64)*BA64*$D64</f>
        <v>2486.33320947318</v>
      </c>
      <c r="BE64" s="26"/>
      <c r="BF64" s="30" t="n">
        <f aca="false">BF63</f>
        <v>-0.13</v>
      </c>
      <c r="BG64" s="30" t="n">
        <f aca="false">VLOOKUP($A64,[1]!Table,MATCH(BF$1,[1]!Curves,0))</f>
        <v>-0.1</v>
      </c>
      <c r="BH64" s="31" t="n">
        <f aca="false">(BG64-BF64)*BE64*$D64</f>
        <v>0</v>
      </c>
      <c r="BI64" s="26" t="n">
        <f aca="false">BasisVolumeLargeVPP!AA69</f>
        <v>850</v>
      </c>
      <c r="BJ64" s="30" t="n">
        <f aca="false">BJ63</f>
        <v>-0.13</v>
      </c>
      <c r="BK64" s="30" t="n">
        <f aca="false">VLOOKUP($A64,[1]!Table,MATCH(BJ$1,[1]!Curves,0))</f>
        <v>-0.13</v>
      </c>
      <c r="BL64" s="31" t="n">
        <f aca="false">(BK64-BJ64)*BI64*$D64</f>
        <v>0</v>
      </c>
      <c r="BM64" s="26" t="n">
        <f aca="false">BasisVolumeLargeVPP!W69</f>
        <v>36525</v>
      </c>
      <c r="BN64" s="30" t="n">
        <f aca="false">BN63</f>
        <v>-0.315</v>
      </c>
      <c r="BO64" s="30" t="n">
        <f aca="false">VLOOKUP($A64,[1]!Table,MATCH(BN$1,[1]!Curves,0))</f>
        <v>-0.123</v>
      </c>
      <c r="BP64" s="31" t="n">
        <f aca="false">(BO64-BN64)*BM64*$D64</f>
        <v>21526.1204091278</v>
      </c>
      <c r="BQ64" s="26" t="n">
        <f aca="false">BasisVolumeLargeVPP!AG69</f>
        <v>19500</v>
      </c>
      <c r="BR64" s="30" t="n">
        <f aca="false">BR63</f>
        <v>-0.115</v>
      </c>
      <c r="BS64" s="30" t="n">
        <f aca="false">VLOOKUP($A64,[1]!Table,MATCH(BR$1,[1]!Curves,0))</f>
        <v>-0.1</v>
      </c>
      <c r="BT64" s="31" t="n">
        <f aca="false">(BS64-BR64)*BQ64*$D64</f>
        <v>897.842547865314</v>
      </c>
      <c r="BU64" s="26" t="n">
        <f aca="false">BasisVolumeLargeVPP!C69</f>
        <v>4200</v>
      </c>
      <c r="BV64" s="30" t="n">
        <v>-0.03</v>
      </c>
      <c r="BW64" s="30" t="n">
        <f aca="false">VLOOKUP($A64,[1]!Table,MATCH(BV$1,[1]!Curves,0))</f>
        <v>-0.006</v>
      </c>
      <c r="BX64" s="31" t="n">
        <f aca="false">(BW64-BV64)*BU64*$D64</f>
        <v>309.410354956662</v>
      </c>
      <c r="BY64" s="26" t="n">
        <f aca="false">BasisVolumeLargeVPP!AO69+BasisVolumeLargeVPP!AU69</f>
        <v>450</v>
      </c>
      <c r="BZ64" s="30" t="n">
        <f aca="false">BZ63</f>
        <v>-0.09</v>
      </c>
      <c r="CA64" s="30" t="n">
        <f aca="false">VLOOKUP($A64,[1]!Table,MATCH(BZ$1,[1]!Curves,0))</f>
        <v>-0.075</v>
      </c>
      <c r="CB64" s="31" t="n">
        <f aca="false">(CA64-BZ64)*BY64*$D64</f>
        <v>20.7194434122765</v>
      </c>
      <c r="CC64" s="26" t="n">
        <f aca="false">BasisVolumeLargeVPP!AQ69</f>
        <v>300</v>
      </c>
      <c r="CD64" s="30" t="n">
        <f aca="false">CD63</f>
        <v>-0.16</v>
      </c>
      <c r="CE64" s="30" t="n">
        <f aca="false">VLOOKUP($A64,[1]!Table,MATCH(CD$1,[1]!Curves,0))</f>
        <v>-0.1155</v>
      </c>
      <c r="CF64" s="31" t="n">
        <f aca="false">(CE64-CD64)*CC64*$D64</f>
        <v>40.9784547487246</v>
      </c>
      <c r="CG64" s="26" t="n">
        <f aca="false">BasisVolumeLargeVPP!E69</f>
        <v>30150</v>
      </c>
      <c r="CH64" s="30" t="n">
        <f aca="false">CH63</f>
        <v>-0.2</v>
      </c>
      <c r="CI64" s="30" t="n">
        <f aca="false">VLOOKUP($A64,[1]!Table,MATCH(CH$1,[1]!Curves,0))</f>
        <v>-0.137</v>
      </c>
      <c r="CJ64" s="31" t="n">
        <f aca="false">(CI64-CH64)*CG64*$D64</f>
        <v>5830.4513762146</v>
      </c>
      <c r="CK64" s="26" t="n">
        <f aca="false">BasisVolumeLargeVPP!AI69</f>
        <v>450</v>
      </c>
      <c r="CL64" s="30" t="n">
        <f aca="false">CL63</f>
        <v>-0.21</v>
      </c>
      <c r="CM64" s="30" t="n">
        <f aca="false">VLOOKUP($A64,[1]!Table,MATCH(CL$1,[1]!Curves,0))</f>
        <v>-0.123</v>
      </c>
      <c r="CN64" s="31" t="n">
        <f aca="false">(CM64-CL64)*CK64*$D64</f>
        <v>120.172771791204</v>
      </c>
      <c r="CO64" s="26"/>
      <c r="CP64" s="30" t="n">
        <f aca="false">CP63</f>
        <v>-0.08</v>
      </c>
      <c r="CQ64" s="30" t="n">
        <f aca="false">VLOOKUP($A64,[1]!Table,MATCH(CP$1,[1]!Curves,0))</f>
        <v>-0.0635</v>
      </c>
      <c r="CR64" s="31" t="n">
        <f aca="false">(CQ64-CP64)*CO64*$D64</f>
        <v>0</v>
      </c>
      <c r="CS64" s="26" t="n">
        <f aca="false">BasisVolumeLargeVPP!BA69</f>
        <v>0</v>
      </c>
      <c r="CT64" s="30" t="n">
        <f aca="false">CT63</f>
        <v>-0.135</v>
      </c>
      <c r="CU64" s="30" t="n">
        <f aca="false">VLOOKUP($A64,[1]!Table,MATCH(CT$1,[1]!Curves,0))</f>
        <v>-0.086</v>
      </c>
      <c r="CV64" s="31" t="n">
        <f aca="false">(CU64-CT64)*CS64*$D64</f>
        <v>0</v>
      </c>
      <c r="CW64" s="26" t="n">
        <f aca="false">BasisVolumeLargeVPP!AS69</f>
        <v>0</v>
      </c>
      <c r="CX64" s="30" t="n">
        <f aca="false">CX63</f>
        <v>0.01</v>
      </c>
      <c r="CY64" s="30" t="n">
        <f aca="false">VLOOKUP($A64,[1]!Table,MATCH(CX$1,[1]!Curves,0))</f>
        <v>0.021</v>
      </c>
      <c r="CZ64" s="31" t="n">
        <f aca="false">(CY64-CX64)*CW64*$D64</f>
        <v>0</v>
      </c>
      <c r="DA64" s="26" t="n">
        <f aca="false">BasisVolumeLargeVPP!BE69</f>
        <v>0</v>
      </c>
      <c r="DB64" s="30" t="n">
        <f aca="false">DB63</f>
        <v>0.03</v>
      </c>
      <c r="DC64" s="30" t="n">
        <f aca="false">VLOOKUP($A64,[1]!Table,MATCH(DB$1,[1]!Curves,0))</f>
        <v>0.058</v>
      </c>
      <c r="DD64" s="31" t="n">
        <f aca="false">(DC64-DB64)*DA64*$D64</f>
        <v>0</v>
      </c>
      <c r="DE64" s="26" t="n">
        <f aca="false">BasisVolumeLargeVPP!BC69</f>
        <v>1650</v>
      </c>
      <c r="DF64" s="30" t="n">
        <f aca="false">DF63</f>
        <v>-0.115</v>
      </c>
      <c r="DG64" s="30" t="n">
        <f aca="false">VLOOKUP($A64,[1]!Table,MATCH(DF$1,[1]!Curves,0))</f>
        <v>-0.0625</v>
      </c>
      <c r="DH64" s="31" t="n">
        <f aca="false">(DG64-DF64)*DE64*$D64</f>
        <v>265.899523790881</v>
      </c>
      <c r="DI64" s="26" t="n">
        <f aca="false">BasisVolumeLargeVPP!AE69</f>
        <v>0</v>
      </c>
      <c r="DJ64" s="30" t="n">
        <f aca="false">DJ63</f>
        <v>-0.13</v>
      </c>
      <c r="DK64" s="30" t="n">
        <f aca="false">VLOOKUP($A64,[1]!Table,MATCH(DJ$1,[1]!Curves,0))</f>
        <v>0.1</v>
      </c>
      <c r="DL64" s="31" t="n">
        <f aca="false">(DK64-DJ64)*DI64*$D64</f>
        <v>0</v>
      </c>
      <c r="DM64" s="26" t="n">
        <f aca="false">BasisVolumeLargeVPP!AC69</f>
        <v>850</v>
      </c>
      <c r="DN64" s="30" t="n">
        <f aca="false">DN63</f>
        <v>-0.13</v>
      </c>
      <c r="DO64" s="30" t="n">
        <f aca="false">VLOOKUP($A64,[1]!Table,MATCH(DN$1,[1]!Curves,0))</f>
        <v>-0.13</v>
      </c>
      <c r="DP64" s="31" t="n">
        <f aca="false">(DO64-DN64)*DM64*$D64</f>
        <v>0</v>
      </c>
      <c r="DQ64" s="30"/>
      <c r="DR64" s="30"/>
      <c r="DS64" s="32"/>
      <c r="DT64" s="30"/>
      <c r="DU64" s="30"/>
      <c r="DV64" s="32"/>
      <c r="DW64" s="30"/>
      <c r="DX64" s="30"/>
      <c r="DY64" s="32"/>
      <c r="DZ64" s="30"/>
      <c r="EA64" s="30"/>
      <c r="EB64" s="32"/>
    </row>
    <row r="65" customFormat="false" ht="12.75" hidden="false" customHeight="false" outlineLevel="0" collapsed="false">
      <c r="A65" s="25" t="n">
        <v>38717</v>
      </c>
      <c r="B65" s="26" t="n">
        <f aca="false">EOMONTH(A65,0)-$A$1</f>
        <v>-7209</v>
      </c>
      <c r="C65" s="27" t="n">
        <f aca="false">[1]Curves!D75</f>
        <v>0.0574843815601316</v>
      </c>
      <c r="D65" s="28" t="n">
        <f aca="false">1/(1+C65*0.5)^(B65*2/365.25)</f>
        <v>3.06050368800356</v>
      </c>
      <c r="E65" s="26" t="n">
        <f aca="false">NymexVolume!C61</f>
        <v>274257</v>
      </c>
      <c r="F65" s="29" t="n">
        <v>4.79</v>
      </c>
      <c r="G65" s="30" t="n">
        <f aca="false">VLOOKUP($A65,[1]!Table,MATCH(F$1,[1]!Curves,0))</f>
        <v>4.7</v>
      </c>
      <c r="H65" s="31" t="n">
        <f aca="false">(G65-F65)*E65*$D65</f>
        <v>-75542.8103964711</v>
      </c>
      <c r="I65" s="26" t="n">
        <f aca="false">BasisVolumeLargeVPP!S70</f>
        <v>6820</v>
      </c>
      <c r="J65" s="30" t="n">
        <f aca="false">J64</f>
        <v>-0.13</v>
      </c>
      <c r="K65" s="30" t="n">
        <f aca="false">VLOOKUP($A65,[1]!Table,MATCH(J$1,[1]!Curves,0))</f>
        <v>-0.1325</v>
      </c>
      <c r="L65" s="31" t="n">
        <f aca="false">(K65-J65)*$I65*$D65</f>
        <v>-52.1815878804607</v>
      </c>
      <c r="M65" s="26" t="n">
        <f aca="false">BasisVolumeLargeVPP!AY70</f>
        <v>0</v>
      </c>
      <c r="N65" s="30" t="n">
        <f aca="false">N64</f>
        <v>-0.095</v>
      </c>
      <c r="O65" s="30" t="n">
        <f aca="false">VLOOKUP($A65,[1]!Table,MATCH(N$1,[1]!Curves,0))</f>
        <v>-0.06</v>
      </c>
      <c r="P65" s="31" t="n">
        <f aca="false">(O65-N65)*M65*$D65</f>
        <v>0</v>
      </c>
      <c r="Q65" s="26" t="n">
        <f aca="false">BasisVolumeLargeVPP!AM70</f>
        <v>6510</v>
      </c>
      <c r="R65" s="30" t="n">
        <f aca="false">R64</f>
        <v>-0.035</v>
      </c>
      <c r="S65" s="30" t="n">
        <f aca="false">VLOOKUP($A65,[1]!Table,MATCH(R$1,[1]!Curves,0))</f>
        <v>-0.0305</v>
      </c>
      <c r="T65" s="31" t="n">
        <f aca="false">(S65-R65)*Q65*$D65</f>
        <v>89.6574555400642</v>
      </c>
      <c r="U65" s="26" t="n">
        <f aca="false">BasisVolumeLargeVPP!I70</f>
        <v>5425</v>
      </c>
      <c r="V65" s="30" t="n">
        <f aca="false">V64</f>
        <v>0.06</v>
      </c>
      <c r="W65" s="30" t="n">
        <f aca="false">VLOOKUP($A65,[1]!Table,MATCH(V$1,[1]!Curves,0))</f>
        <v>0.1</v>
      </c>
      <c r="X65" s="31" t="n">
        <f aca="false">(W65-V65)*U65*$D65</f>
        <v>664.129300296772</v>
      </c>
      <c r="Y65" s="26" t="n">
        <f aca="false">BasisVolumeLargeVPP!U70</f>
        <v>94457</v>
      </c>
      <c r="Z65" s="30" t="n">
        <f aca="false">Z64</f>
        <v>-0.005</v>
      </c>
      <c r="AA65" s="30" t="n">
        <f aca="false">VLOOKUP($A65,[1]!Table,MATCH(Z$1,[1]!Curves,0))</f>
        <v>-0.055</v>
      </c>
      <c r="AB65" s="31" t="n">
        <f aca="false">(AA65-Z65)*Y65*$D65</f>
        <v>-14454.2998428876</v>
      </c>
      <c r="AC65" s="26" t="n">
        <f aca="false">BasisVolumeLargeVPP!AK70</f>
        <v>2790</v>
      </c>
      <c r="AD65" s="30" t="n">
        <f aca="false">AD64</f>
        <v>-0.19</v>
      </c>
      <c r="AE65" s="30" t="n">
        <f aca="false">VLOOKUP($A65,[1]!Table,MATCH(AD$1,[1]!Curves,0))</f>
        <v>-0.148</v>
      </c>
      <c r="AF65" s="31" t="n">
        <f aca="false">(AE65-AD65)*AC65*$D65</f>
        <v>358.629822160257</v>
      </c>
      <c r="AG65" s="26" t="n">
        <f aca="false">BasisVolumeLargeVPP!K70</f>
        <v>15732.5</v>
      </c>
      <c r="AH65" s="30" t="n">
        <f aca="false">AH64</f>
        <v>0.15</v>
      </c>
      <c r="AI65" s="30" t="n">
        <f aca="false">VLOOKUP($A65,[1]!Table,MATCH(AH$1,[1]!Curves,0))</f>
        <v>0.22</v>
      </c>
      <c r="AJ65" s="31" t="n">
        <f aca="false">(AI65-AH65)*AG65*$D65</f>
        <v>3370.45619900612</v>
      </c>
      <c r="AK65" s="26" t="n">
        <f aca="false">BasisVolumeLargeVPP!M70</f>
        <v>15732.5</v>
      </c>
      <c r="AL65" s="30" t="n">
        <f aca="false">AL64</f>
        <v>0.13</v>
      </c>
      <c r="AM65" s="30" t="n">
        <f aca="false">VLOOKUP($A65,[1]!Table,MATCH(AL$1,[1]!Curves,0))</f>
        <v>0.22</v>
      </c>
      <c r="AN65" s="31" t="n">
        <f aca="false">(AM65-AL65)*AK65*$D65</f>
        <v>4333.44368443644</v>
      </c>
      <c r="AO65" s="26" t="n">
        <f aca="false">BasisVolumeLargeVPP!O70</f>
        <v>13020</v>
      </c>
      <c r="AP65" s="30" t="n">
        <f aca="false">AP64</f>
        <v>0.15</v>
      </c>
      <c r="AQ65" s="30" t="n">
        <f aca="false">VLOOKUP($A65,[1]!Table,MATCH(AP$1,[1]!Curves,0))</f>
        <v>0.22</v>
      </c>
      <c r="AR65" s="31" t="n">
        <f aca="false">(AQ65-AP65)*AO65*$D65</f>
        <v>2789.34306124644</v>
      </c>
      <c r="AS65" s="26" t="n">
        <f aca="false">BasisVolumeLargeVPP!Y70+BasisVolumeLargeVPP!Q70</f>
        <v>16636.6666666667</v>
      </c>
      <c r="AT65" s="30" t="n">
        <f aca="false">AT64</f>
        <v>-0.15</v>
      </c>
      <c r="AU65" s="30" t="n">
        <f aca="false">VLOOKUP($A65,[1]!Table,MATCH(AT$1,[1]!Curves,0))</f>
        <v>-0.1525</v>
      </c>
      <c r="AV65" s="31" t="n">
        <f aca="false">(AU65-AT65)*AS65*$D65</f>
        <v>-127.291449223548</v>
      </c>
      <c r="AW65" s="26" t="n">
        <f aca="false">BasisVolumeLargeVPP!AW70</f>
        <v>0</v>
      </c>
      <c r="AX65" s="30" t="n">
        <f aca="false">AX64</f>
        <v>-0.085</v>
      </c>
      <c r="AY65" s="30" t="n">
        <f aca="false">VLOOKUP($A65,[1]!Table,MATCH(AX$1,[1]!Curves,0))</f>
        <v>-0.06</v>
      </c>
      <c r="AZ65" s="31" t="n">
        <f aca="false">(AY65-AX65)*AW65*$D65</f>
        <v>0</v>
      </c>
      <c r="BA65" s="26" t="n">
        <f aca="false">BasisVolumeLargeVPP!G70</f>
        <v>4030</v>
      </c>
      <c r="BB65" s="30" t="n">
        <f aca="false">BB64</f>
        <v>-0.17</v>
      </c>
      <c r="BC65" s="30" t="n">
        <f aca="false">VLOOKUP($A65,[1]!Table,MATCH(BB$1,[1]!Curves,0))</f>
        <v>0.03</v>
      </c>
      <c r="BD65" s="31" t="n">
        <f aca="false">(BC65-BB65)*BA65*$D65</f>
        <v>2466.76597253087</v>
      </c>
      <c r="BE65" s="26"/>
      <c r="BF65" s="30" t="n">
        <f aca="false">BF64</f>
        <v>-0.13</v>
      </c>
      <c r="BG65" s="30" t="n">
        <f aca="false">VLOOKUP($A65,[1]!Table,MATCH(BF$1,[1]!Curves,0))</f>
        <v>-0.1025</v>
      </c>
      <c r="BH65" s="31" t="n">
        <f aca="false">(BG65-BF65)*BE65*$D65</f>
        <v>0</v>
      </c>
      <c r="BI65" s="26" t="n">
        <f aca="false">BasisVolumeLargeVPP!AA70</f>
        <v>826.666666666667</v>
      </c>
      <c r="BJ65" s="30" t="n">
        <f aca="false">BJ64</f>
        <v>-0.13</v>
      </c>
      <c r="BK65" s="30" t="n">
        <f aca="false">VLOOKUP($A65,[1]!Table,MATCH(BJ$1,[1]!Curves,0))</f>
        <v>-0.1325</v>
      </c>
      <c r="BL65" s="31" t="n">
        <f aca="false">(BK65-BJ65)*BI65*$D65</f>
        <v>-6.32504095520735</v>
      </c>
      <c r="BM65" s="26" t="n">
        <f aca="false">BasisVolumeLargeVPP!W70</f>
        <v>35960</v>
      </c>
      <c r="BN65" s="30" t="n">
        <f aca="false">BN64</f>
        <v>-0.315</v>
      </c>
      <c r="BO65" s="30" t="n">
        <f aca="false">VLOOKUP($A65,[1]!Table,MATCH(BN$1,[1]!Curves,0))</f>
        <v>-0.1455</v>
      </c>
      <c r="BP65" s="31" t="n">
        <f aca="false">(BO65-BN65)*BM65*$D65</f>
        <v>18654.443289193</v>
      </c>
      <c r="BQ65" s="26" t="n">
        <f aca="false">BasisVolumeLargeVPP!AG70</f>
        <v>18910</v>
      </c>
      <c r="BR65" s="30" t="n">
        <f aca="false">BR64</f>
        <v>-0.115</v>
      </c>
      <c r="BS65" s="30" t="n">
        <f aca="false">VLOOKUP($A65,[1]!Table,MATCH(BR$1,[1]!Curves,0))</f>
        <v>-0.1025</v>
      </c>
      <c r="BT65" s="31" t="n">
        <f aca="false">(BS65-BR65)*BQ65*$D65</f>
        <v>723.426559251841</v>
      </c>
      <c r="BU65" s="26" t="n">
        <f aca="false">BasisVolumeLargeVPP!C70</f>
        <v>4030</v>
      </c>
      <c r="BV65" s="30" t="n">
        <v>-0.03</v>
      </c>
      <c r="BW65" s="30" t="n">
        <f aca="false">VLOOKUP($A65,[1]!Table,MATCH(BV$1,[1]!Curves,0))</f>
        <v>-0.006</v>
      </c>
      <c r="BX65" s="31" t="n">
        <f aca="false">(BW65-BV65)*BU65*$D65</f>
        <v>296.011916703704</v>
      </c>
      <c r="BY65" s="26" t="n">
        <f aca="false">BasisVolumeLargeVPP!AO70+BasisVolumeLargeVPP!AU70</f>
        <v>465</v>
      </c>
      <c r="BZ65" s="30" t="n">
        <f aca="false">BZ64</f>
        <v>-0.09</v>
      </c>
      <c r="CA65" s="30" t="n">
        <f aca="false">VLOOKUP($A65,[1]!Table,MATCH(BZ$1,[1]!Curves,0))</f>
        <v>-0.075</v>
      </c>
      <c r="CB65" s="31" t="n">
        <f aca="false">(CA65-BZ65)*BY65*$D65</f>
        <v>21.3470132238248</v>
      </c>
      <c r="CC65" s="26" t="n">
        <f aca="false">BasisVolumeLargeVPP!AQ70</f>
        <v>310</v>
      </c>
      <c r="CD65" s="30" t="n">
        <f aca="false">CD64</f>
        <v>-0.16</v>
      </c>
      <c r="CE65" s="30" t="n">
        <f aca="false">VLOOKUP($A65,[1]!Table,MATCH(CD$1,[1]!Curves,0))</f>
        <v>-0.138</v>
      </c>
      <c r="CF65" s="31" t="n">
        <f aca="false">(CE65-CD65)*CC65*$D65</f>
        <v>20.8726351521842</v>
      </c>
      <c r="CG65" s="26" t="n">
        <f aca="false">BasisVolumeLargeVPP!E70</f>
        <v>29605</v>
      </c>
      <c r="CH65" s="30" t="n">
        <f aca="false">CH64</f>
        <v>-0.2</v>
      </c>
      <c r="CI65" s="30" t="n">
        <f aca="false">VLOOKUP($A65,[1]!Table,MATCH(CH$1,[1]!Curves,0))</f>
        <v>-0.162</v>
      </c>
      <c r="CJ65" s="31" t="n">
        <f aca="false">(CI65-CH65)*CG65*$D65</f>
        <v>3443.03604396712</v>
      </c>
      <c r="CK65" s="26" t="n">
        <f aca="false">BasisVolumeLargeVPP!AI70</f>
        <v>465</v>
      </c>
      <c r="CL65" s="30" t="n">
        <f aca="false">CL64</f>
        <v>-0.21</v>
      </c>
      <c r="CM65" s="30" t="n">
        <f aca="false">VLOOKUP($A65,[1]!Table,MATCH(CL$1,[1]!Curves,0))</f>
        <v>-0.1455</v>
      </c>
      <c r="CN65" s="31" t="n">
        <f aca="false">(CM65-CL65)*CK65*$D65</f>
        <v>91.7921568624466</v>
      </c>
      <c r="CO65" s="26"/>
      <c r="CP65" s="30" t="n">
        <f aca="false">CP64</f>
        <v>-0.08</v>
      </c>
      <c r="CQ65" s="30" t="n">
        <f aca="false">VLOOKUP($A65,[1]!Table,MATCH(CP$1,[1]!Curves,0))</f>
        <v>-0.0635</v>
      </c>
      <c r="CR65" s="31" t="n">
        <f aca="false">(CQ65-CP65)*CO65*$D65</f>
        <v>0</v>
      </c>
      <c r="CS65" s="26" t="n">
        <f aca="false">BasisVolumeLargeVPP!BA70</f>
        <v>0</v>
      </c>
      <c r="CT65" s="30" t="n">
        <f aca="false">CT64</f>
        <v>-0.135</v>
      </c>
      <c r="CU65" s="30" t="n">
        <f aca="false">VLOOKUP($A65,[1]!Table,MATCH(CT$1,[1]!Curves,0))</f>
        <v>-0.086</v>
      </c>
      <c r="CV65" s="31" t="n">
        <f aca="false">(CU65-CT65)*CS65*$D65</f>
        <v>0</v>
      </c>
      <c r="CW65" s="26" t="n">
        <f aca="false">BasisVolumeLargeVPP!AS70</f>
        <v>0</v>
      </c>
      <c r="CX65" s="30" t="n">
        <f aca="false">CX64</f>
        <v>0.01</v>
      </c>
      <c r="CY65" s="30" t="n">
        <f aca="false">VLOOKUP($A65,[1]!Table,MATCH(CX$1,[1]!Curves,0))</f>
        <v>0.021</v>
      </c>
      <c r="CZ65" s="31" t="n">
        <f aca="false">(CY65-CX65)*CW65*$D65</f>
        <v>0</v>
      </c>
      <c r="DA65" s="26" t="n">
        <f aca="false">BasisVolumeLargeVPP!BE70</f>
        <v>0</v>
      </c>
      <c r="DB65" s="30" t="n">
        <f aca="false">DB64</f>
        <v>0.03</v>
      </c>
      <c r="DC65" s="30" t="n">
        <f aca="false">VLOOKUP($A65,[1]!Table,MATCH(DB$1,[1]!Curves,0))</f>
        <v>0.058</v>
      </c>
      <c r="DD65" s="31" t="n">
        <f aca="false">(DC65-DB65)*DA65*$D65</f>
        <v>0</v>
      </c>
      <c r="DE65" s="26" t="n">
        <f aca="false">BasisVolumeLargeVPP!BC70</f>
        <v>1705</v>
      </c>
      <c r="DF65" s="30" t="n">
        <f aca="false">DF64</f>
        <v>-0.115</v>
      </c>
      <c r="DG65" s="30" t="n">
        <f aca="false">VLOOKUP($A65,[1]!Table,MATCH(DF$1,[1]!Curves,0))</f>
        <v>-0.0625</v>
      </c>
      <c r="DH65" s="31" t="n">
        <f aca="false">(DG65-DF65)*DE65*$D65</f>
        <v>273.953336372418</v>
      </c>
      <c r="DI65" s="26" t="n">
        <f aca="false">BasisVolumeLargeVPP!AE70</f>
        <v>0</v>
      </c>
      <c r="DJ65" s="30" t="n">
        <f aca="false">DJ64</f>
        <v>-0.13</v>
      </c>
      <c r="DK65" s="30" t="n">
        <f aca="false">VLOOKUP($A65,[1]!Table,MATCH(DJ$1,[1]!Curves,0))</f>
        <v>0.1</v>
      </c>
      <c r="DL65" s="31" t="n">
        <f aca="false">(DK65-DJ65)*DI65*$D65</f>
        <v>0</v>
      </c>
      <c r="DM65" s="26" t="n">
        <f aca="false">BasisVolumeLargeVPP!AC70</f>
        <v>826.666666666667</v>
      </c>
      <c r="DN65" s="30" t="n">
        <f aca="false">DN64</f>
        <v>-0.13</v>
      </c>
      <c r="DO65" s="30" t="n">
        <f aca="false">VLOOKUP($A65,[1]!Table,MATCH(DN$1,[1]!Curves,0))</f>
        <v>-0.1325</v>
      </c>
      <c r="DP65" s="31" t="n">
        <f aca="false">(DO65-DN65)*DM65*$D65</f>
        <v>-6.32504095520735</v>
      </c>
      <c r="DQ65" s="30"/>
      <c r="DR65" s="30"/>
      <c r="DS65" s="32"/>
      <c r="DT65" s="30"/>
      <c r="DU65" s="30"/>
      <c r="DV65" s="32"/>
      <c r="DW65" s="30"/>
      <c r="DX65" s="30"/>
      <c r="DY65" s="32"/>
      <c r="DZ65" s="30"/>
      <c r="EA65" s="30"/>
      <c r="EB65" s="32"/>
    </row>
    <row r="66" customFormat="false" ht="12.75" hidden="false" customHeight="false" outlineLevel="0" collapsed="false">
      <c r="A66" s="33" t="n">
        <v>38748</v>
      </c>
      <c r="B66" s="34" t="n">
        <f aca="false">EOMONTH(A66,0)-$A$1</f>
        <v>-7178</v>
      </c>
      <c r="C66" s="35" t="n">
        <f aca="false">[1]Curves!D76</f>
        <v>0.0575808879186117</v>
      </c>
      <c r="D66" s="36" t="n">
        <f aca="false">1/(1+C66*0.5)^(B66*2/365.25)</f>
        <v>3.05143799151835</v>
      </c>
      <c r="E66" s="34" t="n">
        <f aca="false">NymexVolume!C62</f>
        <v>269169.125</v>
      </c>
      <c r="F66" s="37" t="n">
        <v>4.79</v>
      </c>
      <c r="G66" s="30" t="n">
        <f aca="false">VLOOKUP($A66,[1]!Table,MATCH(F$1,[1]!Curves,0))</f>
        <v>4.73</v>
      </c>
      <c r="H66" s="38" t="n">
        <f aca="false">(G66-F66)*E66*$D66</f>
        <v>-49281.1736501247</v>
      </c>
      <c r="I66" s="34" t="n">
        <f aca="false">BasisVolumeLargeVPP!S71</f>
        <v>6665</v>
      </c>
      <c r="J66" s="39" t="n">
        <v>-0.14</v>
      </c>
      <c r="K66" s="39" t="n">
        <f aca="false">VLOOKUP($A66,[1]!Table,MATCH(J$1,[1]!Curves,0))</f>
        <v>-0.135</v>
      </c>
      <c r="L66" s="38" t="n">
        <f aca="false">(K66-J66)*$I66*$D66</f>
        <v>101.689171067349</v>
      </c>
      <c r="M66" s="34" t="n">
        <f aca="false">BasisVolumeLargeVPP!AY71</f>
        <v>0</v>
      </c>
      <c r="N66" s="39" t="n">
        <v>-0.095</v>
      </c>
      <c r="O66" s="39" t="n">
        <f aca="false">VLOOKUP($A66,[1]!Table,MATCH(N$1,[1]!Curves,0))</f>
        <v>-0.06</v>
      </c>
      <c r="P66" s="31" t="n">
        <f aca="false">(O66-N66)*M66*$D66</f>
        <v>0</v>
      </c>
      <c r="Q66" s="34" t="n">
        <f aca="false">BasisVolumeLargeVPP!AM71</f>
        <v>6355</v>
      </c>
      <c r="R66" s="39" t="n">
        <v>-0.04</v>
      </c>
      <c r="S66" s="39" t="n">
        <f aca="false">VLOOKUP($A66,[1]!Table,MATCH(R$1,[1]!Curves,0))</f>
        <v>-0.023</v>
      </c>
      <c r="T66" s="31" t="n">
        <f aca="false">(S66-R66)*Q66*$D66</f>
        <v>329.662103413684</v>
      </c>
      <c r="U66" s="34" t="n">
        <f aca="false">BasisVolumeLargeVPP!I71</f>
        <v>5270</v>
      </c>
      <c r="V66" s="39" t="n">
        <v>0.08</v>
      </c>
      <c r="W66" s="39" t="n">
        <f aca="false">VLOOKUP($A66,[1]!Table,MATCH(V$1,[1]!Curves,0))</f>
        <v>0.1</v>
      </c>
      <c r="X66" s="31" t="n">
        <f aca="false">(W66-V66)*U66*$D66</f>
        <v>321.621564306034</v>
      </c>
      <c r="Y66" s="34" t="n">
        <f aca="false">BasisVolumeLargeVPP!U71</f>
        <v>92856.625</v>
      </c>
      <c r="Z66" s="39" t="n">
        <v>-0.006</v>
      </c>
      <c r="AA66" s="39" t="n">
        <f aca="false">VLOOKUP($A66,[1]!Table,MATCH(Z$1,[1]!Curves,0))</f>
        <v>-0.0575</v>
      </c>
      <c r="AB66" s="31" t="n">
        <f aca="false">(AA66-Z66)*Y66*$D66</f>
        <v>-14592.3310143924</v>
      </c>
      <c r="AC66" s="34" t="n">
        <f aca="false">BasisVolumeLargeVPP!AK71</f>
        <v>2790</v>
      </c>
      <c r="AD66" s="39" t="n">
        <v>-0.19</v>
      </c>
      <c r="AE66" s="39" t="n">
        <f aca="false">VLOOKUP($A66,[1]!Table,MATCH(AD$1,[1]!Curves,0))</f>
        <v>-0.167</v>
      </c>
      <c r="AF66" s="31" t="n">
        <f aca="false">(AE66-AD66)*AC66*$D66</f>
        <v>195.810775915732</v>
      </c>
      <c r="AG66" s="34" t="n">
        <f aca="false">BasisVolumeLargeVPP!K71</f>
        <v>15500</v>
      </c>
      <c r="AH66" s="39" t="n">
        <v>0.15</v>
      </c>
      <c r="AI66" s="39" t="n">
        <f aca="false">VLOOKUP($A66,[1]!Table,MATCH(AH$1,[1]!Curves,0))</f>
        <v>0.23</v>
      </c>
      <c r="AJ66" s="31" t="n">
        <f aca="false">(AI66-AH66)*AG66*$D66</f>
        <v>3783.78310948275</v>
      </c>
      <c r="AK66" s="34" t="n">
        <f aca="false">BasisVolumeLargeVPP!M71</f>
        <v>15500</v>
      </c>
      <c r="AL66" s="39" t="n">
        <v>0.13</v>
      </c>
      <c r="AM66" s="39" t="n">
        <f aca="false">VLOOKUP($A66,[1]!Table,MATCH(AL$1,[1]!Curves,0))</f>
        <v>0.23</v>
      </c>
      <c r="AN66" s="31" t="n">
        <f aca="false">(AM66-AL66)*AK66*$D66</f>
        <v>4729.72888685344</v>
      </c>
      <c r="AO66" s="34" t="n">
        <f aca="false">BasisVolumeLargeVPP!O71</f>
        <v>12865</v>
      </c>
      <c r="AP66" s="39" t="n">
        <v>0.15</v>
      </c>
      <c r="AQ66" s="39" t="n">
        <f aca="false">VLOOKUP($A66,[1]!Table,MATCH(AP$1,[1]!Curves,0))</f>
        <v>0.23</v>
      </c>
      <c r="AR66" s="31" t="n">
        <f aca="false">(AQ66-AP66)*AO66*$D66</f>
        <v>3140.53998087068</v>
      </c>
      <c r="AS66" s="26" t="n">
        <f aca="false">BasisVolumeLargeVPP!Y71+BasisVolumeLargeVPP!Q71</f>
        <v>16120</v>
      </c>
      <c r="AT66" s="39" t="n">
        <v>-0.16</v>
      </c>
      <c r="AU66" s="39" t="n">
        <f aca="false">VLOOKUP($A66,[1]!Table,MATCH(AT$1,[1]!Curves,0))</f>
        <v>-0.155</v>
      </c>
      <c r="AV66" s="31" t="n">
        <f aca="false">(AU66-AT66)*AS66*$D66</f>
        <v>245.945902116379</v>
      </c>
      <c r="AW66" s="34" t="n">
        <f aca="false">BasisVolumeLargeVPP!AW71</f>
        <v>0</v>
      </c>
      <c r="AX66" s="39" t="n">
        <v>-0.085</v>
      </c>
      <c r="AY66" s="39" t="n">
        <f aca="false">VLOOKUP($A66,[1]!Table,MATCH(AX$1,[1]!Curves,0))</f>
        <v>-0.06</v>
      </c>
      <c r="AZ66" s="31" t="n">
        <f aca="false">(AY66-AX66)*AW66*$D66</f>
        <v>0</v>
      </c>
      <c r="BA66" s="34" t="n">
        <f aca="false">BasisVolumeLargeVPP!G71</f>
        <v>3875</v>
      </c>
      <c r="BB66" s="39" t="n">
        <v>-0.18</v>
      </c>
      <c r="BC66" s="39" t="n">
        <f aca="false">VLOOKUP($A66,[1]!Table,MATCH(BB$1,[1]!Curves,0))</f>
        <v>0.03</v>
      </c>
      <c r="BD66" s="31" t="n">
        <f aca="false">(BC66-BB66)*BA66*$D66</f>
        <v>2483.10766559805</v>
      </c>
      <c r="BE66" s="34"/>
      <c r="BF66" s="39" t="n">
        <v>-0.14</v>
      </c>
      <c r="BG66" s="39" t="n">
        <f aca="false">VLOOKUP($A66,[1]!Table,MATCH(BF$1,[1]!Curves,0))</f>
        <v>-0.105</v>
      </c>
      <c r="BH66" s="31" t="n">
        <f aca="false">(BG66-BF66)*BE66*$D66</f>
        <v>0</v>
      </c>
      <c r="BI66" s="34" t="n">
        <f aca="false">BasisVolumeLargeVPP!AA71</f>
        <v>775</v>
      </c>
      <c r="BJ66" s="39" t="n">
        <v>-0.14</v>
      </c>
      <c r="BK66" s="39" t="n">
        <f aca="false">VLOOKUP($A66,[1]!Table,MATCH(BJ$1,[1]!Curves,0))</f>
        <v>-0.135</v>
      </c>
      <c r="BL66" s="31" t="n">
        <f aca="false">(BK66-BJ66)*BI66*$D66</f>
        <v>11.8243222171336</v>
      </c>
      <c r="BM66" s="34" t="n">
        <f aca="false">BasisVolumeLargeVPP!W71</f>
        <v>35417.5</v>
      </c>
      <c r="BN66" s="39" t="n">
        <v>-0.315</v>
      </c>
      <c r="BO66" s="39" t="n">
        <f aca="false">VLOOKUP($A66,[1]!Table,MATCH(BN$1,[1]!Curves,0))</f>
        <v>-0.1505</v>
      </c>
      <c r="BP66" s="31" t="n">
        <f aca="false">(BO66-BN66)*BM66*$D66</f>
        <v>17778.2231831269</v>
      </c>
      <c r="BQ66" s="34" t="n">
        <f aca="false">BasisVolumeLargeVPP!AG71</f>
        <v>18445</v>
      </c>
      <c r="BR66" s="39" t="n">
        <v>-0.12</v>
      </c>
      <c r="BS66" s="39" t="n">
        <f aca="false">VLOOKUP($A66,[1]!Table,MATCH(BR$1,[1]!Curves,0))</f>
        <v>-0.105</v>
      </c>
      <c r="BT66" s="31" t="n">
        <f aca="false">(BS66-BR66)*BQ66*$D66</f>
        <v>844.256606303338</v>
      </c>
      <c r="BU66" s="34" t="n">
        <f aca="false">BasisVolumeLargeVPP!C71</f>
        <v>3875</v>
      </c>
      <c r="BV66" s="39" t="n">
        <v>-0.03</v>
      </c>
      <c r="BW66" s="39" t="n">
        <f aca="false">VLOOKUP($A66,[1]!Table,MATCH(BV$1,[1]!Curves,0))</f>
        <v>-0.01</v>
      </c>
      <c r="BX66" s="31" t="n">
        <f aca="false">(BW66-BV66)*BU66*$D66</f>
        <v>236.486444342672</v>
      </c>
      <c r="BY66" s="34" t="n">
        <f aca="false">BasisVolumeLargeVPP!AO71+BasisVolumeLargeVPP!AU71</f>
        <v>465</v>
      </c>
      <c r="BZ66" s="39" t="n">
        <v>-0.09</v>
      </c>
      <c r="CA66" s="39" t="n">
        <f aca="false">VLOOKUP($A66,[1]!Table,MATCH(BZ$1,[1]!Curves,0))</f>
        <v>-0.075</v>
      </c>
      <c r="CB66" s="31" t="n">
        <f aca="false">(CA66-BZ66)*BY66*$D66</f>
        <v>21.2837799908405</v>
      </c>
      <c r="CC66" s="34" t="n">
        <f aca="false">BasisVolumeLargeVPP!AQ71</f>
        <v>310</v>
      </c>
      <c r="CD66" s="39" t="n">
        <v>-0.16</v>
      </c>
      <c r="CE66" s="39" t="n">
        <f aca="false">VLOOKUP($A66,[1]!Table,MATCH(CD$1,[1]!Curves,0))</f>
        <v>-0.146</v>
      </c>
      <c r="CF66" s="31" t="n">
        <f aca="false">(CE66-CD66)*CC66*$D66</f>
        <v>13.2432408831896</v>
      </c>
      <c r="CG66" s="26" t="n">
        <f aca="false">BasisVolumeLargeVPP!E71</f>
        <v>29140</v>
      </c>
      <c r="CH66" s="39" t="n">
        <v>-0.2</v>
      </c>
      <c r="CI66" s="39" t="n">
        <f aca="false">VLOOKUP($A66,[1]!Table,MATCH(CH$1,[1]!Curves,0))</f>
        <v>-0.14</v>
      </c>
      <c r="CJ66" s="31" t="n">
        <f aca="false">(CI66-CH66)*CG66*$D66</f>
        <v>5335.13418437067</v>
      </c>
      <c r="CK66" s="34" t="n">
        <f aca="false">BasisVolumeLargeVPP!AI71</f>
        <v>465</v>
      </c>
      <c r="CL66" s="39" t="n">
        <v>-0.21</v>
      </c>
      <c r="CM66" s="39" t="n">
        <f aca="false">VLOOKUP($A66,[1]!Table,MATCH(CL$1,[1]!Curves,0))</f>
        <v>-0.1505</v>
      </c>
      <c r="CN66" s="31" t="n">
        <f aca="false">(CM66-CL66)*CK66*$D66</f>
        <v>84.4256606303338</v>
      </c>
      <c r="CO66" s="34"/>
      <c r="CP66" s="39" t="n">
        <v>-0.08</v>
      </c>
      <c r="CQ66" s="39" t="n">
        <f aca="false">VLOOKUP($A66,[1]!Table,MATCH(CP$1,[1]!Curves,0))</f>
        <v>-0.0615</v>
      </c>
      <c r="CR66" s="31" t="n">
        <f aca="false">(CQ66-CP66)*CO66*$D66</f>
        <v>0</v>
      </c>
      <c r="CS66" s="34" t="n">
        <f aca="false">BasisVolumeLargeVPP!BA71</f>
        <v>0</v>
      </c>
      <c r="CT66" s="39" t="n">
        <v>-0.14</v>
      </c>
      <c r="CU66" s="39" t="n">
        <f aca="false">VLOOKUP($A66,[1]!Table,MATCH(CT$1,[1]!Curves,0))</f>
        <v>-0.084</v>
      </c>
      <c r="CV66" s="31" t="n">
        <f aca="false">(CU66-CT66)*CS66*$D66</f>
        <v>0</v>
      </c>
      <c r="CW66" s="34" t="n">
        <f aca="false">BasisVolumeLargeVPP!AS71</f>
        <v>0</v>
      </c>
      <c r="CX66" s="39" t="n">
        <v>0.01</v>
      </c>
      <c r="CY66" s="39" t="n">
        <f aca="false">VLOOKUP($A66,[1]!Table,MATCH(CX$1,[1]!Curves,0))</f>
        <v>0.021</v>
      </c>
      <c r="CZ66" s="31" t="n">
        <f aca="false">(CY66-CX66)*CW66*$D66</f>
        <v>0</v>
      </c>
      <c r="DA66" s="26" t="n">
        <f aca="false">BasisVolumeLargeVPP!BE71</f>
        <v>0</v>
      </c>
      <c r="DB66" s="39" t="n">
        <v>0.03</v>
      </c>
      <c r="DC66" s="39" t="n">
        <f aca="false">VLOOKUP($A66,[1]!Table,MATCH(DB$1,[1]!Curves,0))</f>
        <v>0.058</v>
      </c>
      <c r="DD66" s="31" t="n">
        <f aca="false">(DC66-DB66)*DA66*$D66</f>
        <v>0</v>
      </c>
      <c r="DE66" s="34" t="n">
        <f aca="false">BasisVolumeLargeVPP!BC71</f>
        <v>1705</v>
      </c>
      <c r="DF66" s="39" t="n">
        <v>-0.12</v>
      </c>
      <c r="DG66" s="39" t="n">
        <f aca="false">VLOOKUP($A66,[1]!Table,MATCH(DF$1,[1]!Curves,0))</f>
        <v>-0.0625</v>
      </c>
      <c r="DH66" s="31" t="n">
        <f aca="false">(DG66-DF66)*DE66*$D66</f>
        <v>299.15535209348</v>
      </c>
      <c r="DI66" s="34" t="n">
        <f aca="false">BasisVolumeLargeVPP!AE71</f>
        <v>0</v>
      </c>
      <c r="DJ66" s="39" t="n">
        <v>-0.14</v>
      </c>
      <c r="DK66" s="39" t="n">
        <f aca="false">VLOOKUP($A66,[1]!Table,MATCH(DJ$1,[1]!Curves,0))</f>
        <v>0.1</v>
      </c>
      <c r="DL66" s="31" t="n">
        <f aca="false">(DK66-DJ66)*DI66*$D66</f>
        <v>0</v>
      </c>
      <c r="DM66" s="34" t="n">
        <f aca="false">BasisVolumeLargeVPP!AC71</f>
        <v>775</v>
      </c>
      <c r="DN66" s="39" t="n">
        <v>-0.14</v>
      </c>
      <c r="DO66" s="39" t="n">
        <f aca="false">VLOOKUP($A66,[1]!Table,MATCH(DN$1,[1]!Curves,0))</f>
        <v>-0.135</v>
      </c>
      <c r="DP66" s="31" t="n">
        <f aca="false">(DO66-DN66)*DM66*$D66</f>
        <v>11.8243222171336</v>
      </c>
      <c r="DQ66" s="30"/>
      <c r="DR66" s="30"/>
      <c r="DS66" s="32"/>
      <c r="DT66" s="30"/>
      <c r="DU66" s="30"/>
      <c r="DV66" s="32"/>
      <c r="DW66" s="30"/>
      <c r="DX66" s="30"/>
      <c r="DY66" s="32"/>
      <c r="DZ66" s="30"/>
      <c r="EA66" s="30"/>
      <c r="EB66" s="32"/>
    </row>
    <row r="67" customFormat="false" ht="12.75" hidden="false" customHeight="false" outlineLevel="0" collapsed="false"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</row>
    <row r="68" customFormat="false" ht="12.75" hidden="false" customHeight="false" outlineLevel="0" collapsed="false"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</row>
  </sheetData>
  <mergeCells count="27">
    <mergeCell ref="E2:H2"/>
    <mergeCell ref="I2:L2"/>
    <mergeCell ref="M2:P2"/>
    <mergeCell ref="Q2:T2"/>
    <mergeCell ref="U2:X2"/>
    <mergeCell ref="Y2:AB2"/>
    <mergeCell ref="AC2:AF2"/>
    <mergeCell ref="AG2:AJ2"/>
    <mergeCell ref="AK2:AN2"/>
    <mergeCell ref="AO2:AR2"/>
    <mergeCell ref="AS2:AV2"/>
    <mergeCell ref="AW2:AZ2"/>
    <mergeCell ref="BA2:BD2"/>
    <mergeCell ref="BI2:BL2"/>
    <mergeCell ref="BM2:BP2"/>
    <mergeCell ref="BQ2:BT2"/>
    <mergeCell ref="BU2:BX2"/>
    <mergeCell ref="BY2:CB2"/>
    <mergeCell ref="CC2:CF2"/>
    <mergeCell ref="CG2:CJ2"/>
    <mergeCell ref="CK2:CN2"/>
    <mergeCell ref="CS2:CV2"/>
    <mergeCell ref="CW2:CZ2"/>
    <mergeCell ref="DA2:DD2"/>
    <mergeCell ref="DE2:DH2"/>
    <mergeCell ref="DI2:DL2"/>
    <mergeCell ref="DM2:D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5" min="5" style="0" width="12.85"/>
    <col collapsed="false" customWidth="true" hidden="false" outlineLevel="0" max="6" min="6" style="0" width="12.99"/>
    <col collapsed="false" customWidth="true" hidden="false" outlineLevel="0" max="8" min="8" style="0" width="9.7"/>
    <col collapsed="false" customWidth="true" hidden="false" outlineLevel="0" max="27" min="9" style="0" width="13.28"/>
  </cols>
  <sheetData>
    <row r="1" customFormat="false" ht="12.75" hidden="false" customHeight="false" outlineLevel="0" collapsed="false">
      <c r="A1" s="1" t="n">
        <f aca="true">TODAY()</f>
        <v>45926</v>
      </c>
      <c r="F1" s="2" t="s">
        <v>0</v>
      </c>
      <c r="J1" s="2" t="s">
        <v>5</v>
      </c>
      <c r="N1" s="2" t="s">
        <v>14</v>
      </c>
    </row>
    <row r="2" customFormat="false" ht="12.75" hidden="false" customHeight="false" outlineLevel="0" collapsed="false">
      <c r="A2" s="3"/>
      <c r="B2" s="4"/>
      <c r="C2" s="4"/>
      <c r="D2" s="5"/>
      <c r="E2" s="6" t="s">
        <v>27</v>
      </c>
      <c r="F2" s="6"/>
      <c r="G2" s="6"/>
      <c r="H2" s="6"/>
      <c r="I2" s="6" t="s">
        <v>32</v>
      </c>
      <c r="J2" s="6"/>
      <c r="K2" s="6"/>
      <c r="L2" s="6"/>
      <c r="M2" s="6" t="s">
        <v>41</v>
      </c>
      <c r="N2" s="6"/>
      <c r="O2" s="6"/>
      <c r="P2" s="6"/>
    </row>
    <row r="3" customFormat="false" ht="12.75" hidden="false" customHeight="false" outlineLevel="0" collapsed="false">
      <c r="A3" s="7"/>
      <c r="B3" s="8"/>
      <c r="C3" s="8"/>
      <c r="D3" s="9"/>
      <c r="E3" s="4"/>
      <c r="F3" s="4"/>
      <c r="G3" s="4"/>
      <c r="H3" s="5"/>
      <c r="I3" s="4"/>
      <c r="J3" s="4"/>
      <c r="K3" s="4"/>
      <c r="L3" s="5"/>
      <c r="M3" s="4"/>
      <c r="N3" s="4"/>
      <c r="O3" s="4"/>
      <c r="P3" s="5"/>
    </row>
    <row r="4" customFormat="false" ht="12.75" hidden="false" customHeight="false" outlineLevel="0" collapsed="false">
      <c r="A4" s="7"/>
      <c r="B4" s="15" t="n">
        <f aca="false">H4+L4+P4</f>
        <v>928052.97435277</v>
      </c>
      <c r="C4" s="8"/>
      <c r="D4" s="9"/>
      <c r="E4" s="8"/>
      <c r="F4" s="8"/>
      <c r="G4" s="8"/>
      <c r="H4" s="14" t="n">
        <f aca="false">SUM(H9:H66)</f>
        <v>437867.838758943</v>
      </c>
      <c r="I4" s="15"/>
      <c r="J4" s="8"/>
      <c r="K4" s="8"/>
      <c r="L4" s="14" t="n">
        <f aca="false">SUM(L9:L66)</f>
        <v>20332.2219685738</v>
      </c>
      <c r="M4" s="15"/>
      <c r="N4" s="8"/>
      <c r="O4" s="8"/>
      <c r="P4" s="14" t="n">
        <f aca="false">SUM(P9:P66)</f>
        <v>469852.913625253</v>
      </c>
      <c r="R4" s="16"/>
      <c r="U4" s="16"/>
      <c r="X4" s="16"/>
      <c r="AA4" s="16"/>
    </row>
    <row r="5" customFormat="false" ht="12.75" hidden="false" customHeight="false" outlineLevel="0" collapsed="false">
      <c r="A5" s="7"/>
      <c r="B5" s="8"/>
      <c r="C5" s="8"/>
      <c r="D5" s="9"/>
      <c r="E5" s="8"/>
      <c r="F5" s="8"/>
      <c r="G5" s="8"/>
      <c r="H5" s="9"/>
      <c r="I5" s="8"/>
      <c r="J5" s="8"/>
      <c r="K5" s="8"/>
      <c r="L5" s="9"/>
      <c r="M5" s="8"/>
      <c r="N5" s="8"/>
      <c r="O5" s="8"/>
      <c r="P5" s="9"/>
    </row>
    <row r="6" customFormat="false" ht="12.75" hidden="false" customHeight="false" outlineLevel="0" collapsed="false">
      <c r="A6" s="7"/>
      <c r="B6" s="11" t="n">
        <f aca="false">I6+M6</f>
        <v>1745835</v>
      </c>
      <c r="C6" s="8"/>
      <c r="D6" s="9"/>
      <c r="E6" s="11" t="n">
        <f aca="false">SUM(E9:E66)</f>
        <v>1745835</v>
      </c>
      <c r="F6" s="8"/>
      <c r="G6" s="8"/>
      <c r="H6" s="9"/>
      <c r="I6" s="11" t="n">
        <f aca="false">SUM(I9:I66)</f>
        <v>850535</v>
      </c>
      <c r="J6" s="8"/>
      <c r="K6" s="8"/>
      <c r="L6" s="9"/>
      <c r="M6" s="11" t="n">
        <f aca="false">SUM(M9:M66)</f>
        <v>895300</v>
      </c>
      <c r="N6" s="8"/>
      <c r="O6" s="8"/>
      <c r="P6" s="9"/>
      <c r="Q6" s="2"/>
      <c r="T6" s="2"/>
      <c r="W6" s="2"/>
      <c r="Z6" s="2"/>
    </row>
    <row r="7" customFormat="false" ht="12.75" hidden="false" customHeight="false" outlineLevel="0" collapsed="false">
      <c r="A7" s="7"/>
      <c r="B7" s="8"/>
      <c r="C7" s="8"/>
      <c r="D7" s="9"/>
      <c r="E7" s="8"/>
      <c r="F7" s="8"/>
      <c r="G7" s="8"/>
      <c r="H7" s="9"/>
      <c r="I7" s="8"/>
      <c r="J7" s="8"/>
      <c r="K7" s="8"/>
      <c r="L7" s="9"/>
      <c r="M7" s="8"/>
      <c r="N7" s="8"/>
      <c r="O7" s="8"/>
      <c r="P7" s="9"/>
    </row>
    <row r="8" customFormat="false" ht="12.75" hidden="false" customHeight="false" outlineLevel="0" collapsed="false">
      <c r="A8" s="18" t="s">
        <v>56</v>
      </c>
      <c r="B8" s="19" t="s">
        <v>57</v>
      </c>
      <c r="C8" s="19" t="s">
        <v>58</v>
      </c>
      <c r="D8" s="20" t="s">
        <v>59</v>
      </c>
      <c r="E8" s="22" t="s">
        <v>60</v>
      </c>
      <c r="F8" s="22" t="s">
        <v>61</v>
      </c>
      <c r="G8" s="22" t="s">
        <v>62</v>
      </c>
      <c r="H8" s="23" t="s">
        <v>63</v>
      </c>
      <c r="I8" s="22" t="s">
        <v>60</v>
      </c>
      <c r="J8" s="22" t="s">
        <v>61</v>
      </c>
      <c r="K8" s="22" t="s">
        <v>62</v>
      </c>
      <c r="L8" s="23" t="s">
        <v>63</v>
      </c>
      <c r="M8" s="22" t="s">
        <v>60</v>
      </c>
      <c r="N8" s="22" t="s">
        <v>61</v>
      </c>
      <c r="O8" s="22" t="s">
        <v>62</v>
      </c>
      <c r="P8" s="23" t="s">
        <v>63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customFormat="false" ht="12.75" hidden="false" customHeight="false" outlineLevel="0" collapsed="false">
      <c r="A9" s="25" t="n">
        <v>37011</v>
      </c>
      <c r="B9" s="26" t="n">
        <f aca="false">EOMONTH(A9,0)-$A$1</f>
        <v>-8915</v>
      </c>
      <c r="C9" s="27" t="n">
        <f aca="false">[1]Curves!D19</f>
        <v>0.0560562910261737</v>
      </c>
      <c r="D9" s="28" t="n">
        <f aca="false">1/(1+C9*0.5)^(B9*2/365.25)</f>
        <v>3.85509316555082</v>
      </c>
      <c r="E9" s="26" t="n">
        <f aca="false">NymexVolume!D5</f>
        <v>63765</v>
      </c>
      <c r="F9" s="29" t="n">
        <v>4.81</v>
      </c>
      <c r="G9" s="30" t="n">
        <f aca="false">VLOOKUP($A9,[1]!Table,MATCH(F$1,[1]!Curves,0))</f>
        <v>5.528</v>
      </c>
      <c r="H9" s="31" t="n">
        <f aca="false">(G9-F9)*E9*$D9</f>
        <v>176498.771273568</v>
      </c>
      <c r="I9" s="26" t="n">
        <f aca="false">'BasisVolumeSmall VPP'!C14</f>
        <v>31065</v>
      </c>
      <c r="J9" s="30" t="n">
        <v>0.01</v>
      </c>
      <c r="K9" s="30" t="n">
        <f aca="false">VLOOKUP($A9,[1]!Table,MATCH(J$1,[1]!Curves,0))</f>
        <v>0.005</v>
      </c>
      <c r="L9" s="31" t="n">
        <f aca="false">(K9-J9)*I9*$D9</f>
        <v>-598.792345939182</v>
      </c>
      <c r="M9" s="26" t="n">
        <f aca="false">'BasisVolumeSmall VPP'!E14</f>
        <v>32700</v>
      </c>
      <c r="N9" s="30" t="n">
        <v>-0.29</v>
      </c>
      <c r="O9" s="30" t="n">
        <f aca="false">VLOOKUP($A9,[1]!Table,MATCH(N$1,[1]!Curves,0))</f>
        <v>-0.1625</v>
      </c>
      <c r="P9" s="31" t="n">
        <f aca="false">(O9-N9)*M9*$D9</f>
        <v>16072.8471804728</v>
      </c>
      <c r="Q9" s="30"/>
      <c r="R9" s="32"/>
      <c r="S9" s="30"/>
      <c r="T9" s="30"/>
      <c r="U9" s="32"/>
      <c r="V9" s="30"/>
      <c r="W9" s="30"/>
      <c r="X9" s="32"/>
      <c r="Y9" s="30"/>
      <c r="Z9" s="30"/>
      <c r="AA9" s="32"/>
    </row>
    <row r="10" customFormat="false" ht="12.75" hidden="false" customHeight="false" outlineLevel="0" collapsed="false">
      <c r="A10" s="25" t="n">
        <v>37042</v>
      </c>
      <c r="B10" s="26" t="n">
        <f aca="false">EOMONTH(A10,0)-$A$1</f>
        <v>-8884</v>
      </c>
      <c r="C10" s="27" t="n">
        <f aca="false">[1]Curves!D20</f>
        <v>0.054856475455269</v>
      </c>
      <c r="D10" s="28" t="n">
        <f aca="false">1/(1+C10*0.5)^(B10*2/365.25)</f>
        <v>3.72962283652263</v>
      </c>
      <c r="E10" s="26" t="n">
        <f aca="false">NymexVolume!D6</f>
        <v>63019.125</v>
      </c>
      <c r="F10" s="29" t="n">
        <v>4.81</v>
      </c>
      <c r="G10" s="30" t="n">
        <f aca="false">VLOOKUP($A10,[1]!Table,MATCH(F$1,[1]!Curves,0))</f>
        <v>5.5</v>
      </c>
      <c r="H10" s="31" t="n">
        <f aca="false">(G10-F10)*E10*$D10</f>
        <v>162175.921738995</v>
      </c>
      <c r="I10" s="26" t="n">
        <f aca="false">'BasisVolumeSmall VPP'!C15</f>
        <v>30701.625</v>
      </c>
      <c r="J10" s="30" t="n">
        <f aca="false">J9</f>
        <v>0.01</v>
      </c>
      <c r="K10" s="30" t="n">
        <f aca="false">VLOOKUP($A10,[1]!Table,MATCH(J$1,[1]!Curves,0))</f>
        <v>0.0275</v>
      </c>
      <c r="L10" s="31" t="n">
        <f aca="false">(K10-J10)*I10*$D10</f>
        <v>2003.84593007119</v>
      </c>
      <c r="M10" s="26" t="n">
        <f aca="false">'BasisVolumeSmall VPP'!E15</f>
        <v>32317.5</v>
      </c>
      <c r="N10" s="30" t="n">
        <f aca="false">N9</f>
        <v>-0.29</v>
      </c>
      <c r="O10" s="30" t="n">
        <f aca="false">VLOOKUP($A10,[1]!Table,MATCH(N$1,[1]!Curves,0))</f>
        <v>-0.1525</v>
      </c>
      <c r="P10" s="31" t="n">
        <f aca="false">(O10-N10)*M10*$D10</f>
        <v>16573.1618276565</v>
      </c>
      <c r="Q10" s="30"/>
      <c r="R10" s="32"/>
      <c r="S10" s="30"/>
      <c r="T10" s="30"/>
      <c r="U10" s="32"/>
      <c r="V10" s="30"/>
      <c r="W10" s="30"/>
      <c r="X10" s="32"/>
      <c r="Y10" s="30"/>
      <c r="Z10" s="30"/>
      <c r="AA10" s="32"/>
    </row>
    <row r="11" customFormat="false" ht="12.75" hidden="false" customHeight="false" outlineLevel="0" collapsed="false">
      <c r="A11" s="25" t="n">
        <v>37072</v>
      </c>
      <c r="B11" s="26" t="n">
        <f aca="false">EOMONTH(A11,0)-$A$1</f>
        <v>-8854</v>
      </c>
      <c r="C11" s="27" t="n">
        <f aca="false">[1]Curves!D21</f>
        <v>0.0538300049150866</v>
      </c>
      <c r="D11" s="28" t="n">
        <f aca="false">1/(1+C11*0.5)^(B11*2/365.25)</f>
        <v>3.62421511542555</v>
      </c>
      <c r="E11" s="26" t="n">
        <f aca="false">NymexVolume!D7</f>
        <v>62302.5</v>
      </c>
      <c r="F11" s="29" t="n">
        <v>4.81</v>
      </c>
      <c r="G11" s="30" t="n">
        <f aca="false">VLOOKUP($A11,[1]!Table,MATCH(F$1,[1]!Curves,0))</f>
        <v>5.505</v>
      </c>
      <c r="H11" s="31" t="n">
        <f aca="false">(G11-F11)*E11*$D11</f>
        <v>156929.375249016</v>
      </c>
      <c r="I11" s="26" t="n">
        <f aca="false">'BasisVolumeSmall VPP'!C16</f>
        <v>30352.5</v>
      </c>
      <c r="J11" s="30" t="n">
        <f aca="false">J10</f>
        <v>0.01</v>
      </c>
      <c r="K11" s="30" t="n">
        <f aca="false">VLOOKUP($A11,[1]!Table,MATCH(J$1,[1]!Curves,0))</f>
        <v>0.0425</v>
      </c>
      <c r="L11" s="31" t="n">
        <f aca="false">(K11-J11)*I11*$D11</f>
        <v>3575.129651956</v>
      </c>
      <c r="M11" s="26" t="n">
        <f aca="false">'BasisVolumeSmall VPP'!E16</f>
        <v>31950</v>
      </c>
      <c r="N11" s="30" t="n">
        <f aca="false">N10</f>
        <v>-0.29</v>
      </c>
      <c r="O11" s="30" t="n">
        <f aca="false">VLOOKUP($A11,[1]!Table,MATCH(N$1,[1]!Curves,0))</f>
        <v>-0.1475</v>
      </c>
      <c r="P11" s="31" t="n">
        <f aca="false">(O11-N11)*M11*$D11</f>
        <v>16500.5983936431</v>
      </c>
      <c r="Q11" s="30"/>
      <c r="R11" s="32"/>
      <c r="S11" s="30"/>
      <c r="T11" s="30"/>
      <c r="U11" s="32"/>
      <c r="V11" s="30"/>
      <c r="W11" s="30"/>
      <c r="X11" s="32"/>
      <c r="Y11" s="30"/>
      <c r="Z11" s="30"/>
      <c r="AA11" s="32"/>
    </row>
    <row r="12" customFormat="false" ht="12.75" hidden="false" customHeight="false" outlineLevel="0" collapsed="false">
      <c r="A12" s="25" t="n">
        <v>37103</v>
      </c>
      <c r="B12" s="26" t="n">
        <f aca="false">EOMONTH(A12,0)-$A$1</f>
        <v>-8823</v>
      </c>
      <c r="C12" s="27" t="n">
        <f aca="false">[1]Curves!D22</f>
        <v>0.0533524831978385</v>
      </c>
      <c r="D12" s="28" t="n">
        <f aca="false">1/(1+C12*0.5)^(B12*2/365.25)</f>
        <v>3.56760817967964</v>
      </c>
      <c r="E12" s="26" t="n">
        <f aca="false">NymexVolume!D8</f>
        <v>61507.875</v>
      </c>
      <c r="F12" s="29" t="n">
        <v>4.81</v>
      </c>
      <c r="G12" s="30" t="n">
        <f aca="false">VLOOKUP($A12,[1]!Table,MATCH(F$1,[1]!Curves,0))</f>
        <v>5.53</v>
      </c>
      <c r="H12" s="31" t="n">
        <f aca="false">(G12-F12)*E12*$D12</f>
        <v>157993.918534593</v>
      </c>
      <c r="I12" s="26" t="n">
        <f aca="false">'BasisVolumeSmall VPP'!C17</f>
        <v>29965.375</v>
      </c>
      <c r="J12" s="30" t="n">
        <f aca="false">J11</f>
        <v>0.01</v>
      </c>
      <c r="K12" s="30" t="n">
        <f aca="false">VLOOKUP($A12,[1]!Table,MATCH(J$1,[1]!Curves,0))</f>
        <v>0.0475</v>
      </c>
      <c r="L12" s="31" t="n">
        <f aca="false">(K12-J12)*I12*$D12</f>
        <v>4008.92688589379</v>
      </c>
      <c r="M12" s="26" t="n">
        <f aca="false">'BasisVolumeSmall VPP'!E17</f>
        <v>31542.5</v>
      </c>
      <c r="N12" s="30" t="n">
        <f aca="false">N11</f>
        <v>-0.29</v>
      </c>
      <c r="O12" s="30" t="n">
        <f aca="false">VLOOKUP($A12,[1]!Table,MATCH(N$1,[1]!Curves,0))</f>
        <v>-0.1375</v>
      </c>
      <c r="P12" s="31" t="n">
        <f aca="false">(O12-N12)*M12*$D12</f>
        <v>17161.0203536506</v>
      </c>
      <c r="Q12" s="30"/>
      <c r="R12" s="32"/>
      <c r="S12" s="30"/>
      <c r="T12" s="30"/>
      <c r="U12" s="32"/>
      <c r="V12" s="30"/>
      <c r="W12" s="30"/>
      <c r="X12" s="32"/>
      <c r="Y12" s="30"/>
      <c r="Z12" s="30"/>
      <c r="AA12" s="32"/>
    </row>
    <row r="13" customFormat="false" ht="12.75" hidden="false" customHeight="false" outlineLevel="0" collapsed="false">
      <c r="A13" s="25" t="n">
        <v>37134</v>
      </c>
      <c r="B13" s="26" t="n">
        <f aca="false">EOMONTH(A13,0)-$A$1</f>
        <v>-8792</v>
      </c>
      <c r="C13" s="27" t="n">
        <f aca="false">[1]Curves!D23</f>
        <v>0.0528749615566002</v>
      </c>
      <c r="D13" s="28" t="n">
        <f aca="false">1/(1+C13*0.5)^(B13*2/365.25)</f>
        <v>3.5121535021738</v>
      </c>
      <c r="E13" s="26" t="n">
        <f aca="false">NymexVolume!D9</f>
        <v>60752.25</v>
      </c>
      <c r="F13" s="29" t="n">
        <v>4.81</v>
      </c>
      <c r="G13" s="30" t="n">
        <f aca="false">VLOOKUP($A13,[1]!Table,MATCH(F$1,[1]!Curves,0))</f>
        <v>5.54</v>
      </c>
      <c r="H13" s="31" t="n">
        <f aca="false">(G13-F13)*E13*$D13</f>
        <v>155760.99614978</v>
      </c>
      <c r="I13" s="26" t="n">
        <f aca="false">'BasisVolumeSmall VPP'!C18</f>
        <v>29597.25</v>
      </c>
      <c r="J13" s="30" t="n">
        <f aca="false">J12</f>
        <v>0.01</v>
      </c>
      <c r="K13" s="30" t="n">
        <f aca="false">VLOOKUP($A13,[1]!Table,MATCH(J$1,[1]!Curves,0))</f>
        <v>0.05</v>
      </c>
      <c r="L13" s="31" t="n">
        <f aca="false">(K13-J13)*I13*$D13</f>
        <v>4158.00340968854</v>
      </c>
      <c r="M13" s="26" t="n">
        <f aca="false">'BasisVolumeSmall VPP'!E18</f>
        <v>31155</v>
      </c>
      <c r="N13" s="30" t="n">
        <f aca="false">N12</f>
        <v>-0.29</v>
      </c>
      <c r="O13" s="30" t="n">
        <f aca="false">VLOOKUP($A13,[1]!Table,MATCH(N$1,[1]!Curves,0))</f>
        <v>-0.1325</v>
      </c>
      <c r="P13" s="31" t="n">
        <f aca="false">(O13-N13)*M13*$D13</f>
        <v>17233.8299217354</v>
      </c>
      <c r="Q13" s="30"/>
      <c r="R13" s="32"/>
      <c r="S13" s="30"/>
      <c r="T13" s="30"/>
      <c r="U13" s="32"/>
      <c r="V13" s="30"/>
      <c r="W13" s="30"/>
      <c r="X13" s="32"/>
      <c r="Y13" s="30"/>
      <c r="Z13" s="30"/>
      <c r="AA13" s="32"/>
    </row>
    <row r="14" customFormat="false" ht="12.75" hidden="false" customHeight="false" outlineLevel="0" collapsed="false">
      <c r="A14" s="25" t="n">
        <v>37164</v>
      </c>
      <c r="B14" s="26" t="n">
        <f aca="false">EOMONTH(A14,0)-$A$1</f>
        <v>-8762</v>
      </c>
      <c r="C14" s="27" t="n">
        <f aca="false">[1]Curves!D24</f>
        <v>0.0525127367907134</v>
      </c>
      <c r="D14" s="28" t="n">
        <f aca="false">1/(1+C14*0.5)^(B14*2/365.25)</f>
        <v>3.46764788397461</v>
      </c>
      <c r="E14" s="26" t="n">
        <f aca="false">NymexVolume!D10</f>
        <v>60108.75</v>
      </c>
      <c r="F14" s="29" t="n">
        <v>4.81</v>
      </c>
      <c r="G14" s="30" t="n">
        <f aca="false">VLOOKUP($A14,[1]!Table,MATCH(F$1,[1]!Curves,0))</f>
        <v>5.5</v>
      </c>
      <c r="H14" s="31" t="n">
        <f aca="false">(G14-F14)*E14*$D14</f>
        <v>143820.826024643</v>
      </c>
      <c r="I14" s="26" t="n">
        <f aca="false">'BasisVolumeSmall VPP'!C19</f>
        <v>29283.75</v>
      </c>
      <c r="J14" s="30" t="n">
        <f aca="false">J13</f>
        <v>0.01</v>
      </c>
      <c r="K14" s="30" t="n">
        <f aca="false">VLOOKUP($A14,[1]!Table,MATCH(J$1,[1]!Curves,0))</f>
        <v>0.03</v>
      </c>
      <c r="L14" s="31" t="n">
        <f aca="false">(K14-J14)*I14*$D14</f>
        <v>2030.91467444683</v>
      </c>
      <c r="M14" s="26" t="n">
        <f aca="false">'BasisVolumeSmall VPP'!E19</f>
        <v>30825</v>
      </c>
      <c r="N14" s="30" t="n">
        <f aca="false">N13</f>
        <v>-0.29</v>
      </c>
      <c r="O14" s="30" t="n">
        <f aca="false">VLOOKUP($A14,[1]!Table,MATCH(N$1,[1]!Curves,0))</f>
        <v>-0.1425</v>
      </c>
      <c r="P14" s="31" t="n">
        <f aca="false">(O14-N14)*M14*$D14</f>
        <v>15766.3112884688</v>
      </c>
      <c r="Q14" s="30"/>
      <c r="R14" s="32"/>
      <c r="S14" s="30"/>
      <c r="T14" s="30"/>
      <c r="U14" s="32"/>
      <c r="V14" s="30"/>
      <c r="W14" s="30"/>
      <c r="X14" s="32"/>
      <c r="Y14" s="30"/>
      <c r="Z14" s="30"/>
      <c r="AA14" s="32"/>
    </row>
    <row r="15" customFormat="false" ht="12.75" hidden="false" customHeight="false" outlineLevel="0" collapsed="false">
      <c r="A15" s="25" t="n">
        <v>37195</v>
      </c>
      <c r="B15" s="26" t="n">
        <f aca="false">EOMONTH(A15,0)-$A$1</f>
        <v>-8731</v>
      </c>
      <c r="C15" s="27" t="n">
        <f aca="false">[1]Curves!D25</f>
        <v>0.0522996611566917</v>
      </c>
      <c r="D15" s="28" t="n">
        <f aca="false">1/(1+C15*0.5)^(B15*2/365.25)</f>
        <v>3.4353326157897</v>
      </c>
      <c r="E15" s="26" t="n">
        <f aca="false">NymexVolume!D11</f>
        <v>59392.125</v>
      </c>
      <c r="F15" s="29" t="n">
        <v>4.81</v>
      </c>
      <c r="G15" s="30" t="n">
        <f aca="false">VLOOKUP($A15,[1]!Table,MATCH(F$1,[1]!Curves,0))</f>
        <v>5.51</v>
      </c>
      <c r="H15" s="31" t="n">
        <f aca="false">(G15-F15)*E15*$D15</f>
        <v>142822.192893491</v>
      </c>
      <c r="I15" s="26" t="n">
        <f aca="false">'BasisVolumeSmall VPP'!C20</f>
        <v>28934.625</v>
      </c>
      <c r="J15" s="30" t="n">
        <f aca="false">J14</f>
        <v>0.01</v>
      </c>
      <c r="K15" s="30" t="n">
        <f aca="false">VLOOKUP($A15,[1]!Table,MATCH(J$1,[1]!Curves,0))</f>
        <v>0.0125</v>
      </c>
      <c r="L15" s="31" t="n">
        <f aca="false">(K15-J15)*I15*$D15</f>
        <v>248.50015247036</v>
      </c>
      <c r="M15" s="26" t="n">
        <f aca="false">'BasisVolumeSmall VPP'!E20</f>
        <v>30457.5</v>
      </c>
      <c r="N15" s="30" t="n">
        <f aca="false">N14</f>
        <v>-0.29</v>
      </c>
      <c r="O15" s="30" t="n">
        <f aca="false">VLOOKUP($A15,[1]!Table,MATCH(N$1,[1]!Curves,0))</f>
        <v>-0.155</v>
      </c>
      <c r="P15" s="31" t="n">
        <f aca="false">(O15-N15)*M15*$D15</f>
        <v>14125.271824631</v>
      </c>
      <c r="Q15" s="30"/>
      <c r="R15" s="32"/>
      <c r="S15" s="30"/>
      <c r="T15" s="30"/>
      <c r="U15" s="32"/>
      <c r="V15" s="30"/>
      <c r="W15" s="30"/>
      <c r="X15" s="32"/>
      <c r="Y15" s="30"/>
      <c r="Z15" s="30"/>
      <c r="AA15" s="32"/>
    </row>
    <row r="16" customFormat="false" ht="12.75" hidden="false" customHeight="false" outlineLevel="0" collapsed="false">
      <c r="A16" s="25" t="n">
        <v>37225</v>
      </c>
      <c r="B16" s="26" t="n">
        <f aca="false">EOMONTH(A16,0)-$A$1</f>
        <v>-8701</v>
      </c>
      <c r="C16" s="27" t="n">
        <f aca="false">[1]Curves!D26</f>
        <v>0.0520934589446358</v>
      </c>
      <c r="D16" s="28" t="n">
        <f aca="false">1/(1+C16*0.5)^(B16*2/365.25)</f>
        <v>3.40445912012686</v>
      </c>
      <c r="E16" s="26" t="n">
        <f aca="false">NymexVolume!D12</f>
        <v>58646.25</v>
      </c>
      <c r="F16" s="29" t="n">
        <v>4.81</v>
      </c>
      <c r="G16" s="30" t="n">
        <f aca="false">VLOOKUP($A16,[1]!Table,MATCH(F$1,[1]!Curves,0))</f>
        <v>5.59</v>
      </c>
      <c r="H16" s="31" t="n">
        <f aca="false">(G16-F16)*E16*$D16</f>
        <v>155733.833325517</v>
      </c>
      <c r="I16" s="26" t="n">
        <f aca="false">'BasisVolumeSmall VPP'!C21</f>
        <v>28571.25</v>
      </c>
      <c r="J16" s="30" t="n">
        <f aca="false">J15</f>
        <v>0.01</v>
      </c>
      <c r="K16" s="30" t="n">
        <f aca="false">VLOOKUP($A16,[1]!Table,MATCH(J$1,[1]!Curves,0))</f>
        <v>0</v>
      </c>
      <c r="L16" s="31" t="n">
        <f aca="false">(K16-J16)*I16*$D16</f>
        <v>-972.696526359244</v>
      </c>
      <c r="M16" s="26" t="n">
        <f aca="false">'BasisVolumeSmall VPP'!E21</f>
        <v>30075</v>
      </c>
      <c r="N16" s="30" t="n">
        <f aca="false">N15</f>
        <v>-0.29</v>
      </c>
      <c r="O16" s="30" t="n">
        <f aca="false">VLOOKUP($A16,[1]!Table,MATCH(N$1,[1]!Curves,0))</f>
        <v>-0.155</v>
      </c>
      <c r="P16" s="31" t="n">
        <f aca="false">(O16-N16)*M16*$D16</f>
        <v>13822.529585105</v>
      </c>
      <c r="Q16" s="30"/>
      <c r="R16" s="32"/>
      <c r="S16" s="30"/>
      <c r="T16" s="30"/>
      <c r="U16" s="32"/>
      <c r="V16" s="30"/>
      <c r="W16" s="30"/>
      <c r="X16" s="32"/>
      <c r="Y16" s="30"/>
      <c r="Z16" s="30"/>
      <c r="AA16" s="32"/>
    </row>
    <row r="17" customFormat="false" ht="12.75" hidden="false" customHeight="false" outlineLevel="0" collapsed="false">
      <c r="A17" s="25" t="n">
        <v>37256</v>
      </c>
      <c r="B17" s="26" t="n">
        <f aca="false">EOMONTH(A17,0)-$A$1</f>
        <v>-8670</v>
      </c>
      <c r="C17" s="27" t="n">
        <f aca="false">[1]Curves!D27</f>
        <v>0.0519842623677058</v>
      </c>
      <c r="D17" s="28" t="n">
        <f aca="false">1/(1+C17*0.5)^(B17*2/365.25)</f>
        <v>3.38107952941445</v>
      </c>
      <c r="E17" s="26" t="n">
        <f aca="false">NymexVolume!D13</f>
        <v>57880.875</v>
      </c>
      <c r="F17" s="29" t="n">
        <v>4.81</v>
      </c>
      <c r="G17" s="30" t="n">
        <f aca="false">VLOOKUP($A17,[1]!Table,MATCH(F$1,[1]!Curves,0))</f>
        <v>5.683</v>
      </c>
      <c r="H17" s="31" t="n">
        <f aca="false">(G17-F17)*E17*$D17</f>
        <v>170845.961722996</v>
      </c>
      <c r="I17" s="26" t="n">
        <f aca="false">'BasisVolumeSmall VPP'!C22</f>
        <v>28198.375</v>
      </c>
      <c r="J17" s="30" t="n">
        <f aca="false">J16</f>
        <v>0.01</v>
      </c>
      <c r="K17" s="30" t="n">
        <f aca="false">VLOOKUP($A17,[1]!Table,MATCH(J$1,[1]!Curves,0))</f>
        <v>-0.0225</v>
      </c>
      <c r="L17" s="31" t="n">
        <f aca="false">(K17-J17)*I17*$D17</f>
        <v>-3098.5808254457</v>
      </c>
      <c r="M17" s="26" t="n">
        <f aca="false">'BasisVolumeSmall VPP'!E22</f>
        <v>29682.5</v>
      </c>
      <c r="N17" s="30" t="n">
        <f aca="false">N16</f>
        <v>-0.29</v>
      </c>
      <c r="O17" s="30" t="n">
        <f aca="false">VLOOKUP($A17,[1]!Table,MATCH(N$1,[1]!Curves,0))</f>
        <v>-0.18</v>
      </c>
      <c r="P17" s="31" t="n">
        <f aca="false">(O17-N17)*M17*$D17</f>
        <v>11039.4782445029</v>
      </c>
      <c r="Q17" s="30"/>
      <c r="R17" s="32"/>
      <c r="S17" s="30"/>
      <c r="T17" s="30"/>
      <c r="U17" s="32"/>
      <c r="V17" s="30"/>
      <c r="W17" s="30"/>
      <c r="X17" s="32"/>
      <c r="Y17" s="30"/>
      <c r="Z17" s="30"/>
      <c r="AA17" s="32"/>
    </row>
    <row r="18" customFormat="false" ht="12.75" hidden="false" customHeight="false" outlineLevel="0" collapsed="false">
      <c r="A18" s="25" t="n">
        <v>37287</v>
      </c>
      <c r="B18" s="26" t="n">
        <f aca="false">EOMONTH(A18,0)-$A$1</f>
        <v>-8639</v>
      </c>
      <c r="C18" s="27" t="n">
        <f aca="false">[1]Curves!D28</f>
        <v>0.0520188982947891</v>
      </c>
      <c r="D18" s="28" t="n">
        <f aca="false">1/(1+C18*0.5)^(B18*2/365.25)</f>
        <v>3.36907353031206</v>
      </c>
      <c r="E18" s="26" t="n">
        <f aca="false">NymexVolume!D14</f>
        <v>57276.375</v>
      </c>
      <c r="F18" s="29" t="n">
        <v>4.81</v>
      </c>
      <c r="G18" s="30" t="n">
        <f aca="false">VLOOKUP($A18,[1]!Table,MATCH(F$1,[1]!Curves,0))</f>
        <v>5.688</v>
      </c>
      <c r="H18" s="31" t="n">
        <f aca="false">(G18-F18)*E18*$D18</f>
        <v>169426.184015911</v>
      </c>
      <c r="I18" s="26" t="n">
        <f aca="false">'BasisVolumeSmall VPP'!C23</f>
        <v>27903.875</v>
      </c>
      <c r="J18" s="30" t="n">
        <v>-0.005</v>
      </c>
      <c r="K18" s="30" t="n">
        <f aca="false">VLOOKUP($A18,[1]!Table,MATCH(J$1,[1]!Curves,0))</f>
        <v>-0.0275</v>
      </c>
      <c r="L18" s="31" t="n">
        <f aca="false">(K18-J18)*I18*$D18</f>
        <v>-2115.22964975182</v>
      </c>
      <c r="M18" s="26" t="n">
        <f aca="false">'BasisVolumeSmall VPP'!E23</f>
        <v>29372.5</v>
      </c>
      <c r="N18" s="30" t="n">
        <v>-0.29</v>
      </c>
      <c r="O18" s="30" t="n">
        <f aca="false">VLOOKUP($A18,[1]!Table,MATCH(N$1,[1]!Curves,0))</f>
        <v>-0.185</v>
      </c>
      <c r="P18" s="31" t="n">
        <f aca="false">(O18-N18)*M18*$D18</f>
        <v>10390.6017882546</v>
      </c>
      <c r="Q18" s="30"/>
      <c r="R18" s="32"/>
      <c r="S18" s="30"/>
      <c r="T18" s="30"/>
      <c r="U18" s="32"/>
      <c r="V18" s="30"/>
      <c r="W18" s="30"/>
      <c r="X18" s="32"/>
      <c r="Y18" s="30"/>
      <c r="Z18" s="30"/>
      <c r="AA18" s="32"/>
    </row>
    <row r="19" customFormat="false" ht="12.75" hidden="false" customHeight="false" outlineLevel="0" collapsed="false">
      <c r="A19" s="25" t="n">
        <v>37315</v>
      </c>
      <c r="B19" s="26" t="n">
        <f aca="false">EOMONTH(A19,0)-$A$1</f>
        <v>-8611</v>
      </c>
      <c r="C19" s="27" t="n">
        <f aca="false">[1]Curves!D29</f>
        <v>0.0520501823583053</v>
      </c>
      <c r="D19" s="28" t="n">
        <f aca="false">1/(1+C19*0.5)^(B19*2/365.25)</f>
        <v>3.35824947052186</v>
      </c>
      <c r="E19" s="26" t="n">
        <f aca="false">NymexVolume!D15</f>
        <v>56511</v>
      </c>
      <c r="F19" s="29" t="n">
        <v>4.81</v>
      </c>
      <c r="G19" s="30" t="n">
        <f aca="false">VLOOKUP($A19,[1]!Table,MATCH(F$1,[1]!Curves,0))</f>
        <v>5.435</v>
      </c>
      <c r="H19" s="31" t="n">
        <f aca="false">(G19-F19)*E19*$D19</f>
        <v>118611.272392913</v>
      </c>
      <c r="I19" s="26" t="n">
        <f aca="false">'BasisVolumeSmall VPP'!C24</f>
        <v>27531</v>
      </c>
      <c r="J19" s="30" t="n">
        <f aca="false">J18</f>
        <v>-0.005</v>
      </c>
      <c r="K19" s="30" t="n">
        <f aca="false">VLOOKUP($A19,[1]!Table,MATCH(J$1,[1]!Curves,0))</f>
        <v>-0.0125</v>
      </c>
      <c r="L19" s="31" t="n">
        <f aca="false">(K19-J19)*I19*$D19</f>
        <v>-693.419746297031</v>
      </c>
      <c r="M19" s="26" t="n">
        <f aca="false">'BasisVolumeSmall VPP'!E24</f>
        <v>28980</v>
      </c>
      <c r="N19" s="30" t="n">
        <f aca="false">N18</f>
        <v>-0.29</v>
      </c>
      <c r="O19" s="30" t="n">
        <f aca="false">VLOOKUP($A19,[1]!Table,MATCH(N$1,[1]!Curves,0))</f>
        <v>-0.17</v>
      </c>
      <c r="P19" s="31" t="n">
        <f aca="false">(O19-N19)*M19*$D19</f>
        <v>11678.6483586868</v>
      </c>
      <c r="Q19" s="30"/>
      <c r="R19" s="32"/>
      <c r="S19" s="30"/>
      <c r="T19" s="30"/>
      <c r="U19" s="32"/>
      <c r="V19" s="30"/>
      <c r="W19" s="30"/>
      <c r="X19" s="32"/>
      <c r="Y19" s="30"/>
      <c r="Z19" s="30"/>
      <c r="AA19" s="32"/>
    </row>
    <row r="20" customFormat="false" ht="12.75" hidden="false" customHeight="false" outlineLevel="0" collapsed="false">
      <c r="A20" s="25" t="n">
        <v>37346</v>
      </c>
      <c r="B20" s="26" t="n">
        <f aca="false">EOMONTH(A20,0)-$A$1</f>
        <v>-8580</v>
      </c>
      <c r="C20" s="27" t="n">
        <f aca="false">[1]Curves!D30</f>
        <v>0.0520955174890387</v>
      </c>
      <c r="D20" s="28" t="n">
        <f aca="false">1/(1+C20*0.5)^(B20*2/365.25)</f>
        <v>3.34710774150837</v>
      </c>
      <c r="E20" s="26" t="n">
        <f aca="false">NymexVolume!D16</f>
        <v>55916.25</v>
      </c>
      <c r="F20" s="29" t="n">
        <v>4.81</v>
      </c>
      <c r="G20" s="30" t="n">
        <f aca="false">VLOOKUP($A20,[1]!Table,MATCH(F$1,[1]!Curves,0))</f>
        <v>5.045</v>
      </c>
      <c r="H20" s="31" t="n">
        <f aca="false">(G20-F20)*E20*$D20</f>
        <v>43982.0626140127</v>
      </c>
      <c r="I20" s="26" t="n">
        <f aca="false">'BasisVolumeSmall VPP'!C25</f>
        <v>27241.25</v>
      </c>
      <c r="J20" s="30" t="n">
        <f aca="false">J19</f>
        <v>-0.005</v>
      </c>
      <c r="K20" s="30" t="n">
        <f aca="false">VLOOKUP($A20,[1]!Table,MATCH(J$1,[1]!Curves,0))</f>
        <v>-0.0025</v>
      </c>
      <c r="L20" s="31" t="n">
        <f aca="false">(K20-J20)*I20*$D20</f>
        <v>227.948496908412</v>
      </c>
      <c r="M20" s="26" t="n">
        <f aca="false">'BasisVolumeSmall VPP'!E25</f>
        <v>28675</v>
      </c>
      <c r="N20" s="30" t="n">
        <f aca="false">N19</f>
        <v>-0.29</v>
      </c>
      <c r="O20" s="30" t="n">
        <f aca="false">VLOOKUP($A20,[1]!Table,MATCH(N$1,[1]!Curves,0))</f>
        <v>-0.16</v>
      </c>
      <c r="P20" s="31" t="n">
        <f aca="false">(O20-N20)*M20*$D20</f>
        <v>12477.1808834078</v>
      </c>
      <c r="Q20" s="30"/>
      <c r="R20" s="32"/>
      <c r="S20" s="30"/>
      <c r="T20" s="30"/>
      <c r="U20" s="32"/>
      <c r="V20" s="30"/>
      <c r="W20" s="30"/>
      <c r="X20" s="32"/>
      <c r="Y20" s="30"/>
      <c r="Z20" s="30"/>
      <c r="AA20" s="32"/>
    </row>
    <row r="21" customFormat="false" ht="12.75" hidden="false" customHeight="false" outlineLevel="0" collapsed="false">
      <c r="A21" s="25" t="n">
        <v>37376</v>
      </c>
      <c r="B21" s="26" t="n">
        <f aca="false">EOMONTH(A21,0)-$A$1</f>
        <v>-8550</v>
      </c>
      <c r="C21" s="27" t="n">
        <f aca="false">[1]Curves!D31</f>
        <v>0.0521507181381002</v>
      </c>
      <c r="D21" s="28" t="n">
        <f aca="false">1/(1+C21*0.5)^(B21*2/365.25)</f>
        <v>3.33719905463594</v>
      </c>
      <c r="E21" s="26" t="n">
        <f aca="false">NymexVolume!D17</f>
        <v>55136.25</v>
      </c>
      <c r="F21" s="29" t="n">
        <v>4.81</v>
      </c>
      <c r="G21" s="30" t="n">
        <f aca="false">VLOOKUP($A21,[1]!Table,MATCH(F$1,[1]!Curves,0))</f>
        <v>4.565</v>
      </c>
      <c r="H21" s="31" t="n">
        <f aca="false">(G21-F21)*E21*$D21</f>
        <v>-45080.1571371617</v>
      </c>
      <c r="I21" s="26" t="n">
        <f aca="false">'BasisVolumeSmall VPP'!C26</f>
        <v>26861.25</v>
      </c>
      <c r="J21" s="30" t="n">
        <f aca="false">J20</f>
        <v>-0.005</v>
      </c>
      <c r="K21" s="30" t="n">
        <f aca="false">VLOOKUP($A21,[1]!Table,MATCH(J$1,[1]!Curves,0))</f>
        <v>0.0125</v>
      </c>
      <c r="L21" s="31" t="n">
        <f aca="false">(K21-J21)*I21*$D21</f>
        <v>1568.72341686094</v>
      </c>
      <c r="M21" s="26" t="n">
        <f aca="false">'BasisVolumeSmall VPP'!E26</f>
        <v>28275</v>
      </c>
      <c r="N21" s="30" t="n">
        <f aca="false">N20</f>
        <v>-0.29</v>
      </c>
      <c r="O21" s="30" t="n">
        <f aca="false">VLOOKUP($A21,[1]!Table,MATCH(N$1,[1]!Curves,0))</f>
        <v>-0.14</v>
      </c>
      <c r="P21" s="31" t="n">
        <f aca="false">(O21-N21)*M21*$D21</f>
        <v>14153.8954904747</v>
      </c>
      <c r="Q21" s="30"/>
      <c r="R21" s="32"/>
      <c r="S21" s="30"/>
      <c r="T21" s="30"/>
      <c r="U21" s="32"/>
      <c r="V21" s="30"/>
      <c r="W21" s="30"/>
      <c r="X21" s="32"/>
      <c r="Y21" s="30"/>
      <c r="Z21" s="30"/>
      <c r="AA21" s="32"/>
    </row>
    <row r="22" customFormat="false" ht="12.75" hidden="false" customHeight="false" outlineLevel="0" collapsed="false">
      <c r="A22" s="25" t="n">
        <v>37407</v>
      </c>
      <c r="B22" s="26" t="n">
        <f aca="false">EOMONTH(A22,0)-$A$1</f>
        <v>-8519</v>
      </c>
      <c r="C22" s="27" t="n">
        <f aca="false">[1]Curves!D32</f>
        <v>0.0522077588098653</v>
      </c>
      <c r="D22" s="28" t="n">
        <f aca="false">1/(1+C22*0.5)^(B22*2/365.25)</f>
        <v>3.32695988691806</v>
      </c>
      <c r="E22" s="26" t="n">
        <f aca="false">NymexVolume!D18</f>
        <v>54556.125</v>
      </c>
      <c r="F22" s="29" t="n">
        <v>4.81</v>
      </c>
      <c r="G22" s="30" t="n">
        <f aca="false">VLOOKUP($A22,[1]!Table,MATCH(F$1,[1]!Curves,0))</f>
        <v>4.42</v>
      </c>
      <c r="H22" s="31" t="n">
        <f aca="false">(G22-F22)*E22*$D22</f>
        <v>-70787.355389668</v>
      </c>
      <c r="I22" s="26" t="n">
        <f aca="false">'BasisVolumeSmall VPP'!C27</f>
        <v>26578.625</v>
      </c>
      <c r="J22" s="30" t="n">
        <f aca="false">J21</f>
        <v>-0.005</v>
      </c>
      <c r="K22" s="30" t="n">
        <f aca="false">VLOOKUP($A22,[1]!Table,MATCH(J$1,[1]!Curves,0))</f>
        <v>0.0125</v>
      </c>
      <c r="L22" s="31" t="n">
        <f aca="false">(K22-J22)*I22*$D22</f>
        <v>1547.45533642765</v>
      </c>
      <c r="M22" s="26" t="n">
        <f aca="false">'BasisVolumeSmall VPP'!E27</f>
        <v>27977.5</v>
      </c>
      <c r="N22" s="30" t="n">
        <f aca="false">N21</f>
        <v>-0.29</v>
      </c>
      <c r="O22" s="30" t="n">
        <f aca="false">VLOOKUP($A22,[1]!Table,MATCH(N$1,[1]!Curves,0))</f>
        <v>-0.1275</v>
      </c>
      <c r="P22" s="31" t="n">
        <f aca="false">(O22-N22)*M22*$D22</f>
        <v>15125.5032883906</v>
      </c>
      <c r="Q22" s="30"/>
      <c r="R22" s="32"/>
      <c r="S22" s="30"/>
      <c r="T22" s="30"/>
      <c r="U22" s="32"/>
      <c r="V22" s="30"/>
      <c r="W22" s="30"/>
      <c r="X22" s="32"/>
      <c r="Y22" s="30"/>
      <c r="Z22" s="30"/>
      <c r="AA22" s="32"/>
    </row>
    <row r="23" customFormat="false" ht="12.75" hidden="false" customHeight="false" outlineLevel="0" collapsed="false">
      <c r="A23" s="25" t="n">
        <v>37437</v>
      </c>
      <c r="B23" s="26" t="n">
        <f aca="false">EOMONTH(A23,0)-$A$1</f>
        <v>-8489</v>
      </c>
      <c r="C23" s="27" t="n">
        <f aca="false">[1]Curves!D33</f>
        <v>0.0522882873256467</v>
      </c>
      <c r="D23" s="28" t="n">
        <f aca="false">1/(1+C23*0.5)^(B23*2/365.25)</f>
        <v>3.31895443771622</v>
      </c>
      <c r="E23" s="26" t="n">
        <f aca="false">NymexVolume!D19</f>
        <v>53820</v>
      </c>
      <c r="F23" s="29" t="n">
        <v>4.81</v>
      </c>
      <c r="G23" s="30" t="n">
        <f aca="false">VLOOKUP($A23,[1]!Table,MATCH(F$1,[1]!Curves,0))</f>
        <v>4.425</v>
      </c>
      <c r="H23" s="31" t="n">
        <f aca="false">(G23-F23)*E23*$D23</f>
        <v>-68771.0592175864</v>
      </c>
      <c r="I23" s="26" t="n">
        <f aca="false">'BasisVolumeSmall VPP'!C28</f>
        <v>26220</v>
      </c>
      <c r="J23" s="30" t="n">
        <f aca="false">J22</f>
        <v>-0.005</v>
      </c>
      <c r="K23" s="30" t="n">
        <f aca="false">VLOOKUP($A23,[1]!Table,MATCH(J$1,[1]!Curves,0))</f>
        <v>0.0175</v>
      </c>
      <c r="L23" s="31" t="n">
        <f aca="false">(K23-J23)*I23*$D23</f>
        <v>1958.01717053068</v>
      </c>
      <c r="M23" s="26" t="n">
        <f aca="false">'BasisVolumeSmall VPP'!E28</f>
        <v>27600</v>
      </c>
      <c r="N23" s="30" t="n">
        <f aca="false">N22</f>
        <v>-0.29</v>
      </c>
      <c r="O23" s="30" t="n">
        <f aca="false">VLOOKUP($A23,[1]!Table,MATCH(N$1,[1]!Curves,0))</f>
        <v>-0.1225</v>
      </c>
      <c r="P23" s="31" t="n">
        <f aca="false">(O23-N23)*M23*$D23</f>
        <v>15343.5263655621</v>
      </c>
      <c r="Q23" s="30"/>
      <c r="R23" s="32"/>
      <c r="S23" s="30"/>
      <c r="T23" s="30"/>
      <c r="U23" s="32"/>
      <c r="V23" s="30"/>
      <c r="W23" s="30"/>
      <c r="X23" s="32"/>
      <c r="Y23" s="30"/>
      <c r="Z23" s="30"/>
      <c r="AA23" s="32"/>
    </row>
    <row r="24" customFormat="false" ht="12.75" hidden="false" customHeight="false" outlineLevel="0" collapsed="false">
      <c r="A24" s="25" t="n">
        <v>37468</v>
      </c>
      <c r="B24" s="26" t="n">
        <f aca="false">EOMONTH(A24,0)-$A$1</f>
        <v>-8458</v>
      </c>
      <c r="C24" s="27" t="n">
        <f aca="false">[1]Curves!D34</f>
        <v>0.0524130433238508</v>
      </c>
      <c r="D24" s="28" t="n">
        <f aca="false">1/(1+C24*0.5)^(B24*2/365.25)</f>
        <v>3.31376231340038</v>
      </c>
      <c r="E24" s="26" t="n">
        <f aca="false">NymexVolume!D20</f>
        <v>53196</v>
      </c>
      <c r="F24" s="29" t="n">
        <v>4.81</v>
      </c>
      <c r="G24" s="30" t="n">
        <f aca="false">VLOOKUP($A24,[1]!Table,MATCH(F$1,[1]!Curves,0))</f>
        <v>4.445</v>
      </c>
      <c r="H24" s="31" t="n">
        <f aca="false">(G24-F24)*E24*$D24</f>
        <v>-64341.798508631</v>
      </c>
      <c r="I24" s="26" t="n">
        <f aca="false">'BasisVolumeSmall VPP'!C29</f>
        <v>25916</v>
      </c>
      <c r="J24" s="30" t="n">
        <f aca="false">J23</f>
        <v>-0.005</v>
      </c>
      <c r="K24" s="30" t="n">
        <f aca="false">VLOOKUP($A24,[1]!Table,MATCH(J$1,[1]!Curves,0))</f>
        <v>0.02</v>
      </c>
      <c r="L24" s="31" t="n">
        <f aca="false">(K24-J24)*I24*$D24</f>
        <v>2146.98660285211</v>
      </c>
      <c r="M24" s="26" t="n">
        <f aca="false">'BasisVolumeSmall VPP'!E29</f>
        <v>27280</v>
      </c>
      <c r="N24" s="30" t="n">
        <f aca="false">N23</f>
        <v>-0.29</v>
      </c>
      <c r="O24" s="30" t="n">
        <f aca="false">VLOOKUP($A24,[1]!Table,MATCH(N$1,[1]!Curves,0))</f>
        <v>-0.1125</v>
      </c>
      <c r="P24" s="31" t="n">
        <f aca="false">(O24-N24)*M24*$D24</f>
        <v>16045.8998739473</v>
      </c>
      <c r="Q24" s="30"/>
      <c r="R24" s="32"/>
      <c r="S24" s="30"/>
      <c r="T24" s="30"/>
      <c r="U24" s="32"/>
      <c r="V24" s="30"/>
      <c r="W24" s="30"/>
      <c r="X24" s="32"/>
      <c r="Y24" s="30"/>
      <c r="Z24" s="30"/>
      <c r="AA24" s="32"/>
    </row>
    <row r="25" customFormat="false" ht="12.75" hidden="false" customHeight="false" outlineLevel="0" collapsed="false">
      <c r="A25" s="25" t="n">
        <v>37499</v>
      </c>
      <c r="B25" s="26" t="n">
        <f aca="false">EOMONTH(A25,0)-$A$1</f>
        <v>-8427</v>
      </c>
      <c r="C25" s="27" t="n">
        <f aca="false">[1]Curves!D35</f>
        <v>0.0525377993272458</v>
      </c>
      <c r="D25" s="28" t="n">
        <f aca="false">1/(1+C25*0.5)^(B25*2/365.25)</f>
        <v>3.30850947027451</v>
      </c>
      <c r="E25" s="26" t="n">
        <f aca="false">NymexVolume!D21</f>
        <v>52591.5</v>
      </c>
      <c r="F25" s="29" t="n">
        <v>4.81</v>
      </c>
      <c r="G25" s="30" t="n">
        <f aca="false">VLOOKUP($A25,[1]!Table,MATCH(F$1,[1]!Curves,0))</f>
        <v>4.445</v>
      </c>
      <c r="H25" s="31" t="n">
        <f aca="false">(G25-F25)*E25*$D25</f>
        <v>-63509.8086691688</v>
      </c>
      <c r="I25" s="26" t="n">
        <f aca="false">'BasisVolumeSmall VPP'!C30</f>
        <v>25621.5</v>
      </c>
      <c r="J25" s="30" t="n">
        <f aca="false">J24</f>
        <v>-0.005</v>
      </c>
      <c r="K25" s="30" t="n">
        <f aca="false">VLOOKUP($A25,[1]!Table,MATCH(J$1,[1]!Curves,0))</f>
        <v>0.0225</v>
      </c>
      <c r="L25" s="31" t="n">
        <f aca="false">(K25-J25)*I25*$D25</f>
        <v>2331.14682329756</v>
      </c>
      <c r="M25" s="26" t="n">
        <f aca="false">'BasisVolumeSmall VPP'!E30</f>
        <v>26970</v>
      </c>
      <c r="N25" s="30" t="n">
        <f aca="false">N24</f>
        <v>-0.29</v>
      </c>
      <c r="O25" s="30" t="n">
        <f aca="false">VLOOKUP($A25,[1]!Table,MATCH(N$1,[1]!Curves,0))</f>
        <v>-0.1075</v>
      </c>
      <c r="P25" s="31" t="n">
        <f aca="false">(O25-N25)*M25*$D25</f>
        <v>16284.5663254279</v>
      </c>
      <c r="Q25" s="30"/>
      <c r="R25" s="32"/>
      <c r="S25" s="30"/>
      <c r="T25" s="30"/>
      <c r="U25" s="32"/>
      <c r="V25" s="30"/>
      <c r="W25" s="30"/>
      <c r="X25" s="32"/>
      <c r="Y25" s="30"/>
      <c r="Z25" s="30"/>
      <c r="AA25" s="32"/>
    </row>
    <row r="26" customFormat="false" ht="12.75" hidden="false" customHeight="false" outlineLevel="0" collapsed="false">
      <c r="A26" s="25" t="n">
        <v>37529</v>
      </c>
      <c r="B26" s="26" t="n">
        <f aca="false">EOMONTH(A26,0)-$A$1</f>
        <v>-8397</v>
      </c>
      <c r="C26" s="27" t="n">
        <f aca="false">[1]Curves!D36</f>
        <v>0.0526694553966989</v>
      </c>
      <c r="D26" s="28" t="n">
        <f aca="false">1/(1+C26*0.5)^(B26*2/365.25)</f>
        <v>3.30417701838044</v>
      </c>
      <c r="E26" s="26" t="n">
        <f aca="false">NymexVolume!D22</f>
        <v>51918.75</v>
      </c>
      <c r="F26" s="29" t="n">
        <v>4.81</v>
      </c>
      <c r="G26" s="30" t="n">
        <f aca="false">VLOOKUP($A26,[1]!Table,MATCH(F$1,[1]!Curves,0))</f>
        <v>4.43</v>
      </c>
      <c r="H26" s="31" t="n">
        <f aca="false">(G26-F26)*E26*$D26</f>
        <v>-65188.521417755</v>
      </c>
      <c r="I26" s="26" t="n">
        <f aca="false">'BasisVolumeSmall VPP'!C31</f>
        <v>25293.75</v>
      </c>
      <c r="J26" s="30" t="n">
        <f aca="false">J25</f>
        <v>-0.005</v>
      </c>
      <c r="K26" s="30" t="n">
        <f aca="false">VLOOKUP($A26,[1]!Table,MATCH(J$1,[1]!Curves,0))</f>
        <v>0.015</v>
      </c>
      <c r="L26" s="31" t="n">
        <f aca="false">(K26-J26)*I26*$D26</f>
        <v>1671.50054917321</v>
      </c>
      <c r="M26" s="26" t="n">
        <f aca="false">'BasisVolumeSmall VPP'!E31</f>
        <v>26625</v>
      </c>
      <c r="N26" s="30" t="n">
        <f aca="false">N25</f>
        <v>-0.29</v>
      </c>
      <c r="O26" s="30" t="n">
        <f aca="false">VLOOKUP($A26,[1]!Table,MATCH(N$1,[1]!Curves,0))</f>
        <v>-0.1175</v>
      </c>
      <c r="P26" s="31" t="n">
        <f aca="false">(O26-N26)*M26*$D26</f>
        <v>15175.4655122304</v>
      </c>
      <c r="Q26" s="30"/>
      <c r="R26" s="32"/>
      <c r="S26" s="30"/>
      <c r="T26" s="30"/>
      <c r="U26" s="32"/>
      <c r="V26" s="30"/>
      <c r="W26" s="30"/>
      <c r="X26" s="32"/>
      <c r="Y26" s="30"/>
      <c r="Z26" s="30"/>
      <c r="AA26" s="32"/>
    </row>
    <row r="27" customFormat="false" ht="12.75" hidden="false" customHeight="false" outlineLevel="0" collapsed="false">
      <c r="A27" s="25" t="n">
        <v>37560</v>
      </c>
      <c r="B27" s="26" t="n">
        <f aca="false">EOMONTH(A27,0)-$A$1</f>
        <v>-8366</v>
      </c>
      <c r="C27" s="27" t="n">
        <f aca="false">[1]Curves!D37</f>
        <v>0.0528211362344906</v>
      </c>
      <c r="D27" s="28" t="n">
        <f aca="false">1/(1+C27*0.5)^(B27*2/365.25)</f>
        <v>3.30078395574956</v>
      </c>
      <c r="E27" s="26" t="n">
        <f aca="false">NymexVolume!D23</f>
        <v>51231.375</v>
      </c>
      <c r="F27" s="29" t="n">
        <v>4.81</v>
      </c>
      <c r="G27" s="30" t="n">
        <f aca="false">VLOOKUP($A27,[1]!Table,MATCH(F$1,[1]!Curves,0))</f>
        <v>4.425</v>
      </c>
      <c r="H27" s="31" t="n">
        <f aca="false">(G27-F27)*E27*$D27</f>
        <v>-65104.9247429308</v>
      </c>
      <c r="I27" s="26" t="n">
        <f aca="false">'BasisVolumeSmall VPP'!C32</f>
        <v>24958.875</v>
      </c>
      <c r="J27" s="30" t="n">
        <f aca="false">J26</f>
        <v>-0.005</v>
      </c>
      <c r="K27" s="30" t="n">
        <f aca="false">VLOOKUP($A27,[1]!Table,MATCH(J$1,[1]!Curves,0))</f>
        <v>0.005</v>
      </c>
      <c r="L27" s="31" t="n">
        <f aca="false">(K27-J27)*I27*$D27</f>
        <v>823.838541535588</v>
      </c>
      <c r="M27" s="26" t="n">
        <f aca="false">'BasisVolumeSmall VPP'!E32</f>
        <v>26272.5</v>
      </c>
      <c r="N27" s="30" t="n">
        <f aca="false">N26</f>
        <v>-0.29</v>
      </c>
      <c r="O27" s="30" t="n">
        <f aca="false">VLOOKUP($A27,[1]!Table,MATCH(N$1,[1]!Curves,0))</f>
        <v>-0.13</v>
      </c>
      <c r="P27" s="31" t="n">
        <f aca="false">(O27-N27)*M27*$D27</f>
        <v>13875.1754363888</v>
      </c>
      <c r="Q27" s="30"/>
      <c r="R27" s="32"/>
      <c r="S27" s="30"/>
      <c r="T27" s="30"/>
      <c r="U27" s="32"/>
      <c r="V27" s="30"/>
      <c r="W27" s="30"/>
      <c r="X27" s="32"/>
      <c r="Y27" s="30"/>
      <c r="Z27" s="30"/>
      <c r="AA27" s="32"/>
    </row>
    <row r="28" customFormat="false" ht="12.75" hidden="false" customHeight="false" outlineLevel="0" collapsed="false">
      <c r="A28" s="25" t="n">
        <v>37590</v>
      </c>
      <c r="B28" s="26" t="n">
        <f aca="false">EOMONTH(A28,0)-$A$1</f>
        <v>-8336</v>
      </c>
      <c r="C28" s="27" t="n">
        <f aca="false">[1]Curves!D38</f>
        <v>0.052967924149335</v>
      </c>
      <c r="D28" s="28" t="n">
        <f aca="false">1/(1+C28*0.5)^(B28*2/365.25)</f>
        <v>3.29742412261992</v>
      </c>
      <c r="E28" s="26" t="n">
        <f aca="false">NymexVolume!D24</f>
        <v>50748.75</v>
      </c>
      <c r="F28" s="29" t="n">
        <v>4.81</v>
      </c>
      <c r="G28" s="30" t="n">
        <f aca="false">VLOOKUP($A28,[1]!Table,MATCH(F$1,[1]!Curves,0))</f>
        <v>4.54</v>
      </c>
      <c r="H28" s="31" t="n">
        <f aca="false">(G28-F28)*E28*$D28</f>
        <v>-45181.841159558</v>
      </c>
      <c r="I28" s="26" t="n">
        <f aca="false">'BasisVolumeSmall VPP'!C33</f>
        <v>24723.75</v>
      </c>
      <c r="J28" s="30" t="n">
        <f aca="false">J27</f>
        <v>-0.005</v>
      </c>
      <c r="K28" s="30" t="n">
        <f aca="false">VLOOKUP($A28,[1]!Table,MATCH(J$1,[1]!Curves,0))</f>
        <v>-0.01</v>
      </c>
      <c r="L28" s="31" t="n">
        <f aca="false">(K28-J28)*I28*$D28</f>
        <v>-407.623448258121</v>
      </c>
      <c r="M28" s="26" t="n">
        <f aca="false">'BasisVolumeSmall VPP'!E33</f>
        <v>26025</v>
      </c>
      <c r="N28" s="30" t="n">
        <f aca="false">N27</f>
        <v>-0.29</v>
      </c>
      <c r="O28" s="30" t="n">
        <f aca="false">VLOOKUP($A28,[1]!Table,MATCH(N$1,[1]!Curves,0))</f>
        <v>-0.14</v>
      </c>
      <c r="P28" s="31" t="n">
        <f aca="false">(O28-N28)*M28*$D28</f>
        <v>12872.3194186775</v>
      </c>
      <c r="Q28" s="30"/>
      <c r="R28" s="32"/>
      <c r="S28" s="30"/>
      <c r="T28" s="30"/>
      <c r="U28" s="32"/>
      <c r="V28" s="30"/>
      <c r="W28" s="30"/>
      <c r="X28" s="32"/>
      <c r="Y28" s="30"/>
      <c r="Z28" s="30"/>
      <c r="AA28" s="32"/>
    </row>
    <row r="29" customFormat="false" ht="12.75" hidden="false" customHeight="false" outlineLevel="0" collapsed="false">
      <c r="A29" s="25" t="n">
        <v>37621</v>
      </c>
      <c r="B29" s="26" t="n">
        <f aca="false">EOMONTH(A29,0)-$A$1</f>
        <v>-8305</v>
      </c>
      <c r="C29" s="27" t="n">
        <f aca="false">[1]Curves!D39</f>
        <v>0.0531339976674845</v>
      </c>
      <c r="D29" s="28" t="n">
        <f aca="false">1/(1+C29*0.5)^(B29*2/365.25)</f>
        <v>3.29492401405225</v>
      </c>
      <c r="E29" s="26" t="n">
        <f aca="false">NymexVolume!D25</f>
        <v>50022.375</v>
      </c>
      <c r="F29" s="29" t="n">
        <v>4.81</v>
      </c>
      <c r="G29" s="30" t="n">
        <f aca="false">VLOOKUP($A29,[1]!Table,MATCH(F$1,[1]!Curves,0))</f>
        <v>4.655</v>
      </c>
      <c r="H29" s="31" t="n">
        <f aca="false">(G29-F29)*E29*$D29</f>
        <v>-25547.0883172511</v>
      </c>
      <c r="I29" s="26" t="n">
        <f aca="false">'BasisVolumeSmall VPP'!C34</f>
        <v>24369.875</v>
      </c>
      <c r="J29" s="30" t="n">
        <f aca="false">J28</f>
        <v>-0.005</v>
      </c>
      <c r="K29" s="30" t="n">
        <f aca="false">VLOOKUP($A29,[1]!Table,MATCH(J$1,[1]!Curves,0))</f>
        <v>-0.0325</v>
      </c>
      <c r="L29" s="31" t="n">
        <f aca="false">(K29-J29)*I29*$D29</f>
        <v>-2208.16437481617</v>
      </c>
      <c r="M29" s="26" t="n">
        <f aca="false">'BasisVolumeSmall VPP'!E34</f>
        <v>25652.5</v>
      </c>
      <c r="N29" s="30" t="n">
        <f aca="false">N28</f>
        <v>-0.29</v>
      </c>
      <c r="O29" s="30" t="n">
        <f aca="false">VLOOKUP($A29,[1]!Table,MATCH(N$1,[1]!Curves,0))</f>
        <v>-0.165</v>
      </c>
      <c r="P29" s="31" t="n">
        <f aca="false">(O29-N29)*M29*$D29</f>
        <v>10565.3797838094</v>
      </c>
      <c r="Q29" s="30"/>
      <c r="R29" s="32"/>
      <c r="S29" s="30"/>
      <c r="T29" s="30"/>
      <c r="U29" s="32"/>
      <c r="V29" s="30"/>
      <c r="W29" s="30"/>
      <c r="X29" s="32"/>
      <c r="Y29" s="30"/>
      <c r="Z29" s="30"/>
      <c r="AA29" s="32"/>
    </row>
    <row r="30" customFormat="false" ht="12.75" hidden="false" customHeight="false" outlineLevel="0" collapsed="false">
      <c r="A30" s="25" t="n">
        <v>37652</v>
      </c>
      <c r="B30" s="26" t="n">
        <f aca="false">EOMONTH(A30,0)-$A$1</f>
        <v>-8274</v>
      </c>
      <c r="C30" s="27" t="n">
        <f aca="false">[1]Curves!D40</f>
        <v>0.0533175480037085</v>
      </c>
      <c r="D30" s="28" t="n">
        <f aca="false">1/(1+C30*0.5)^(B30*2/365.25)</f>
        <v>3.29360425580019</v>
      </c>
      <c r="E30" s="26" t="n">
        <f aca="false">NymexVolume!D26</f>
        <v>49417.875</v>
      </c>
      <c r="F30" s="29" t="n">
        <v>4.81</v>
      </c>
      <c r="G30" s="30" t="n">
        <f aca="false">VLOOKUP($A30,[1]!Table,MATCH(F$1,[1]!Curves,0))</f>
        <v>4.695</v>
      </c>
      <c r="H30" s="31" t="n">
        <f aca="false">(G30-F30)*E30*$D30</f>
        <v>-18717.7361924491</v>
      </c>
      <c r="I30" s="26" t="n">
        <f aca="false">'BasisVolumeSmall VPP'!C35</f>
        <v>24075.375</v>
      </c>
      <c r="J30" s="30" t="n">
        <v>-0.005</v>
      </c>
      <c r="K30" s="30" t="n">
        <f aca="false">VLOOKUP($A30,[1]!Table,MATCH(J$1,[1]!Curves,0))</f>
        <v>-0.035</v>
      </c>
      <c r="L30" s="31" t="n">
        <f aca="false">(K30-J30)*I30*$D30</f>
        <v>-2378.84272679956</v>
      </c>
      <c r="M30" s="26" t="n">
        <f aca="false">'BasisVolumeSmall VPP'!E35</f>
        <v>25342.5</v>
      </c>
      <c r="N30" s="30" t="n">
        <v>-0.31</v>
      </c>
      <c r="O30" s="30" t="n">
        <f aca="false">VLOOKUP($A30,[1]!Table,MATCH(N$1,[1]!Curves,0))</f>
        <v>-0.17</v>
      </c>
      <c r="P30" s="31" t="n">
        <f aca="false">(O30-N30)*M30*$D30</f>
        <v>11685.5432193663</v>
      </c>
      <c r="Q30" s="30"/>
      <c r="R30" s="32"/>
      <c r="S30" s="30"/>
      <c r="T30" s="30"/>
      <c r="U30" s="32"/>
      <c r="V30" s="30"/>
      <c r="W30" s="30"/>
      <c r="X30" s="32"/>
      <c r="Y30" s="30"/>
      <c r="Z30" s="30"/>
      <c r="AA30" s="32"/>
    </row>
    <row r="31" customFormat="false" ht="12.75" hidden="false" customHeight="false" outlineLevel="0" collapsed="false">
      <c r="A31" s="25" t="n">
        <v>37680</v>
      </c>
      <c r="B31" s="26" t="n">
        <f aca="false">EOMONTH(A31,0)-$A$1</f>
        <v>-8246</v>
      </c>
      <c r="C31" s="27" t="n">
        <f aca="false">[1]Curves!D41</f>
        <v>0.053483335413822</v>
      </c>
      <c r="D31" s="28" t="n">
        <f aca="false">1/(1+C31*0.5)^(B31*2/365.25)</f>
        <v>3.29232576553177</v>
      </c>
      <c r="E31" s="26" t="n">
        <f aca="false">NymexVolume!D27</f>
        <v>48867</v>
      </c>
      <c r="F31" s="29" t="n">
        <v>4.81</v>
      </c>
      <c r="G31" s="30" t="n">
        <f aca="false">VLOOKUP($A31,[1]!Table,MATCH(F$1,[1]!Curves,0))</f>
        <v>4.575</v>
      </c>
      <c r="H31" s="31" t="n">
        <f aca="false">(G31-F31)*E31*$D31</f>
        <v>-37808.2295482966</v>
      </c>
      <c r="I31" s="26" t="n">
        <f aca="false">'BasisVolumeSmall VPP'!C36</f>
        <v>23807</v>
      </c>
      <c r="J31" s="30" t="n">
        <f aca="false">J30</f>
        <v>-0.005</v>
      </c>
      <c r="K31" s="30" t="n">
        <f aca="false">VLOOKUP($A31,[1]!Table,MATCH(J$1,[1]!Curves,0))</f>
        <v>-0.0175</v>
      </c>
      <c r="L31" s="31" t="n">
        <f aca="false">(K31-J31)*I31*$D31</f>
        <v>-979.754993750186</v>
      </c>
      <c r="M31" s="26" t="n">
        <f aca="false">'BasisVolumeSmall VPP'!E36</f>
        <v>25060</v>
      </c>
      <c r="N31" s="30" t="n">
        <f aca="false">N30</f>
        <v>-0.31</v>
      </c>
      <c r="O31" s="30" t="n">
        <f aca="false">VLOOKUP($A31,[1]!Table,MATCH(N$1,[1]!Curves,0))</f>
        <v>-0.155</v>
      </c>
      <c r="P31" s="31" t="n">
        <f aca="false">(O31-N31)*M31*$D31</f>
        <v>12788.3809710551</v>
      </c>
      <c r="Q31" s="30"/>
      <c r="R31" s="32"/>
      <c r="S31" s="30"/>
      <c r="T31" s="30"/>
      <c r="U31" s="32"/>
      <c r="V31" s="30"/>
      <c r="W31" s="30"/>
      <c r="X31" s="32"/>
      <c r="Y31" s="30"/>
      <c r="Z31" s="30"/>
      <c r="AA31" s="32"/>
    </row>
    <row r="32" customFormat="false" ht="12.75" hidden="false" customHeight="false" outlineLevel="0" collapsed="false">
      <c r="A32" s="25" t="n">
        <v>37711</v>
      </c>
      <c r="B32" s="26" t="n">
        <f aca="false">EOMONTH(A32,0)-$A$1</f>
        <v>-8215</v>
      </c>
      <c r="C32" s="27" t="n">
        <f aca="false">[1]Curves!D42</f>
        <v>0.0536522055160233</v>
      </c>
      <c r="D32" s="28" t="n">
        <f aca="false">1/(1+C32*0.5)^(B32*2/365.25)</f>
        <v>3.28975671233949</v>
      </c>
      <c r="E32" s="26" t="n">
        <f aca="false">NymexVolume!D28</f>
        <v>48208.875</v>
      </c>
      <c r="F32" s="29" t="n">
        <v>4.81</v>
      </c>
      <c r="G32" s="30" t="n">
        <f aca="false">VLOOKUP($A32,[1]!Table,MATCH(F$1,[1]!Curves,0))</f>
        <v>4.415</v>
      </c>
      <c r="H32" s="31" t="n">
        <f aca="false">(G32-F32)*E32*$D32</f>
        <v>-62645.2106996061</v>
      </c>
      <c r="I32" s="26" t="n">
        <f aca="false">'BasisVolumeSmall VPP'!C37</f>
        <v>23486.375</v>
      </c>
      <c r="J32" s="30" t="n">
        <f aca="false">J31</f>
        <v>-0.005</v>
      </c>
      <c r="K32" s="30" t="n">
        <f aca="false">VLOOKUP($A32,[1]!Table,MATCH(J$1,[1]!Curves,0))</f>
        <v>-0.005</v>
      </c>
      <c r="L32" s="31" t="n">
        <f aca="false">(K32-J32)*I32*$D32</f>
        <v>0</v>
      </c>
      <c r="M32" s="26" t="n">
        <f aca="false">'BasisVolumeSmall VPP'!E37</f>
        <v>24722.5</v>
      </c>
      <c r="N32" s="30" t="n">
        <f aca="false">N31</f>
        <v>-0.31</v>
      </c>
      <c r="O32" s="30" t="n">
        <f aca="false">VLOOKUP($A32,[1]!Table,MATCH(N$1,[1]!Curves,0))</f>
        <v>-0.145</v>
      </c>
      <c r="P32" s="31" t="n">
        <f aca="false">(O32-N32)*M32*$D32</f>
        <v>13419.6167029341</v>
      </c>
      <c r="Q32" s="30"/>
      <c r="R32" s="32"/>
      <c r="S32" s="30"/>
      <c r="T32" s="30"/>
      <c r="U32" s="32"/>
      <c r="V32" s="30"/>
      <c r="W32" s="30"/>
      <c r="X32" s="32"/>
      <c r="Y32" s="30"/>
      <c r="Z32" s="30"/>
      <c r="AA32" s="32"/>
    </row>
    <row r="33" customFormat="false" ht="12.75" hidden="false" customHeight="false" outlineLevel="0" collapsed="false">
      <c r="A33" s="25" t="n">
        <v>37741</v>
      </c>
      <c r="B33" s="26" t="n">
        <f aca="false">EOMONTH(A33,0)-$A$1</f>
        <v>-8185</v>
      </c>
      <c r="C33" s="27" t="n">
        <f aca="false">[1]Curves!D43</f>
        <v>0.0537959767612004</v>
      </c>
      <c r="D33" s="28" t="n">
        <f aca="false">1/(1+C33*0.5)^(B33*2/365.25)</f>
        <v>3.28577474644979</v>
      </c>
      <c r="E33" s="26" t="n">
        <f aca="false">NymexVolume!D29</f>
        <v>47677.5</v>
      </c>
      <c r="F33" s="29" t="n">
        <v>4.81</v>
      </c>
      <c r="G33" s="30" t="n">
        <f aca="false">VLOOKUP($A33,[1]!Table,MATCH(F$1,[1]!Curves,0))</f>
        <v>4.225</v>
      </c>
      <c r="H33" s="31" t="n">
        <f aca="false">(G33-F33)*E33*$D33</f>
        <v>-91644.652402208</v>
      </c>
      <c r="I33" s="26" t="n">
        <f aca="false">'BasisVolumeSmall VPP'!C38</f>
        <v>23227.5</v>
      </c>
      <c r="J33" s="30" t="n">
        <f aca="false">J32</f>
        <v>-0.005</v>
      </c>
      <c r="K33" s="30" t="n">
        <f aca="false">VLOOKUP($A33,[1]!Table,MATCH(J$1,[1]!Curves,0))</f>
        <v>0.0075</v>
      </c>
      <c r="L33" s="31" t="n">
        <f aca="false">(K33-J33)*I33*$D33</f>
        <v>954.004161539531</v>
      </c>
      <c r="M33" s="26" t="n">
        <f aca="false">'BasisVolumeSmall VPP'!E38</f>
        <v>24450</v>
      </c>
      <c r="N33" s="30" t="n">
        <f aca="false">N32</f>
        <v>-0.31</v>
      </c>
      <c r="O33" s="30" t="n">
        <f aca="false">VLOOKUP($A33,[1]!Table,MATCH(N$1,[1]!Curves,0))</f>
        <v>-0.13</v>
      </c>
      <c r="P33" s="31" t="n">
        <f aca="false">(O33-N33)*M33*$D33</f>
        <v>14460.6946591255</v>
      </c>
      <c r="Q33" s="30"/>
      <c r="R33" s="32"/>
      <c r="S33" s="30"/>
      <c r="T33" s="30"/>
      <c r="U33" s="32"/>
      <c r="V33" s="30"/>
      <c r="W33" s="30"/>
      <c r="X33" s="32"/>
      <c r="Y33" s="30"/>
      <c r="Z33" s="30"/>
      <c r="AA33" s="32"/>
    </row>
    <row r="34" customFormat="false" ht="12.75" hidden="false" customHeight="false" outlineLevel="0" collapsed="false">
      <c r="A34" s="25" t="n">
        <v>37772</v>
      </c>
      <c r="B34" s="26" t="n">
        <f aca="false">EOMONTH(A34,0)-$A$1</f>
        <v>-8154</v>
      </c>
      <c r="C34" s="27" t="n">
        <f aca="false">[1]Curves!D44</f>
        <v>0.0539445403884535</v>
      </c>
      <c r="D34" s="28" t="n">
        <f aca="false">1/(1+C34*0.5)^(B34*2/365.25)</f>
        <v>3.28158506607856</v>
      </c>
      <c r="E34" s="26" t="n">
        <f aca="false">NymexVolume!D30</f>
        <v>47151</v>
      </c>
      <c r="F34" s="29" t="n">
        <v>4.81</v>
      </c>
      <c r="G34" s="30" t="n">
        <f aca="false">VLOOKUP($A34,[1]!Table,MATCH(F$1,[1]!Curves,0))</f>
        <v>4.195</v>
      </c>
      <c r="H34" s="31" t="n">
        <f aca="false">(G34-F34)*E34*$D34</f>
        <v>-95158.960732162</v>
      </c>
      <c r="I34" s="26" t="n">
        <f aca="false">'BasisVolumeSmall VPP'!C39</f>
        <v>22971</v>
      </c>
      <c r="J34" s="30" t="n">
        <f aca="false">J33</f>
        <v>-0.005</v>
      </c>
      <c r="K34" s="30" t="n">
        <f aca="false">VLOOKUP($A34,[1]!Table,MATCH(J$1,[1]!Curves,0))</f>
        <v>0.0075</v>
      </c>
      <c r="L34" s="31" t="n">
        <f aca="false">(K34-J34)*I34*$D34</f>
        <v>942.266131911132</v>
      </c>
      <c r="M34" s="26" t="n">
        <f aca="false">'BasisVolumeSmall VPP'!E39</f>
        <v>24180</v>
      </c>
      <c r="N34" s="30" t="n">
        <f aca="false">N33</f>
        <v>-0.31</v>
      </c>
      <c r="O34" s="30" t="n">
        <f aca="false">VLOOKUP($A34,[1]!Table,MATCH(N$1,[1]!Curves,0))</f>
        <v>-0.1175</v>
      </c>
      <c r="P34" s="31" t="n">
        <f aca="false">(O34-N34)*M34*$D34</f>
        <v>15274.6299278226</v>
      </c>
      <c r="Q34" s="30"/>
      <c r="R34" s="32"/>
      <c r="S34" s="30"/>
      <c r="T34" s="30"/>
      <c r="U34" s="32"/>
      <c r="V34" s="30"/>
      <c r="W34" s="30"/>
      <c r="X34" s="32"/>
      <c r="Y34" s="30"/>
      <c r="Z34" s="30"/>
      <c r="AA34" s="32"/>
    </row>
    <row r="35" customFormat="false" ht="12.75" hidden="false" customHeight="false" outlineLevel="0" collapsed="false">
      <c r="A35" s="25" t="n">
        <v>37802</v>
      </c>
      <c r="B35" s="26" t="n">
        <f aca="false">EOMONTH(A35,0)-$A$1</f>
        <v>-8124</v>
      </c>
      <c r="C35" s="27" t="n">
        <f aca="false">[1]Curves!D45</f>
        <v>0.054085176416605</v>
      </c>
      <c r="D35" s="28" t="n">
        <f aca="false">1/(1+C35*0.5)^(B35*2/365.25)</f>
        <v>3.27723573828957</v>
      </c>
      <c r="E35" s="26" t="n">
        <f aca="false">NymexVolume!D31</f>
        <v>46507.5</v>
      </c>
      <c r="F35" s="29" t="n">
        <v>4.81</v>
      </c>
      <c r="G35" s="30" t="n">
        <f aca="false">VLOOKUP($A35,[1]!Table,MATCH(F$1,[1]!Curves,0))</f>
        <v>4.238</v>
      </c>
      <c r="H35" s="31" t="n">
        <f aca="false">(G35-F35)*E35*$D35</f>
        <v>-87181.9755083432</v>
      </c>
      <c r="I35" s="26" t="n">
        <f aca="false">'BasisVolumeSmall VPP'!C40</f>
        <v>22657.5</v>
      </c>
      <c r="J35" s="30" t="n">
        <f aca="false">J34</f>
        <v>-0.005</v>
      </c>
      <c r="K35" s="30" t="n">
        <f aca="false">VLOOKUP($A35,[1]!Table,MATCH(J$1,[1]!Curves,0))</f>
        <v>0.0125</v>
      </c>
      <c r="L35" s="31" t="n">
        <f aca="false">(K35-J35)*I35*$D35</f>
        <v>1299.44445295518</v>
      </c>
      <c r="M35" s="26" t="n">
        <f aca="false">'BasisVolumeSmall VPP'!E40</f>
        <v>23850</v>
      </c>
      <c r="N35" s="30" t="n">
        <f aca="false">N34</f>
        <v>-0.31</v>
      </c>
      <c r="O35" s="30" t="n">
        <f aca="false">VLOOKUP($A35,[1]!Table,MATCH(N$1,[1]!Curves,0))</f>
        <v>-0.1125</v>
      </c>
      <c r="P35" s="31" t="n">
        <f aca="false">(O35-N35)*M35*$D35</f>
        <v>15437.0092907457</v>
      </c>
      <c r="Q35" s="30"/>
      <c r="R35" s="32"/>
      <c r="S35" s="30"/>
      <c r="T35" s="30"/>
      <c r="U35" s="32"/>
      <c r="V35" s="30"/>
      <c r="W35" s="30"/>
      <c r="X35" s="32"/>
      <c r="Y35" s="30"/>
      <c r="Z35" s="30"/>
      <c r="AA35" s="32"/>
    </row>
    <row r="36" customFormat="false" ht="12.75" hidden="false" customHeight="false" outlineLevel="0" collapsed="false">
      <c r="A36" s="25" t="n">
        <v>37833</v>
      </c>
      <c r="B36" s="26" t="n">
        <f aca="false">EOMONTH(A36,0)-$A$1</f>
        <v>-8093</v>
      </c>
      <c r="C36" s="27" t="n">
        <f aca="false">[1]Curves!D46</f>
        <v>0.0542259999236032</v>
      </c>
      <c r="D36" s="28" t="n">
        <f aca="false">1/(1+C36*0.5)^(B36*2/365.25)</f>
        <v>3.2723517228077</v>
      </c>
      <c r="E36" s="26" t="n">
        <f aca="false">NymexVolume!D32</f>
        <v>45942</v>
      </c>
      <c r="F36" s="29" t="n">
        <v>4.81</v>
      </c>
      <c r="G36" s="30" t="n">
        <f aca="false">VLOOKUP($A36,[1]!Table,MATCH(F$1,[1]!Curves,0))</f>
        <v>4.25</v>
      </c>
      <c r="H36" s="31" t="n">
        <f aca="false">(G36-F36)*E36*$D36</f>
        <v>-84189.4943955695</v>
      </c>
      <c r="I36" s="26" t="n">
        <f aca="false">'BasisVolumeSmall VPP'!C41</f>
        <v>22382</v>
      </c>
      <c r="J36" s="30" t="n">
        <f aca="false">J35</f>
        <v>-0.005</v>
      </c>
      <c r="K36" s="30" t="n">
        <f aca="false">VLOOKUP($A36,[1]!Table,MATCH(J$1,[1]!Curves,0))</f>
        <v>0.015</v>
      </c>
      <c r="L36" s="31" t="n">
        <f aca="false">(K36-J36)*I36*$D36</f>
        <v>1464.83552519764</v>
      </c>
      <c r="M36" s="26" t="n">
        <f aca="false">'BasisVolumeSmall VPP'!E41</f>
        <v>23560</v>
      </c>
      <c r="N36" s="30" t="n">
        <f aca="false">N35</f>
        <v>-0.31</v>
      </c>
      <c r="O36" s="30" t="n">
        <f aca="false">VLOOKUP($A36,[1]!Table,MATCH(N$1,[1]!Curves,0))</f>
        <v>-0.1025</v>
      </c>
      <c r="P36" s="31" t="n">
        <f aca="false">(O36-N36)*M36*$D36</f>
        <v>15997.54586729</v>
      </c>
      <c r="Q36" s="30"/>
      <c r="R36" s="32"/>
      <c r="S36" s="30"/>
      <c r="T36" s="30"/>
      <c r="U36" s="32"/>
      <c r="V36" s="30"/>
      <c r="W36" s="30"/>
      <c r="X36" s="32"/>
      <c r="Y36" s="30"/>
      <c r="Z36" s="30"/>
      <c r="AA36" s="32"/>
    </row>
    <row r="37" customFormat="false" ht="12.75" hidden="false" customHeight="false" outlineLevel="0" collapsed="false">
      <c r="A37" s="25" t="n">
        <v>37864</v>
      </c>
      <c r="B37" s="26" t="n">
        <f aca="false">EOMONTH(A37,0)-$A$1</f>
        <v>-8062</v>
      </c>
      <c r="C37" s="27" t="n">
        <f aca="false">[1]Curves!D47</f>
        <v>0.0543668234372086</v>
      </c>
      <c r="D37" s="28" t="n">
        <f aca="false">1/(1+C37*0.5)^(B37*2/365.25)</f>
        <v>3.26739826178531</v>
      </c>
      <c r="E37" s="26" t="n">
        <f aca="false">NymexVolume!D33</f>
        <v>45488.625</v>
      </c>
      <c r="F37" s="29" t="n">
        <v>4.81</v>
      </c>
      <c r="G37" s="30" t="n">
        <f aca="false">VLOOKUP($A37,[1]!Table,MATCH(F$1,[1]!Curves,0))</f>
        <v>4.273</v>
      </c>
      <c r="H37" s="31" t="n">
        <f aca="false">(G37-F37)*E37*$D37</f>
        <v>-79814.016935474</v>
      </c>
      <c r="I37" s="26" t="n">
        <f aca="false">'BasisVolumeSmall VPP'!C42</f>
        <v>22161.125</v>
      </c>
      <c r="J37" s="30" t="n">
        <f aca="false">J36</f>
        <v>-0.005</v>
      </c>
      <c r="K37" s="30" t="n">
        <f aca="false">VLOOKUP($A37,[1]!Table,MATCH(J$1,[1]!Curves,0))</f>
        <v>0.0175</v>
      </c>
      <c r="L37" s="31" t="n">
        <f aca="false">(K37-J37)*I37*$D37</f>
        <v>1629.20747934466</v>
      </c>
      <c r="M37" s="26" t="n">
        <f aca="false">'BasisVolumeSmall VPP'!E42</f>
        <v>23327.5</v>
      </c>
      <c r="N37" s="30" t="n">
        <f aca="false">N36</f>
        <v>-0.31</v>
      </c>
      <c r="O37" s="30" t="n">
        <f aca="false">VLOOKUP($A37,[1]!Table,MATCH(N$1,[1]!Curves,0))</f>
        <v>-0.0975</v>
      </c>
      <c r="P37" s="31" t="n">
        <f aca="false">(O37-N37)*M37*$D37</f>
        <v>16196.7995022568</v>
      </c>
      <c r="Q37" s="30"/>
      <c r="R37" s="32"/>
      <c r="S37" s="30"/>
      <c r="T37" s="30"/>
      <c r="U37" s="32"/>
      <c r="V37" s="30"/>
      <c r="W37" s="30"/>
      <c r="X37" s="32"/>
      <c r="Y37" s="30"/>
      <c r="Z37" s="30"/>
      <c r="AA37" s="32"/>
    </row>
    <row r="38" customFormat="false" ht="12.75" hidden="false" customHeight="false" outlineLevel="0" collapsed="false">
      <c r="A38" s="25" t="n">
        <v>37894</v>
      </c>
      <c r="B38" s="26" t="n">
        <f aca="false">EOMONTH(A38,0)-$A$1</f>
        <v>-8032</v>
      </c>
      <c r="C38" s="27" t="n">
        <f aca="false">[1]Curves!D48</f>
        <v>0.0544999202804775</v>
      </c>
      <c r="D38" s="28" t="n">
        <f aca="false">1/(1+C38*0.5)^(B38*2/365.25)</f>
        <v>3.26231642768349</v>
      </c>
      <c r="E38" s="26" t="n">
        <f aca="false">NymexVolume!D34</f>
        <v>44898.75</v>
      </c>
      <c r="F38" s="29" t="n">
        <v>4.81</v>
      </c>
      <c r="G38" s="30" t="n">
        <f aca="false">VLOOKUP($A38,[1]!Table,MATCH(F$1,[1]!Curves,0))</f>
        <v>4.273</v>
      </c>
      <c r="H38" s="31" t="n">
        <f aca="false">(G38-F38)*E38*$D38</f>
        <v>-78656.5002529028</v>
      </c>
      <c r="I38" s="26" t="n">
        <f aca="false">'BasisVolumeSmall VPP'!C43</f>
        <v>21873.75</v>
      </c>
      <c r="J38" s="30" t="n">
        <f aca="false">J37</f>
        <v>-0.005</v>
      </c>
      <c r="K38" s="30" t="n">
        <f aca="false">VLOOKUP($A38,[1]!Table,MATCH(J$1,[1]!Curves,0))</f>
        <v>0.01</v>
      </c>
      <c r="L38" s="31" t="n">
        <f aca="false">(K38-J38)*I38*$D38</f>
        <v>1070.38640940063</v>
      </c>
      <c r="M38" s="26" t="n">
        <f aca="false">'BasisVolumeSmall VPP'!E43</f>
        <v>23025</v>
      </c>
      <c r="N38" s="30" t="n">
        <f aca="false">N37</f>
        <v>-0.31</v>
      </c>
      <c r="O38" s="30" t="n">
        <f aca="false">VLOOKUP($A38,[1]!Table,MATCH(N$1,[1]!Curves,0))</f>
        <v>-0.1075</v>
      </c>
      <c r="P38" s="31" t="n">
        <f aca="false">(O38-N38)*M38*$D38</f>
        <v>15210.754238851</v>
      </c>
      <c r="Q38" s="30"/>
      <c r="R38" s="32"/>
      <c r="S38" s="30"/>
      <c r="T38" s="30"/>
      <c r="U38" s="32"/>
      <c r="V38" s="30"/>
      <c r="W38" s="30"/>
      <c r="X38" s="32"/>
      <c r="Y38" s="30"/>
      <c r="Z38" s="30"/>
      <c r="AA38" s="32"/>
    </row>
    <row r="39" customFormat="false" ht="12.75" hidden="false" customHeight="false" outlineLevel="0" collapsed="false">
      <c r="A39" s="25" t="n">
        <v>37925</v>
      </c>
      <c r="B39" s="26" t="n">
        <f aca="false">EOMONTH(A39,0)-$A$1</f>
        <v>-8001</v>
      </c>
      <c r="C39" s="27" t="n">
        <f aca="false">[1]Curves!D49</f>
        <v>0.0546334583639543</v>
      </c>
      <c r="D39" s="28" t="n">
        <f aca="false">1/(1+C39*0.5)^(B39*2/365.25)</f>
        <v>3.25672258367989</v>
      </c>
      <c r="E39" s="26" t="n">
        <f aca="false">NymexVolume!D35</f>
        <v>44279.625</v>
      </c>
      <c r="F39" s="29" t="n">
        <v>4.81</v>
      </c>
      <c r="G39" s="30" t="n">
        <f aca="false">VLOOKUP($A39,[1]!Table,MATCH(F$1,[1]!Curves,0))</f>
        <v>4.283</v>
      </c>
      <c r="H39" s="31" t="n">
        <f aca="false">(G39-F39)*E39*$D39</f>
        <v>-75996.8016450164</v>
      </c>
      <c r="I39" s="26" t="n">
        <f aca="false">'BasisVolumeSmall VPP'!C44</f>
        <v>21572.125</v>
      </c>
      <c r="J39" s="30" t="n">
        <f aca="false">J38</f>
        <v>-0.005</v>
      </c>
      <c r="K39" s="30" t="n">
        <f aca="false">VLOOKUP($A39,[1]!Table,MATCH(J$1,[1]!Curves,0))</f>
        <v>0</v>
      </c>
      <c r="L39" s="31" t="n">
        <f aca="false">(K39-J39)*I39*$D39</f>
        <v>351.272133327328</v>
      </c>
      <c r="M39" s="26" t="n">
        <f aca="false">'BasisVolumeSmall VPP'!E44</f>
        <v>22707.5</v>
      </c>
      <c r="N39" s="30" t="n">
        <f aca="false">N38</f>
        <v>-0.31</v>
      </c>
      <c r="O39" s="30" t="n">
        <f aca="false">VLOOKUP($A39,[1]!Table,MATCH(N$1,[1]!Curves,0))</f>
        <v>-0.12</v>
      </c>
      <c r="P39" s="31" t="n">
        <f aca="false">(O39-N39)*M39*$D39</f>
        <v>14050.8853330931</v>
      </c>
      <c r="Q39" s="30"/>
      <c r="R39" s="32"/>
      <c r="S39" s="30"/>
      <c r="T39" s="30"/>
      <c r="U39" s="32"/>
      <c r="V39" s="30"/>
      <c r="W39" s="30"/>
      <c r="X39" s="32"/>
      <c r="Y39" s="30"/>
      <c r="Z39" s="30"/>
      <c r="AA39" s="32"/>
    </row>
    <row r="40" customFormat="false" ht="12.75" hidden="false" customHeight="false" outlineLevel="0" collapsed="false">
      <c r="A40" s="25" t="n">
        <v>37955</v>
      </c>
      <c r="B40" s="26" t="n">
        <f aca="false">EOMONTH(A40,0)-$A$1</f>
        <v>-7971</v>
      </c>
      <c r="C40" s="27" t="n">
        <f aca="false">[1]Curves!D50</f>
        <v>0.0547626887729744</v>
      </c>
      <c r="D40" s="28" t="n">
        <f aca="false">1/(1+C40*0.5)^(B40*2/365.25)</f>
        <v>3.25124944103119</v>
      </c>
      <c r="E40" s="26" t="n">
        <f aca="false">NymexVolume!D36</f>
        <v>43875</v>
      </c>
      <c r="F40" s="29" t="n">
        <v>4.81</v>
      </c>
      <c r="G40" s="30" t="n">
        <f aca="false">VLOOKUP($A40,[1]!Table,MATCH(F$1,[1]!Curves,0))</f>
        <v>4.42</v>
      </c>
      <c r="H40" s="31" t="n">
        <f aca="false">(G40-F40)*E40*$D40</f>
        <v>-55632.9419978449</v>
      </c>
      <c r="I40" s="26" t="n">
        <f aca="false">'BasisVolumeSmall VPP'!C45</f>
        <v>21375</v>
      </c>
      <c r="J40" s="30" t="n">
        <f aca="false">J39</f>
        <v>-0.005</v>
      </c>
      <c r="K40" s="30" t="n">
        <f aca="false">VLOOKUP($A40,[1]!Table,MATCH(J$1,[1]!Curves,0))</f>
        <v>-0.01</v>
      </c>
      <c r="L40" s="31" t="n">
        <f aca="false">(K40-J40)*I40*$D40</f>
        <v>-347.477284010208</v>
      </c>
      <c r="M40" s="26" t="n">
        <f aca="false">'BasisVolumeSmall VPP'!E45</f>
        <v>22500</v>
      </c>
      <c r="N40" s="30" t="n">
        <f aca="false">N39</f>
        <v>-0.31</v>
      </c>
      <c r="O40" s="30" t="n">
        <f aca="false">VLOOKUP($A40,[1]!Table,MATCH(N$1,[1]!Curves,0))</f>
        <v>-0.14</v>
      </c>
      <c r="P40" s="31" t="n">
        <f aca="false">(O40-N40)*M40*$D40</f>
        <v>12436.0291119443</v>
      </c>
      <c r="Q40" s="30"/>
      <c r="R40" s="32"/>
      <c r="S40" s="30"/>
      <c r="T40" s="30"/>
      <c r="U40" s="32"/>
      <c r="V40" s="30"/>
      <c r="W40" s="30"/>
      <c r="X40" s="32"/>
      <c r="Y40" s="30"/>
      <c r="Z40" s="30"/>
      <c r="AA40" s="32"/>
    </row>
    <row r="41" customFormat="false" ht="12.75" hidden="false" customHeight="false" outlineLevel="0" collapsed="false">
      <c r="A41" s="25" t="n">
        <v>37986</v>
      </c>
      <c r="B41" s="26" t="n">
        <f aca="false">EOMONTH(A41,0)-$A$1</f>
        <v>-7940</v>
      </c>
      <c r="C41" s="27" t="n">
        <f aca="false">[1]Curves!D51</f>
        <v>0.05490100439589</v>
      </c>
      <c r="D41" s="28" t="n">
        <f aca="false">1/(1+C41*0.5)^(B41*2/365.25)</f>
        <v>3.24586056216118</v>
      </c>
      <c r="E41" s="26" t="n">
        <f aca="false">NymexVolume!D37</f>
        <v>43221.75</v>
      </c>
      <c r="F41" s="29" t="n">
        <v>4.81</v>
      </c>
      <c r="G41" s="30" t="n">
        <f aca="false">VLOOKUP($A41,[1]!Table,MATCH(F$1,[1]!Curves,0))</f>
        <v>4.555</v>
      </c>
      <c r="H41" s="31" t="n">
        <f aca="false">(G41-F41)*E41*$D41</f>
        <v>-35774.4023069104</v>
      </c>
      <c r="I41" s="26" t="n">
        <f aca="false">'BasisVolumeSmall VPP'!C46</f>
        <v>21056.75</v>
      </c>
      <c r="J41" s="30" t="n">
        <f aca="false">J40</f>
        <v>-0.005</v>
      </c>
      <c r="K41" s="30" t="n">
        <f aca="false">VLOOKUP($A41,[1]!Table,MATCH(J$1,[1]!Curves,0))</f>
        <v>-0.0325</v>
      </c>
      <c r="L41" s="31" t="n">
        <f aca="false">(K41-J41)*I41*$D41</f>
        <v>-1879.5500457879</v>
      </c>
      <c r="M41" s="26" t="n">
        <f aca="false">'BasisVolumeSmall VPP'!E46</f>
        <v>22165</v>
      </c>
      <c r="N41" s="30" t="n">
        <f aca="false">N40</f>
        <v>-0.31</v>
      </c>
      <c r="O41" s="30" t="n">
        <f aca="false">VLOOKUP($A41,[1]!Table,MATCH(N$1,[1]!Curves,0))</f>
        <v>-0.1625</v>
      </c>
      <c r="P41" s="31" t="n">
        <f aca="false">(O41-N41)*M41*$D41</f>
        <v>10611.8136556446</v>
      </c>
      <c r="Q41" s="30"/>
      <c r="R41" s="32"/>
      <c r="S41" s="30"/>
      <c r="T41" s="30"/>
      <c r="U41" s="32"/>
      <c r="V41" s="30"/>
      <c r="W41" s="30"/>
      <c r="X41" s="32"/>
      <c r="Y41" s="30"/>
      <c r="Z41" s="30"/>
      <c r="AA41" s="32"/>
    </row>
    <row r="42" customFormat="false" ht="12.75" hidden="false" customHeight="false" outlineLevel="0" collapsed="false">
      <c r="A42" s="25" t="n">
        <v>38017</v>
      </c>
      <c r="B42" s="26" t="n">
        <f aca="false">EOMONTH(A42,0)-$A$1</f>
        <v>-7909</v>
      </c>
      <c r="C42" s="27" t="n">
        <f aca="false">[1]Curves!D52</f>
        <v>0.0550444160550221</v>
      </c>
      <c r="D42" s="28" t="n">
        <f aca="false">1/(1+C42*0.5)^(B42*2/365.25)</f>
        <v>3.24075394181404</v>
      </c>
      <c r="E42" s="26" t="n">
        <f aca="false">NymexVolume!D38</f>
        <v>0</v>
      </c>
      <c r="F42" s="29" t="n">
        <v>4.81</v>
      </c>
      <c r="G42" s="30" t="n">
        <f aca="false">VLOOKUP($A42,[1]!Table,MATCH(F$1,[1]!Curves,0))</f>
        <v>4.595</v>
      </c>
      <c r="H42" s="31" t="n">
        <f aca="false">(G42-F42)*E42*$D42</f>
        <v>-0</v>
      </c>
      <c r="I42" s="26" t="n">
        <f aca="false">'BasisVolumeSmall VPP'!C47</f>
        <v>0</v>
      </c>
      <c r="J42" s="30" t="n">
        <v>-0.005</v>
      </c>
      <c r="K42" s="30" t="n">
        <f aca="false">VLOOKUP($A42,[1]!Table,MATCH(J$1,[1]!Curves,0))</f>
        <v>-0.035</v>
      </c>
      <c r="L42" s="31" t="n">
        <f aca="false">(K42-J42)*I42*$D42</f>
        <v>-0</v>
      </c>
      <c r="M42" s="26" t="n">
        <f aca="false">'BasisVolumeSmall VPP'!E47</f>
        <v>0</v>
      </c>
      <c r="N42" s="30" t="n">
        <v>-0.315</v>
      </c>
      <c r="O42" s="30" t="n">
        <f aca="false">VLOOKUP($A42,[1]!Table,MATCH(N$1,[1]!Curves,0))</f>
        <v>-0.1675</v>
      </c>
      <c r="P42" s="31" t="n">
        <f aca="false">(O42-N42)*M42*$D42</f>
        <v>0</v>
      </c>
      <c r="Q42" s="30"/>
      <c r="R42" s="32"/>
      <c r="S42" s="30"/>
      <c r="T42" s="30"/>
      <c r="U42" s="32"/>
      <c r="V42" s="30"/>
      <c r="W42" s="30"/>
      <c r="X42" s="32"/>
      <c r="Y42" s="30"/>
      <c r="Z42" s="30"/>
      <c r="AA42" s="32"/>
    </row>
    <row r="43" customFormat="false" ht="12.75" hidden="false" customHeight="false" outlineLevel="0" collapsed="false">
      <c r="A43" s="25" t="n">
        <v>38046</v>
      </c>
      <c r="B43" s="26" t="n">
        <f aca="false">EOMONTH(A43,0)-$A$1</f>
        <v>-7880</v>
      </c>
      <c r="C43" s="27" t="n">
        <f aca="false">[1]Curves!D53</f>
        <v>0.0551785753552503</v>
      </c>
      <c r="D43" s="28" t="n">
        <f aca="false">1/(1+C43*0.5)^(B43*2/365.25)</f>
        <v>3.23591403158985</v>
      </c>
      <c r="E43" s="26" t="n">
        <f aca="false">NymexVolume!D39</f>
        <v>0</v>
      </c>
      <c r="F43" s="29" t="n">
        <v>4.81</v>
      </c>
      <c r="G43" s="30" t="n">
        <f aca="false">VLOOKUP($A43,[1]!Table,MATCH(F$1,[1]!Curves,0))</f>
        <v>4.475</v>
      </c>
      <c r="H43" s="31" t="n">
        <f aca="false">(G43-F43)*E43*$D43</f>
        <v>-0</v>
      </c>
      <c r="I43" s="26" t="n">
        <f aca="false">'BasisVolumeSmall VPP'!C48</f>
        <v>0</v>
      </c>
      <c r="J43" s="30" t="n">
        <f aca="false">J42</f>
        <v>-0.005</v>
      </c>
      <c r="K43" s="30" t="n">
        <f aca="false">VLOOKUP($A43,[1]!Table,MATCH(J$1,[1]!Curves,0))</f>
        <v>-0.0175</v>
      </c>
      <c r="L43" s="31" t="n">
        <f aca="false">(K43-J43)*I43*$D43</f>
        <v>-0</v>
      </c>
      <c r="M43" s="26" t="n">
        <f aca="false">'BasisVolumeSmall VPP'!E48</f>
        <v>0</v>
      </c>
      <c r="N43" s="30" t="n">
        <f aca="false">N42</f>
        <v>-0.315</v>
      </c>
      <c r="O43" s="30" t="n">
        <f aca="false">VLOOKUP($A43,[1]!Table,MATCH(N$1,[1]!Curves,0))</f>
        <v>-0.1525</v>
      </c>
      <c r="P43" s="31" t="n">
        <f aca="false">(O43-N43)*M43*$D43</f>
        <v>0</v>
      </c>
      <c r="Q43" s="30"/>
      <c r="R43" s="32"/>
      <c r="S43" s="30"/>
      <c r="T43" s="30"/>
      <c r="U43" s="32"/>
      <c r="V43" s="30"/>
      <c r="W43" s="30"/>
      <c r="X43" s="32"/>
      <c r="Y43" s="30"/>
      <c r="Z43" s="30"/>
      <c r="AA43" s="32"/>
    </row>
    <row r="44" customFormat="false" ht="12.75" hidden="false" customHeight="false" outlineLevel="0" collapsed="false">
      <c r="A44" s="25" t="n">
        <v>38077</v>
      </c>
      <c r="B44" s="26" t="n">
        <f aca="false">EOMONTH(A44,0)-$A$1</f>
        <v>-7849</v>
      </c>
      <c r="C44" s="27" t="n">
        <f aca="false">[1]Curves!D54</f>
        <v>0.0553089828737372</v>
      </c>
      <c r="D44" s="28" t="n">
        <f aca="false">1/(1+C44*0.5)^(B44*2/365.25)</f>
        <v>3.22979520531308</v>
      </c>
      <c r="E44" s="26" t="n">
        <f aca="false">NymexVolume!D40</f>
        <v>0</v>
      </c>
      <c r="F44" s="29" t="n">
        <v>4.81</v>
      </c>
      <c r="G44" s="30" t="n">
        <f aca="false">VLOOKUP($A44,[1]!Table,MATCH(F$1,[1]!Curves,0))</f>
        <v>4.395</v>
      </c>
      <c r="H44" s="31" t="n">
        <f aca="false">(G44-F44)*E44*$D44</f>
        <v>-0</v>
      </c>
      <c r="I44" s="26" t="n">
        <f aca="false">'BasisVolumeSmall VPP'!C49</f>
        <v>0</v>
      </c>
      <c r="J44" s="30" t="n">
        <f aca="false">J43</f>
        <v>-0.005</v>
      </c>
      <c r="K44" s="30" t="n">
        <f aca="false">VLOOKUP($A44,[1]!Table,MATCH(J$1,[1]!Curves,0))</f>
        <v>-0.005</v>
      </c>
      <c r="L44" s="31" t="n">
        <f aca="false">(K44-J44)*I44*$D44</f>
        <v>0</v>
      </c>
      <c r="M44" s="26" t="n">
        <f aca="false">'BasisVolumeSmall VPP'!E49</f>
        <v>0</v>
      </c>
      <c r="N44" s="30" t="n">
        <f aca="false">N43</f>
        <v>-0.315</v>
      </c>
      <c r="O44" s="30" t="n">
        <f aca="false">VLOOKUP($A44,[1]!Table,MATCH(N$1,[1]!Curves,0))</f>
        <v>-0.1425</v>
      </c>
      <c r="P44" s="31" t="n">
        <f aca="false">(O44-N44)*M44*$D44</f>
        <v>0</v>
      </c>
      <c r="Q44" s="30"/>
      <c r="R44" s="32"/>
      <c r="S44" s="30"/>
      <c r="T44" s="30"/>
      <c r="U44" s="32"/>
      <c r="V44" s="30"/>
      <c r="W44" s="30"/>
      <c r="X44" s="32"/>
      <c r="Y44" s="30"/>
      <c r="Z44" s="30"/>
      <c r="AA44" s="32"/>
    </row>
    <row r="45" customFormat="false" ht="12.75" hidden="false" customHeight="false" outlineLevel="0" collapsed="false">
      <c r="A45" s="25" t="n">
        <v>38107</v>
      </c>
      <c r="B45" s="26" t="n">
        <f aca="false">EOMONTH(A45,0)-$A$1</f>
        <v>-7819</v>
      </c>
      <c r="C45" s="27" t="n">
        <f aca="false">[1]Curves!D55</f>
        <v>0.0554217600602285</v>
      </c>
      <c r="D45" s="28" t="n">
        <f aca="false">1/(1+C45*0.5)^(B45*2/365.25)</f>
        <v>3.22291682786841</v>
      </c>
      <c r="E45" s="26" t="n">
        <f aca="false">NymexVolume!D41</f>
        <v>0</v>
      </c>
      <c r="F45" s="29" t="n">
        <v>4.81</v>
      </c>
      <c r="G45" s="30" t="n">
        <f aca="false">VLOOKUP($A45,[1]!Table,MATCH(F$1,[1]!Curves,0))</f>
        <v>4.305</v>
      </c>
      <c r="H45" s="31" t="n">
        <f aca="false">(G45-F45)*E45*$D45</f>
        <v>-0</v>
      </c>
      <c r="I45" s="26" t="n">
        <f aca="false">'BasisVolumeSmall VPP'!C50</f>
        <v>0</v>
      </c>
      <c r="J45" s="30" t="n">
        <f aca="false">J44</f>
        <v>-0.005</v>
      </c>
      <c r="K45" s="30" t="n">
        <f aca="false">VLOOKUP($A45,[1]!Table,MATCH(J$1,[1]!Curves,0))</f>
        <v>0.0075</v>
      </c>
      <c r="L45" s="31" t="n">
        <f aca="false">(K45-J45)*I45*$D45</f>
        <v>0</v>
      </c>
      <c r="M45" s="26" t="n">
        <f aca="false">'BasisVolumeSmall VPP'!E50</f>
        <v>0</v>
      </c>
      <c r="N45" s="30" t="n">
        <f aca="false">N44</f>
        <v>-0.315</v>
      </c>
      <c r="O45" s="30" t="n">
        <f aca="false">VLOOKUP($A45,[1]!Table,MATCH(N$1,[1]!Curves,0))</f>
        <v>-0.13</v>
      </c>
      <c r="P45" s="31" t="n">
        <f aca="false">(O45-N45)*M45*$D45</f>
        <v>0</v>
      </c>
      <c r="Q45" s="30"/>
      <c r="R45" s="32"/>
      <c r="S45" s="30"/>
      <c r="T45" s="30"/>
      <c r="U45" s="32"/>
      <c r="V45" s="30"/>
      <c r="W45" s="30"/>
      <c r="X45" s="32"/>
      <c r="Y45" s="30"/>
      <c r="Z45" s="30"/>
      <c r="AA45" s="32"/>
    </row>
    <row r="46" customFormat="false" ht="12.75" hidden="false" customHeight="false" outlineLevel="0" collapsed="false">
      <c r="A46" s="25" t="n">
        <v>38138</v>
      </c>
      <c r="B46" s="26" t="n">
        <f aca="false">EOMONTH(A46,0)-$A$1</f>
        <v>-7788</v>
      </c>
      <c r="C46" s="27" t="n">
        <f aca="false">[1]Curves!D56</f>
        <v>0.0555382964907194</v>
      </c>
      <c r="D46" s="28" t="n">
        <f aca="false">1/(1+C46*0.5)^(B46*2/365.25)</f>
        <v>3.2157632247365</v>
      </c>
      <c r="E46" s="26" t="n">
        <f aca="false">NymexVolume!D42</f>
        <v>0</v>
      </c>
      <c r="F46" s="29" t="n">
        <v>4.81</v>
      </c>
      <c r="G46" s="30" t="n">
        <f aca="false">VLOOKUP($A46,[1]!Table,MATCH(F$1,[1]!Curves,0))</f>
        <v>4.285</v>
      </c>
      <c r="H46" s="31" t="n">
        <f aca="false">(G46-F46)*E46*$D46</f>
        <v>-0</v>
      </c>
      <c r="I46" s="26" t="n">
        <f aca="false">'BasisVolumeSmall VPP'!C51</f>
        <v>0</v>
      </c>
      <c r="J46" s="30" t="n">
        <f aca="false">J45</f>
        <v>-0.005</v>
      </c>
      <c r="K46" s="30" t="n">
        <f aca="false">VLOOKUP($A46,[1]!Table,MATCH(J$1,[1]!Curves,0))</f>
        <v>0.0075</v>
      </c>
      <c r="L46" s="31" t="n">
        <f aca="false">(K46-J46)*I46*$D46</f>
        <v>0</v>
      </c>
      <c r="M46" s="26" t="n">
        <f aca="false">'BasisVolumeSmall VPP'!E51</f>
        <v>0</v>
      </c>
      <c r="N46" s="30" t="n">
        <f aca="false">N45</f>
        <v>-0.315</v>
      </c>
      <c r="O46" s="30" t="n">
        <f aca="false">VLOOKUP($A46,[1]!Table,MATCH(N$1,[1]!Curves,0))</f>
        <v>-0.1175</v>
      </c>
      <c r="P46" s="31" t="n">
        <f aca="false">(O46-N46)*M46*$D46</f>
        <v>0</v>
      </c>
      <c r="Q46" s="30"/>
      <c r="R46" s="32"/>
      <c r="S46" s="30"/>
      <c r="T46" s="30"/>
      <c r="U46" s="32"/>
      <c r="V46" s="30"/>
      <c r="W46" s="30"/>
      <c r="X46" s="32"/>
      <c r="Y46" s="30"/>
      <c r="Z46" s="30"/>
      <c r="AA46" s="32"/>
    </row>
    <row r="47" customFormat="false" ht="12.75" hidden="false" customHeight="false" outlineLevel="0" collapsed="false">
      <c r="A47" s="25" t="n">
        <v>38168</v>
      </c>
      <c r="B47" s="26" t="n">
        <f aca="false">EOMONTH(A47,0)-$A$1</f>
        <v>-7758</v>
      </c>
      <c r="C47" s="27" t="n">
        <f aca="false">[1]Curves!D57</f>
        <v>0.0556490624854114</v>
      </c>
      <c r="D47" s="28" t="n">
        <f aca="false">1/(1+C47*0.5)^(B47*2/365.25)</f>
        <v>3.20866291733264</v>
      </c>
      <c r="E47" s="26" t="n">
        <f aca="false">NymexVolume!D43</f>
        <v>0</v>
      </c>
      <c r="F47" s="29" t="n">
        <v>4.81</v>
      </c>
      <c r="G47" s="30" t="n">
        <f aca="false">VLOOKUP($A47,[1]!Table,MATCH(F$1,[1]!Curves,0))</f>
        <v>4.313</v>
      </c>
      <c r="H47" s="31" t="n">
        <f aca="false">(G47-F47)*E47*$D47</f>
        <v>-0</v>
      </c>
      <c r="I47" s="26" t="n">
        <f aca="false">'BasisVolumeSmall VPP'!C52</f>
        <v>0</v>
      </c>
      <c r="J47" s="30" t="n">
        <f aca="false">J46</f>
        <v>-0.005</v>
      </c>
      <c r="K47" s="30" t="n">
        <f aca="false">VLOOKUP($A47,[1]!Table,MATCH(J$1,[1]!Curves,0))</f>
        <v>0.0125</v>
      </c>
      <c r="L47" s="31" t="n">
        <f aca="false">(K47-J47)*I47*$D47</f>
        <v>0</v>
      </c>
      <c r="M47" s="26" t="n">
        <f aca="false">'BasisVolumeSmall VPP'!E52</f>
        <v>0</v>
      </c>
      <c r="N47" s="30" t="n">
        <f aca="false">N46</f>
        <v>-0.315</v>
      </c>
      <c r="O47" s="30" t="n">
        <f aca="false">VLOOKUP($A47,[1]!Table,MATCH(N$1,[1]!Curves,0))</f>
        <v>-0.1125</v>
      </c>
      <c r="P47" s="31" t="n">
        <f aca="false">(O47-N47)*M47*$D47</f>
        <v>0</v>
      </c>
      <c r="Q47" s="30"/>
      <c r="R47" s="32"/>
      <c r="S47" s="30"/>
      <c r="T47" s="30"/>
      <c r="U47" s="32"/>
      <c r="V47" s="30"/>
      <c r="W47" s="30"/>
      <c r="X47" s="32"/>
      <c r="Y47" s="30"/>
      <c r="Z47" s="30"/>
      <c r="AA47" s="32"/>
    </row>
    <row r="48" customFormat="false" ht="12.75" hidden="false" customHeight="false" outlineLevel="0" collapsed="false">
      <c r="A48" s="25" t="n">
        <v>38199</v>
      </c>
      <c r="B48" s="26" t="n">
        <f aca="false">EOMONTH(A48,0)-$A$1</f>
        <v>-7727</v>
      </c>
      <c r="C48" s="27" t="n">
        <f aca="false">[1]Curves!D58</f>
        <v>0.0557613111725717</v>
      </c>
      <c r="D48" s="28" t="n">
        <f aca="false">1/(1+C48*0.5)^(B48*2/365.25)</f>
        <v>3.20113687432569</v>
      </c>
      <c r="E48" s="26" t="n">
        <f aca="false">NymexVolume!D44</f>
        <v>0</v>
      </c>
      <c r="F48" s="29" t="n">
        <v>4.81</v>
      </c>
      <c r="G48" s="30" t="n">
        <f aca="false">VLOOKUP($A48,[1]!Table,MATCH(F$1,[1]!Curves,0))</f>
        <v>4.34</v>
      </c>
      <c r="H48" s="31" t="n">
        <f aca="false">(G48-F48)*E48*$D48</f>
        <v>-0</v>
      </c>
      <c r="I48" s="26" t="n">
        <f aca="false">'BasisVolumeSmall VPP'!C53</f>
        <v>0</v>
      </c>
      <c r="J48" s="30" t="n">
        <f aca="false">J47</f>
        <v>-0.005</v>
      </c>
      <c r="K48" s="30" t="n">
        <f aca="false">VLOOKUP($A48,[1]!Table,MATCH(J$1,[1]!Curves,0))</f>
        <v>0.015</v>
      </c>
      <c r="L48" s="31" t="n">
        <f aca="false">(K48-J48)*I48*$D48</f>
        <v>0</v>
      </c>
      <c r="M48" s="26" t="n">
        <f aca="false">'BasisVolumeSmall VPP'!E53</f>
        <v>0</v>
      </c>
      <c r="N48" s="30" t="n">
        <f aca="false">N47</f>
        <v>-0.315</v>
      </c>
      <c r="O48" s="30" t="n">
        <f aca="false">VLOOKUP($A48,[1]!Table,MATCH(N$1,[1]!Curves,0))</f>
        <v>-0.1025</v>
      </c>
      <c r="P48" s="31" t="n">
        <f aca="false">(O48-N48)*M48*$D48</f>
        <v>0</v>
      </c>
      <c r="Q48" s="30"/>
      <c r="R48" s="32"/>
      <c r="S48" s="30"/>
      <c r="T48" s="30"/>
      <c r="U48" s="32"/>
      <c r="V48" s="30"/>
      <c r="W48" s="30"/>
      <c r="X48" s="32"/>
      <c r="Y48" s="30"/>
      <c r="Z48" s="30"/>
      <c r="AA48" s="32"/>
    </row>
    <row r="49" customFormat="false" ht="12.75" hidden="false" customHeight="false" outlineLevel="0" collapsed="false">
      <c r="A49" s="25" t="n">
        <v>38230</v>
      </c>
      <c r="B49" s="26" t="n">
        <f aca="false">EOMONTH(A49,0)-$A$1</f>
        <v>-7696</v>
      </c>
      <c r="C49" s="27" t="n">
        <f aca="false">[1]Curves!D59</f>
        <v>0.0558735598639273</v>
      </c>
      <c r="D49" s="28" t="n">
        <f aca="false">1/(1+C49*0.5)^(B49*2/365.25)</f>
        <v>3.19356888154435</v>
      </c>
      <c r="E49" s="26" t="n">
        <f aca="false">NymexVolume!D45</f>
        <v>0</v>
      </c>
      <c r="F49" s="29" t="n">
        <v>4.81</v>
      </c>
      <c r="G49" s="30" t="n">
        <f aca="false">VLOOKUP($A49,[1]!Table,MATCH(F$1,[1]!Curves,0))</f>
        <v>4.363</v>
      </c>
      <c r="H49" s="31" t="n">
        <f aca="false">(G49-F49)*E49*$D49</f>
        <v>-0</v>
      </c>
      <c r="I49" s="26" t="n">
        <f aca="false">'BasisVolumeSmall VPP'!C54</f>
        <v>0</v>
      </c>
      <c r="J49" s="30" t="n">
        <f aca="false">J48</f>
        <v>-0.005</v>
      </c>
      <c r="K49" s="30" t="n">
        <f aca="false">VLOOKUP($A49,[1]!Table,MATCH(J$1,[1]!Curves,0))</f>
        <v>0.0175</v>
      </c>
      <c r="L49" s="31" t="n">
        <f aca="false">(K49-J49)*I49*$D49</f>
        <v>0</v>
      </c>
      <c r="M49" s="26" t="n">
        <f aca="false">'BasisVolumeSmall VPP'!E54</f>
        <v>0</v>
      </c>
      <c r="N49" s="30" t="n">
        <f aca="false">N48</f>
        <v>-0.315</v>
      </c>
      <c r="O49" s="30" t="n">
        <f aca="false">VLOOKUP($A49,[1]!Table,MATCH(N$1,[1]!Curves,0))</f>
        <v>-0.0975</v>
      </c>
      <c r="P49" s="31" t="n">
        <f aca="false">(O49-N49)*M49*$D49</f>
        <v>0</v>
      </c>
      <c r="Q49" s="30"/>
      <c r="R49" s="32"/>
      <c r="S49" s="30"/>
      <c r="T49" s="30"/>
      <c r="U49" s="32"/>
      <c r="V49" s="30"/>
      <c r="W49" s="30"/>
      <c r="X49" s="32"/>
      <c r="Y49" s="30"/>
      <c r="Z49" s="30"/>
      <c r="AA49" s="32"/>
    </row>
    <row r="50" customFormat="false" ht="12.75" hidden="false" customHeight="false" outlineLevel="0" collapsed="false">
      <c r="A50" s="25" t="n">
        <v>38260</v>
      </c>
      <c r="B50" s="26" t="n">
        <f aca="false">EOMONTH(A50,0)-$A$1</f>
        <v>-7666</v>
      </c>
      <c r="C50" s="27" t="n">
        <f aca="false">[1]Curves!D60</f>
        <v>0.0559800934470629</v>
      </c>
      <c r="D50" s="28" t="n">
        <f aca="false">1/(1+C50*0.5)^(B50*2/365.25)</f>
        <v>3.18606921061029</v>
      </c>
      <c r="E50" s="26" t="n">
        <f aca="false">NymexVolume!D46</f>
        <v>0</v>
      </c>
      <c r="F50" s="29" t="n">
        <v>4.81</v>
      </c>
      <c r="G50" s="30" t="n">
        <f aca="false">VLOOKUP($A50,[1]!Table,MATCH(F$1,[1]!Curves,0))</f>
        <v>4.353</v>
      </c>
      <c r="H50" s="31" t="n">
        <f aca="false">(G50-F50)*E50*$D50</f>
        <v>-0</v>
      </c>
      <c r="I50" s="26" t="n">
        <f aca="false">'BasisVolumeSmall VPP'!C55</f>
        <v>0</v>
      </c>
      <c r="J50" s="30" t="n">
        <f aca="false">J49</f>
        <v>-0.005</v>
      </c>
      <c r="K50" s="30" t="n">
        <f aca="false">VLOOKUP($A50,[1]!Table,MATCH(J$1,[1]!Curves,0))</f>
        <v>0.01</v>
      </c>
      <c r="L50" s="31" t="n">
        <f aca="false">(K50-J50)*I50*$D50</f>
        <v>0</v>
      </c>
      <c r="M50" s="26" t="n">
        <f aca="false">'BasisVolumeSmall VPP'!E55</f>
        <v>0</v>
      </c>
      <c r="N50" s="30" t="n">
        <f aca="false">N49</f>
        <v>-0.315</v>
      </c>
      <c r="O50" s="30" t="n">
        <f aca="false">VLOOKUP($A50,[1]!Table,MATCH(N$1,[1]!Curves,0))</f>
        <v>-0.1075</v>
      </c>
      <c r="P50" s="31" t="n">
        <f aca="false">(O50-N50)*M50*$D50</f>
        <v>0</v>
      </c>
      <c r="Q50" s="30"/>
      <c r="R50" s="32"/>
      <c r="S50" s="30"/>
      <c r="T50" s="30"/>
      <c r="U50" s="32"/>
      <c r="V50" s="30"/>
      <c r="W50" s="30"/>
      <c r="X50" s="32"/>
      <c r="Y50" s="30"/>
      <c r="Z50" s="30"/>
      <c r="AA50" s="32"/>
    </row>
    <row r="51" customFormat="false" ht="12.75" hidden="false" customHeight="false" outlineLevel="0" collapsed="false">
      <c r="A51" s="25" t="n">
        <v>38291</v>
      </c>
      <c r="B51" s="26" t="n">
        <f aca="false">EOMONTH(A51,0)-$A$1</f>
        <v>-7635</v>
      </c>
      <c r="C51" s="27" t="n">
        <f aca="false">[1]Curves!D61</f>
        <v>0.0560881631214398</v>
      </c>
      <c r="D51" s="28" t="n">
        <f aca="false">1/(1+C51*0.5)^(B51*2/365.25)</f>
        <v>3.17815061555821</v>
      </c>
      <c r="E51" s="26" t="n">
        <f aca="false">NymexVolume!D47</f>
        <v>0</v>
      </c>
      <c r="F51" s="29" t="n">
        <v>4.81</v>
      </c>
      <c r="G51" s="30" t="n">
        <f aca="false">VLOOKUP($A51,[1]!Table,MATCH(F$1,[1]!Curves,0))</f>
        <v>4.363</v>
      </c>
      <c r="H51" s="31" t="n">
        <f aca="false">(G51-F51)*E51*$D51</f>
        <v>-0</v>
      </c>
      <c r="I51" s="26" t="n">
        <f aca="false">'BasisVolumeSmall VPP'!C56</f>
        <v>0</v>
      </c>
      <c r="J51" s="30" t="n">
        <f aca="false">J50</f>
        <v>-0.005</v>
      </c>
      <c r="K51" s="30" t="n">
        <f aca="false">VLOOKUP($A51,[1]!Table,MATCH(J$1,[1]!Curves,0))</f>
        <v>0</v>
      </c>
      <c r="L51" s="31" t="n">
        <f aca="false">(K51-J51)*I51*$D51</f>
        <v>0</v>
      </c>
      <c r="M51" s="26" t="n">
        <f aca="false">'BasisVolumeSmall VPP'!E56</f>
        <v>0</v>
      </c>
      <c r="N51" s="30" t="n">
        <f aca="false">N50</f>
        <v>-0.315</v>
      </c>
      <c r="O51" s="30" t="n">
        <f aca="false">VLOOKUP($A51,[1]!Table,MATCH(N$1,[1]!Curves,0))</f>
        <v>-0.12</v>
      </c>
      <c r="P51" s="31" t="n">
        <f aca="false">(O51-N51)*M51*$D51</f>
        <v>0</v>
      </c>
      <c r="Q51" s="30"/>
      <c r="R51" s="32"/>
      <c r="S51" s="30"/>
      <c r="T51" s="30"/>
      <c r="U51" s="32"/>
      <c r="V51" s="30"/>
      <c r="W51" s="30"/>
      <c r="X51" s="32"/>
      <c r="Y51" s="30"/>
      <c r="Z51" s="30"/>
      <c r="AA51" s="32"/>
    </row>
    <row r="52" customFormat="false" ht="12.75" hidden="false" customHeight="false" outlineLevel="0" collapsed="false">
      <c r="A52" s="25" t="n">
        <v>38321</v>
      </c>
      <c r="B52" s="26" t="n">
        <f aca="false">EOMONTH(A52,0)-$A$1</f>
        <v>-7605</v>
      </c>
      <c r="C52" s="27" t="n">
        <f aca="false">[1]Curves!D62</f>
        <v>0.0561927466809906</v>
      </c>
      <c r="D52" s="28" t="n">
        <f aca="false">1/(1+C52*0.5)^(B52*2/365.25)</f>
        <v>3.17045198358533</v>
      </c>
      <c r="E52" s="26" t="n">
        <f aca="false">NymexVolume!D48</f>
        <v>0</v>
      </c>
      <c r="F52" s="29" t="n">
        <v>4.81</v>
      </c>
      <c r="G52" s="30" t="n">
        <f aca="false">VLOOKUP($A52,[1]!Table,MATCH(F$1,[1]!Curves,0))</f>
        <v>4.5</v>
      </c>
      <c r="H52" s="31" t="n">
        <f aca="false">(G52-F52)*E52*$D52</f>
        <v>-0</v>
      </c>
      <c r="I52" s="26" t="n">
        <f aca="false">'BasisVolumeSmall VPP'!C57</f>
        <v>0</v>
      </c>
      <c r="J52" s="30" t="n">
        <f aca="false">J51</f>
        <v>-0.005</v>
      </c>
      <c r="K52" s="30" t="n">
        <f aca="false">VLOOKUP($A52,[1]!Table,MATCH(J$1,[1]!Curves,0))</f>
        <v>-0.01</v>
      </c>
      <c r="L52" s="31" t="n">
        <f aca="false">(K52-J52)*I52*$D52</f>
        <v>-0</v>
      </c>
      <c r="M52" s="26" t="n">
        <f aca="false">'BasisVolumeSmall VPP'!E57</f>
        <v>0</v>
      </c>
      <c r="N52" s="30" t="n">
        <f aca="false">N51</f>
        <v>-0.315</v>
      </c>
      <c r="O52" s="30" t="n">
        <f aca="false">VLOOKUP($A52,[1]!Table,MATCH(N$1,[1]!Curves,0))</f>
        <v>-0.125</v>
      </c>
      <c r="P52" s="31" t="n">
        <f aca="false">(O52-N52)*M52*$D52</f>
        <v>0</v>
      </c>
      <c r="Q52" s="30"/>
      <c r="R52" s="32"/>
      <c r="S52" s="30"/>
      <c r="T52" s="30"/>
      <c r="U52" s="32"/>
      <c r="V52" s="30"/>
      <c r="W52" s="30"/>
      <c r="X52" s="32"/>
      <c r="Y52" s="30"/>
      <c r="Z52" s="30"/>
      <c r="AA52" s="32"/>
    </row>
    <row r="53" customFormat="false" ht="12.75" hidden="false" customHeight="false" outlineLevel="0" collapsed="false">
      <c r="A53" s="25" t="n">
        <v>38352</v>
      </c>
      <c r="B53" s="26" t="n">
        <f aca="false">EOMONTH(A53,0)-$A$1</f>
        <v>-7574</v>
      </c>
      <c r="C53" s="27" t="n">
        <f aca="false">[1]Curves!D63</f>
        <v>0.0563046037791857</v>
      </c>
      <c r="D53" s="28" t="n">
        <f aca="false">1/(1+C53*0.5)^(B53*2/365.25)</f>
        <v>3.1627020264423</v>
      </c>
      <c r="E53" s="26" t="n">
        <f aca="false">NymexVolume!D49</f>
        <v>0</v>
      </c>
      <c r="F53" s="29" t="n">
        <v>4.81</v>
      </c>
      <c r="G53" s="30" t="n">
        <f aca="false">VLOOKUP($A53,[1]!Table,MATCH(F$1,[1]!Curves,0))</f>
        <v>4.635</v>
      </c>
      <c r="H53" s="31" t="n">
        <f aca="false">(G53-F53)*E53*$D53</f>
        <v>-0</v>
      </c>
      <c r="I53" s="26" t="n">
        <f aca="false">'BasisVolumeSmall VPP'!C58</f>
        <v>0</v>
      </c>
      <c r="J53" s="30" t="n">
        <f aca="false">J52</f>
        <v>-0.005</v>
      </c>
      <c r="K53" s="30" t="n">
        <f aca="false">VLOOKUP($A53,[1]!Table,MATCH(J$1,[1]!Curves,0))</f>
        <v>-0.0325</v>
      </c>
      <c r="L53" s="31" t="n">
        <f aca="false">(K53-J53)*I53*$D53</f>
        <v>-0</v>
      </c>
      <c r="M53" s="26" t="n">
        <f aca="false">'BasisVolumeSmall VPP'!E58</f>
        <v>0</v>
      </c>
      <c r="N53" s="30" t="n">
        <f aca="false">N52</f>
        <v>-0.315</v>
      </c>
      <c r="O53" s="30" t="n">
        <f aca="false">VLOOKUP($A53,[1]!Table,MATCH(N$1,[1]!Curves,0))</f>
        <v>-0.1475</v>
      </c>
      <c r="P53" s="31" t="n">
        <f aca="false">(O53-N53)*M53*$D53</f>
        <v>0</v>
      </c>
      <c r="Q53" s="30"/>
      <c r="R53" s="32"/>
      <c r="S53" s="30"/>
      <c r="T53" s="30"/>
      <c r="U53" s="32"/>
      <c r="V53" s="30"/>
      <c r="W53" s="30"/>
      <c r="X53" s="32"/>
      <c r="Y53" s="30"/>
      <c r="Z53" s="30"/>
      <c r="AA53" s="32"/>
    </row>
    <row r="54" customFormat="false" ht="12.75" hidden="false" customHeight="false" outlineLevel="0" collapsed="false">
      <c r="A54" s="25" t="n">
        <v>38383</v>
      </c>
      <c r="B54" s="26" t="n">
        <f aca="false">EOMONTH(A54,0)-$A$1</f>
        <v>-7543</v>
      </c>
      <c r="C54" s="27" t="n">
        <f aca="false">[1]Curves!D64</f>
        <v>0.056419579930274</v>
      </c>
      <c r="D54" s="28" t="n">
        <f aca="false">1/(1+C54*0.5)^(B54*2/365.25)</f>
        <v>3.15511001224338</v>
      </c>
      <c r="E54" s="26" t="n">
        <f aca="false">NymexVolume!D50</f>
        <v>0</v>
      </c>
      <c r="F54" s="29" t="n">
        <v>4.81</v>
      </c>
      <c r="G54" s="30" t="n">
        <f aca="false">VLOOKUP($A54,[1]!Table,MATCH(F$1,[1]!Curves,0))</f>
        <v>4.66</v>
      </c>
      <c r="H54" s="31" t="n">
        <f aca="false">(G54-F54)*E54*$D54</f>
        <v>-0</v>
      </c>
      <c r="I54" s="26" t="n">
        <f aca="false">'BasisVolumeSmall VPP'!C59</f>
        <v>0</v>
      </c>
      <c r="J54" s="30" t="n">
        <v>-0.005</v>
      </c>
      <c r="K54" s="30" t="n">
        <f aca="false">VLOOKUP($A54,[1]!Table,MATCH(J$1,[1]!Curves,0))</f>
        <v>-0.035</v>
      </c>
      <c r="L54" s="31" t="n">
        <f aca="false">(K54-J54)*I54*$D54</f>
        <v>-0</v>
      </c>
      <c r="M54" s="26" t="n">
        <f aca="false">'BasisVolumeSmall VPP'!E59</f>
        <v>0</v>
      </c>
      <c r="N54" s="30" t="n">
        <v>-0.315</v>
      </c>
      <c r="O54" s="30" t="n">
        <f aca="false">VLOOKUP($A54,[1]!Table,MATCH(N$1,[1]!Curves,0))</f>
        <v>-0.1525</v>
      </c>
      <c r="P54" s="31" t="n">
        <f aca="false">(O54-N54)*M54*$D54</f>
        <v>0</v>
      </c>
      <c r="Q54" s="30"/>
      <c r="R54" s="32"/>
      <c r="S54" s="30"/>
      <c r="T54" s="30"/>
      <c r="U54" s="32"/>
      <c r="V54" s="30"/>
      <c r="W54" s="30"/>
      <c r="X54" s="32"/>
      <c r="Y54" s="30"/>
      <c r="Z54" s="30"/>
      <c r="AA54" s="32"/>
    </row>
    <row r="55" customFormat="false" ht="12.75" hidden="false" customHeight="false" outlineLevel="0" collapsed="false">
      <c r="A55" s="25" t="n">
        <v>38411</v>
      </c>
      <c r="B55" s="26" t="n">
        <f aca="false">EOMONTH(A55,0)-$A$1</f>
        <v>-7515</v>
      </c>
      <c r="C55" s="27" t="n">
        <f aca="false">[1]Curves!D65</f>
        <v>0.0565234293608454</v>
      </c>
      <c r="D55" s="28" t="n">
        <f aca="false">1/(1+C55*0.5)^(B55*2/365.25)</f>
        <v>3.14821666214539</v>
      </c>
      <c r="E55" s="26" t="n">
        <f aca="false">NymexVolume!D51</f>
        <v>0</v>
      </c>
      <c r="F55" s="29" t="n">
        <v>4.81</v>
      </c>
      <c r="G55" s="30" t="n">
        <f aca="false">VLOOKUP($A55,[1]!Table,MATCH(F$1,[1]!Curves,0))</f>
        <v>4.54</v>
      </c>
      <c r="H55" s="31" t="n">
        <f aca="false">(G55-F55)*E55*$D55</f>
        <v>-0</v>
      </c>
      <c r="I55" s="26" t="n">
        <f aca="false">'BasisVolumeSmall VPP'!C60</f>
        <v>0</v>
      </c>
      <c r="J55" s="30" t="n">
        <f aca="false">J54</f>
        <v>-0.005</v>
      </c>
      <c r="K55" s="30" t="n">
        <f aca="false">VLOOKUP($A55,[1]!Table,MATCH(J$1,[1]!Curves,0))</f>
        <v>-0.0175</v>
      </c>
      <c r="L55" s="31" t="n">
        <f aca="false">(K55-J55)*I55*$D55</f>
        <v>-0</v>
      </c>
      <c r="M55" s="26" t="n">
        <f aca="false">'BasisVolumeSmall VPP'!E60</f>
        <v>0</v>
      </c>
      <c r="N55" s="30" t="n">
        <f aca="false">N54</f>
        <v>-0.315</v>
      </c>
      <c r="O55" s="30" t="n">
        <f aca="false">VLOOKUP($A55,[1]!Table,MATCH(N$1,[1]!Curves,0))</f>
        <v>-0.1375</v>
      </c>
      <c r="P55" s="31" t="n">
        <f aca="false">(O55-N55)*M55*$D55</f>
        <v>0</v>
      </c>
      <c r="Q55" s="30"/>
      <c r="R55" s="32"/>
      <c r="S55" s="30"/>
      <c r="T55" s="30"/>
      <c r="U55" s="32"/>
      <c r="V55" s="30"/>
      <c r="W55" s="30"/>
      <c r="X55" s="32"/>
      <c r="Y55" s="30"/>
      <c r="Z55" s="30"/>
      <c r="AA55" s="32"/>
    </row>
    <row r="56" customFormat="false" ht="12.75" hidden="false" customHeight="false" outlineLevel="0" collapsed="false">
      <c r="A56" s="25" t="n">
        <v>38442</v>
      </c>
      <c r="B56" s="26" t="n">
        <f aca="false">EOMONTH(A56,0)-$A$1</f>
        <v>-7484</v>
      </c>
      <c r="C56" s="27" t="n">
        <f aca="false">[1]Curves!D66</f>
        <v>0.0566282769028334</v>
      </c>
      <c r="D56" s="28" t="n">
        <f aca="false">1/(1+C56*0.5)^(B56*2/365.25)</f>
        <v>3.13991143133289</v>
      </c>
      <c r="E56" s="26" t="n">
        <f aca="false">NymexVolume!D52</f>
        <v>0</v>
      </c>
      <c r="F56" s="29" t="n">
        <v>4.81</v>
      </c>
      <c r="G56" s="30" t="n">
        <f aca="false">VLOOKUP($A56,[1]!Table,MATCH(F$1,[1]!Curves,0))</f>
        <v>4.46</v>
      </c>
      <c r="H56" s="31" t="n">
        <f aca="false">(G56-F56)*E56*$D56</f>
        <v>-0</v>
      </c>
      <c r="I56" s="26" t="n">
        <f aca="false">'BasisVolumeSmall VPP'!C61</f>
        <v>0</v>
      </c>
      <c r="J56" s="30" t="n">
        <f aca="false">J55</f>
        <v>-0.005</v>
      </c>
      <c r="K56" s="30" t="n">
        <f aca="false">VLOOKUP($A56,[1]!Table,MATCH(J$1,[1]!Curves,0))</f>
        <v>-0.005</v>
      </c>
      <c r="L56" s="31" t="n">
        <f aca="false">(K56-J56)*I56*$D56</f>
        <v>0</v>
      </c>
      <c r="M56" s="26" t="n">
        <f aca="false">'BasisVolumeSmall VPP'!E61</f>
        <v>0</v>
      </c>
      <c r="N56" s="30" t="n">
        <f aca="false">N55</f>
        <v>-0.315</v>
      </c>
      <c r="O56" s="30" t="n">
        <f aca="false">VLOOKUP($A56,[1]!Table,MATCH(N$1,[1]!Curves,0))</f>
        <v>-0.1275</v>
      </c>
      <c r="P56" s="31" t="n">
        <f aca="false">(O56-N56)*M56*$D56</f>
        <v>0</v>
      </c>
      <c r="Q56" s="30"/>
      <c r="R56" s="32"/>
      <c r="S56" s="30"/>
      <c r="T56" s="30"/>
      <c r="U56" s="32"/>
      <c r="V56" s="30"/>
      <c r="W56" s="30"/>
      <c r="X56" s="32"/>
      <c r="Y56" s="30"/>
      <c r="Z56" s="30"/>
      <c r="AA56" s="32"/>
    </row>
    <row r="57" customFormat="false" ht="12.75" hidden="false" customHeight="false" outlineLevel="0" collapsed="false">
      <c r="A57" s="25" t="n">
        <v>38472</v>
      </c>
      <c r="B57" s="26" t="n">
        <f aca="false">EOMONTH(A57,0)-$A$1</f>
        <v>-7454</v>
      </c>
      <c r="C57" s="27" t="n">
        <f aca="false">[1]Curves!D67</f>
        <v>0.0567216701263233</v>
      </c>
      <c r="D57" s="28" t="n">
        <f aca="false">1/(1+C57*0.5)^(B57*2/365.25)</f>
        <v>3.13134138830039</v>
      </c>
      <c r="E57" s="26" t="n">
        <f aca="false">NymexVolume!D53</f>
        <v>0</v>
      </c>
      <c r="F57" s="29" t="n">
        <v>4.81</v>
      </c>
      <c r="G57" s="30" t="n">
        <f aca="false">VLOOKUP($A57,[1]!Table,MATCH(F$1,[1]!Curves,0))</f>
        <v>4.37</v>
      </c>
      <c r="H57" s="31" t="n">
        <f aca="false">(G57-F57)*E57*$D57</f>
        <v>-0</v>
      </c>
      <c r="I57" s="26" t="n">
        <f aca="false">'BasisVolumeSmall VPP'!C62</f>
        <v>0</v>
      </c>
      <c r="J57" s="30" t="n">
        <f aca="false">J56</f>
        <v>-0.005</v>
      </c>
      <c r="K57" s="30" t="n">
        <f aca="false">VLOOKUP($A57,[1]!Table,MATCH(J$1,[1]!Curves,0))</f>
        <v>0.015</v>
      </c>
      <c r="L57" s="31" t="n">
        <f aca="false">(K57-J57)*I57*$D57</f>
        <v>0</v>
      </c>
      <c r="M57" s="26" t="n">
        <f aca="false">'BasisVolumeSmall VPP'!E62</f>
        <v>0</v>
      </c>
      <c r="N57" s="30" t="n">
        <f aca="false">N56</f>
        <v>-0.315</v>
      </c>
      <c r="O57" s="30" t="n">
        <f aca="false">VLOOKUP($A57,[1]!Table,MATCH(N$1,[1]!Curves,0))</f>
        <v>-0.128</v>
      </c>
      <c r="P57" s="31" t="n">
        <f aca="false">(O57-N57)*M57*$D57</f>
        <v>0</v>
      </c>
      <c r="Q57" s="30"/>
      <c r="R57" s="32"/>
      <c r="S57" s="30"/>
      <c r="T57" s="30"/>
      <c r="U57" s="32"/>
      <c r="V57" s="30"/>
      <c r="W57" s="30"/>
      <c r="X57" s="32"/>
      <c r="Y57" s="30"/>
      <c r="Z57" s="30"/>
      <c r="AA57" s="32"/>
    </row>
    <row r="58" customFormat="false" ht="12.75" hidden="false" customHeight="false" outlineLevel="0" collapsed="false">
      <c r="A58" s="25" t="n">
        <v>38503</v>
      </c>
      <c r="B58" s="26" t="n">
        <f aca="false">EOMONTH(A58,0)-$A$1</f>
        <v>-7423</v>
      </c>
      <c r="C58" s="27" t="n">
        <f aca="false">[1]Curves!D68</f>
        <v>0.0568181764603128</v>
      </c>
      <c r="D58" s="28" t="n">
        <f aca="false">1/(1+C58*0.5)^(B58*2/365.25)</f>
        <v>3.12246103564123</v>
      </c>
      <c r="E58" s="26" t="n">
        <f aca="false">NymexVolume!D54</f>
        <v>0</v>
      </c>
      <c r="F58" s="29" t="n">
        <v>4.81</v>
      </c>
      <c r="G58" s="30" t="n">
        <f aca="false">VLOOKUP($A58,[1]!Table,MATCH(F$1,[1]!Curves,0))</f>
        <v>4.35</v>
      </c>
      <c r="H58" s="31" t="n">
        <f aca="false">(G58-F58)*E58*$D58</f>
        <v>-0</v>
      </c>
      <c r="I58" s="26" t="n">
        <f aca="false">'BasisVolumeSmall VPP'!C63</f>
        <v>0</v>
      </c>
      <c r="J58" s="30" t="n">
        <f aca="false">J57</f>
        <v>-0.005</v>
      </c>
      <c r="K58" s="30" t="n">
        <f aca="false">VLOOKUP($A58,[1]!Table,MATCH(J$1,[1]!Curves,0))</f>
        <v>0.015</v>
      </c>
      <c r="L58" s="31" t="n">
        <f aca="false">(K58-J58)*I58*$D58</f>
        <v>0</v>
      </c>
      <c r="M58" s="26" t="n">
        <f aca="false">'BasisVolumeSmall VPP'!E63</f>
        <v>0</v>
      </c>
      <c r="N58" s="30" t="n">
        <f aca="false">N57</f>
        <v>-0.315</v>
      </c>
      <c r="O58" s="30" t="n">
        <f aca="false">VLOOKUP($A58,[1]!Table,MATCH(N$1,[1]!Curves,0))</f>
        <v>-0.1155</v>
      </c>
      <c r="P58" s="31" t="n">
        <f aca="false">(O58-N58)*M58*$D58</f>
        <v>0</v>
      </c>
      <c r="Q58" s="30"/>
      <c r="R58" s="32"/>
      <c r="S58" s="30"/>
      <c r="T58" s="30"/>
      <c r="U58" s="32"/>
      <c r="V58" s="30"/>
      <c r="W58" s="30"/>
      <c r="X58" s="32"/>
      <c r="Y58" s="30"/>
      <c r="Z58" s="30"/>
      <c r="AA58" s="32"/>
    </row>
    <row r="59" customFormat="false" ht="12.75" hidden="false" customHeight="false" outlineLevel="0" collapsed="false">
      <c r="A59" s="25" t="n">
        <v>38533</v>
      </c>
      <c r="B59" s="26" t="n">
        <f aca="false">EOMONTH(A59,0)-$A$1</f>
        <v>-7393</v>
      </c>
      <c r="C59" s="27" t="n">
        <f aca="false">[1]Curves!D69</f>
        <v>0.0569115696897047</v>
      </c>
      <c r="D59" s="28" t="n">
        <f aca="false">1/(1+C59*0.5)^(B59*2/365.25)</f>
        <v>3.11384363348913</v>
      </c>
      <c r="E59" s="26" t="n">
        <f aca="false">NymexVolume!D55</f>
        <v>0</v>
      </c>
      <c r="F59" s="29" t="n">
        <v>4.81</v>
      </c>
      <c r="G59" s="30" t="n">
        <f aca="false">VLOOKUP($A59,[1]!Table,MATCH(F$1,[1]!Curves,0))</f>
        <v>4.378</v>
      </c>
      <c r="H59" s="31" t="n">
        <f aca="false">(G59-F59)*E59*$D59</f>
        <v>-0</v>
      </c>
      <c r="I59" s="26" t="n">
        <f aca="false">'BasisVolumeSmall VPP'!C64</f>
        <v>0</v>
      </c>
      <c r="J59" s="30" t="n">
        <f aca="false">J58</f>
        <v>-0.005</v>
      </c>
      <c r="K59" s="30" t="n">
        <f aca="false">VLOOKUP($A59,[1]!Table,MATCH(J$1,[1]!Curves,0))</f>
        <v>0.02</v>
      </c>
      <c r="L59" s="31" t="n">
        <f aca="false">(K59-J59)*I59*$D59</f>
        <v>0</v>
      </c>
      <c r="M59" s="26" t="n">
        <f aca="false">'BasisVolumeSmall VPP'!E64</f>
        <v>0</v>
      </c>
      <c r="N59" s="30" t="n">
        <f aca="false">N58</f>
        <v>-0.315</v>
      </c>
      <c r="O59" s="30" t="n">
        <f aca="false">VLOOKUP($A59,[1]!Table,MATCH(N$1,[1]!Curves,0))</f>
        <v>-0.1105</v>
      </c>
      <c r="P59" s="31" t="n">
        <f aca="false">(O59-N59)*M59*$D59</f>
        <v>0</v>
      </c>
      <c r="Q59" s="30"/>
      <c r="R59" s="32"/>
      <c r="S59" s="30"/>
      <c r="T59" s="30"/>
      <c r="U59" s="32"/>
      <c r="V59" s="30"/>
      <c r="W59" s="30"/>
      <c r="X59" s="32"/>
      <c r="Y59" s="30"/>
      <c r="Z59" s="30"/>
      <c r="AA59" s="32"/>
    </row>
    <row r="60" customFormat="false" ht="12.75" hidden="false" customHeight="false" outlineLevel="0" collapsed="false">
      <c r="A60" s="25" t="n">
        <v>38564</v>
      </c>
      <c r="B60" s="26" t="n">
        <f aca="false">EOMONTH(A60,0)-$A$1</f>
        <v>-7362</v>
      </c>
      <c r="C60" s="27" t="n">
        <f aca="false">[1]Curves!D70</f>
        <v>0.0570080760297929</v>
      </c>
      <c r="D60" s="28" t="n">
        <f aca="false">1/(1+C60*0.5)^(B60*2/365.25)</f>
        <v>3.1049150375849</v>
      </c>
      <c r="E60" s="26" t="n">
        <f aca="false">NymexVolume!D56</f>
        <v>0</v>
      </c>
      <c r="F60" s="29" t="n">
        <v>4.81</v>
      </c>
      <c r="G60" s="30" t="n">
        <f aca="false">VLOOKUP($A60,[1]!Table,MATCH(F$1,[1]!Curves,0))</f>
        <v>4.405</v>
      </c>
      <c r="H60" s="31" t="n">
        <f aca="false">(G60-F60)*E60*$D60</f>
        <v>-0</v>
      </c>
      <c r="I60" s="26" t="n">
        <f aca="false">'BasisVolumeSmall VPP'!C65</f>
        <v>0</v>
      </c>
      <c r="J60" s="30" t="n">
        <f aca="false">J59</f>
        <v>-0.005</v>
      </c>
      <c r="K60" s="30" t="n">
        <f aca="false">VLOOKUP($A60,[1]!Table,MATCH(J$1,[1]!Curves,0))</f>
        <v>0.0225</v>
      </c>
      <c r="L60" s="31" t="n">
        <f aca="false">(K60-J60)*I60*$D60</f>
        <v>0</v>
      </c>
      <c r="M60" s="26" t="n">
        <f aca="false">'BasisVolumeSmall VPP'!E65</f>
        <v>0</v>
      </c>
      <c r="N60" s="30" t="n">
        <f aca="false">N59</f>
        <v>-0.315</v>
      </c>
      <c r="O60" s="30" t="n">
        <f aca="false">VLOOKUP($A60,[1]!Table,MATCH(N$1,[1]!Curves,0))</f>
        <v>-0.1005</v>
      </c>
      <c r="P60" s="31" t="n">
        <f aca="false">(O60-N60)*M60*$D60</f>
        <v>0</v>
      </c>
      <c r="Q60" s="30"/>
      <c r="R60" s="32"/>
      <c r="S60" s="30"/>
      <c r="T60" s="30"/>
      <c r="U60" s="32"/>
      <c r="V60" s="30"/>
      <c r="W60" s="30"/>
      <c r="X60" s="32"/>
      <c r="Y60" s="30"/>
      <c r="Z60" s="30"/>
      <c r="AA60" s="32"/>
    </row>
    <row r="61" customFormat="false" ht="12.75" hidden="false" customHeight="false" outlineLevel="0" collapsed="false">
      <c r="A61" s="25" t="n">
        <v>38595</v>
      </c>
      <c r="B61" s="26" t="n">
        <f aca="false">EOMONTH(A61,0)-$A$1</f>
        <v>-7331</v>
      </c>
      <c r="C61" s="27" t="n">
        <f aca="false">[1]Curves!D71</f>
        <v>0.0571045823729799</v>
      </c>
      <c r="D61" s="28" t="n">
        <f aca="false">1/(1+C61*0.5)^(B61*2/365.25)</f>
        <v>3.09596245714443</v>
      </c>
      <c r="E61" s="26" t="n">
        <f aca="false">NymexVolume!D57</f>
        <v>0</v>
      </c>
      <c r="F61" s="29" t="n">
        <v>4.81</v>
      </c>
      <c r="G61" s="30" t="n">
        <f aca="false">VLOOKUP($A61,[1]!Table,MATCH(F$1,[1]!Curves,0))</f>
        <v>4.428</v>
      </c>
      <c r="H61" s="31" t="n">
        <f aca="false">(G61-F61)*E61*$D61</f>
        <v>-0</v>
      </c>
      <c r="I61" s="26" t="n">
        <f aca="false">'BasisVolumeSmall VPP'!C66</f>
        <v>0</v>
      </c>
      <c r="J61" s="30" t="n">
        <f aca="false">J60</f>
        <v>-0.005</v>
      </c>
      <c r="K61" s="30" t="n">
        <f aca="false">VLOOKUP($A61,[1]!Table,MATCH(J$1,[1]!Curves,0))</f>
        <v>0.025</v>
      </c>
      <c r="L61" s="31" t="n">
        <f aca="false">(K61-J61)*I61*$D61</f>
        <v>0</v>
      </c>
      <c r="M61" s="26" t="n">
        <f aca="false">'BasisVolumeSmall VPP'!E66</f>
        <v>0</v>
      </c>
      <c r="N61" s="30" t="n">
        <f aca="false">N60</f>
        <v>-0.315</v>
      </c>
      <c r="O61" s="30" t="n">
        <f aca="false">VLOOKUP($A61,[1]!Table,MATCH(N$1,[1]!Curves,0))</f>
        <v>-0.0955</v>
      </c>
      <c r="P61" s="31" t="n">
        <f aca="false">(O61-N61)*M61*$D61</f>
        <v>0</v>
      </c>
      <c r="Q61" s="30"/>
      <c r="R61" s="32"/>
      <c r="S61" s="30"/>
      <c r="T61" s="30"/>
      <c r="U61" s="32"/>
      <c r="V61" s="30"/>
      <c r="W61" s="30"/>
      <c r="X61" s="32"/>
      <c r="Y61" s="30"/>
      <c r="Z61" s="30"/>
      <c r="AA61" s="32"/>
    </row>
    <row r="62" customFormat="false" ht="12.75" hidden="false" customHeight="false" outlineLevel="0" collapsed="false">
      <c r="A62" s="25" t="n">
        <v>38625</v>
      </c>
      <c r="B62" s="26" t="n">
        <f aca="false">EOMONTH(A62,0)-$A$1</f>
        <v>-7301</v>
      </c>
      <c r="C62" s="27" t="n">
        <f aca="false">[1]Curves!D72</f>
        <v>0.0571979756112722</v>
      </c>
      <c r="D62" s="28" t="n">
        <f aca="false">1/(1+C62*0.5)^(B62*2/365.25)</f>
        <v>3.08727617128627</v>
      </c>
      <c r="E62" s="26" t="n">
        <f aca="false">NymexVolume!D58</f>
        <v>0</v>
      </c>
      <c r="F62" s="29" t="n">
        <v>4.81</v>
      </c>
      <c r="G62" s="30" t="n">
        <f aca="false">VLOOKUP($A62,[1]!Table,MATCH(F$1,[1]!Curves,0))</f>
        <v>4.418</v>
      </c>
      <c r="H62" s="31" t="n">
        <f aca="false">(G62-F62)*E62*$D62</f>
        <v>-0</v>
      </c>
      <c r="I62" s="26" t="n">
        <f aca="false">'BasisVolumeSmall VPP'!C67</f>
        <v>0</v>
      </c>
      <c r="J62" s="30" t="n">
        <f aca="false">J61</f>
        <v>-0.005</v>
      </c>
      <c r="K62" s="30" t="n">
        <f aca="false">VLOOKUP($A62,[1]!Table,MATCH(J$1,[1]!Curves,0))</f>
        <v>0.0175</v>
      </c>
      <c r="L62" s="31" t="n">
        <f aca="false">(K62-J62)*I62*$D62</f>
        <v>0</v>
      </c>
      <c r="M62" s="26" t="n">
        <f aca="false">'BasisVolumeSmall VPP'!E67</f>
        <v>0</v>
      </c>
      <c r="N62" s="30" t="n">
        <f aca="false">N61</f>
        <v>-0.315</v>
      </c>
      <c r="O62" s="30" t="n">
        <f aca="false">VLOOKUP($A62,[1]!Table,MATCH(N$1,[1]!Curves,0))</f>
        <v>-0.1055</v>
      </c>
      <c r="P62" s="31" t="n">
        <f aca="false">(O62-N62)*M62*$D62</f>
        <v>0</v>
      </c>
      <c r="Q62" s="30"/>
      <c r="R62" s="32"/>
      <c r="S62" s="30"/>
      <c r="T62" s="30"/>
      <c r="U62" s="32"/>
      <c r="V62" s="30"/>
      <c r="W62" s="30"/>
      <c r="X62" s="32"/>
      <c r="Y62" s="30"/>
      <c r="Z62" s="30"/>
      <c r="AA62" s="32"/>
    </row>
    <row r="63" customFormat="false" ht="12.75" hidden="false" customHeight="false" outlineLevel="0" collapsed="false">
      <c r="A63" s="25" t="n">
        <v>38656</v>
      </c>
      <c r="B63" s="26" t="n">
        <f aca="false">EOMONTH(A63,0)-$A$1</f>
        <v>-7270</v>
      </c>
      <c r="C63" s="27" t="n">
        <f aca="false">[1]Curves!D73</f>
        <v>0.057294481960557</v>
      </c>
      <c r="D63" s="28" t="n">
        <f aca="false">1/(1+C63*0.5)^(B63*2/365.25)</f>
        <v>3.07827744375869</v>
      </c>
      <c r="E63" s="26" t="n">
        <f aca="false">NymexVolume!D59</f>
        <v>0</v>
      </c>
      <c r="F63" s="29" t="n">
        <v>4.81</v>
      </c>
      <c r="G63" s="30" t="n">
        <f aca="false">VLOOKUP($A63,[1]!Table,MATCH(F$1,[1]!Curves,0))</f>
        <v>4.428</v>
      </c>
      <c r="H63" s="31" t="n">
        <f aca="false">(G63-F63)*E63*$D63</f>
        <v>-0</v>
      </c>
      <c r="I63" s="26" t="n">
        <f aca="false">'BasisVolumeSmall VPP'!C68</f>
        <v>0</v>
      </c>
      <c r="J63" s="30" t="n">
        <f aca="false">J62</f>
        <v>-0.005</v>
      </c>
      <c r="K63" s="30" t="n">
        <f aca="false">VLOOKUP($A63,[1]!Table,MATCH(J$1,[1]!Curves,0))</f>
        <v>0.0075</v>
      </c>
      <c r="L63" s="31" t="n">
        <f aca="false">(K63-J63)*I63*$D63</f>
        <v>0</v>
      </c>
      <c r="M63" s="26" t="n">
        <f aca="false">'BasisVolumeSmall VPP'!E68</f>
        <v>0</v>
      </c>
      <c r="N63" s="30" t="n">
        <f aca="false">N62</f>
        <v>-0.315</v>
      </c>
      <c r="O63" s="30" t="n">
        <f aca="false">VLOOKUP($A63,[1]!Table,MATCH(N$1,[1]!Curves,0))</f>
        <v>-0.118</v>
      </c>
      <c r="P63" s="31" t="n">
        <f aca="false">(O63-N63)*M63*$D63</f>
        <v>0</v>
      </c>
      <c r="Q63" s="30"/>
      <c r="R63" s="32"/>
      <c r="S63" s="30"/>
      <c r="T63" s="30"/>
      <c r="U63" s="32"/>
      <c r="V63" s="30"/>
      <c r="W63" s="30"/>
      <c r="X63" s="32"/>
      <c r="Y63" s="30"/>
      <c r="Z63" s="30"/>
      <c r="AA63" s="32"/>
    </row>
    <row r="64" customFormat="false" ht="12.75" hidden="false" customHeight="false" outlineLevel="0" collapsed="false">
      <c r="A64" s="25" t="n">
        <v>38686</v>
      </c>
      <c r="B64" s="26" t="n">
        <f aca="false">EOMONTH(A64,0)-$A$1</f>
        <v>-7240</v>
      </c>
      <c r="C64" s="27" t="n">
        <f aca="false">[1]Curves!D74</f>
        <v>0.0573878752047499</v>
      </c>
      <c r="D64" s="28" t="n">
        <f aca="false">1/(1+C64*0.5)^(B64*2/365.25)</f>
        <v>3.06954717218911</v>
      </c>
      <c r="E64" s="26" t="n">
        <f aca="false">NymexVolume!D60</f>
        <v>0</v>
      </c>
      <c r="F64" s="29" t="n">
        <v>4.81</v>
      </c>
      <c r="G64" s="30" t="n">
        <f aca="false">VLOOKUP($A64,[1]!Table,MATCH(F$1,[1]!Curves,0))</f>
        <v>4.565</v>
      </c>
      <c r="H64" s="31" t="n">
        <f aca="false">(G64-F64)*E64*$D64</f>
        <v>-0</v>
      </c>
      <c r="I64" s="26" t="n">
        <f aca="false">'BasisVolumeSmall VPP'!C69</f>
        <v>0</v>
      </c>
      <c r="J64" s="30" t="n">
        <f aca="false">J63</f>
        <v>-0.005</v>
      </c>
      <c r="K64" s="30" t="n">
        <f aca="false">VLOOKUP($A64,[1]!Table,MATCH(J$1,[1]!Curves,0))</f>
        <v>-0.0325</v>
      </c>
      <c r="L64" s="31" t="n">
        <f aca="false">(K64-J64)*I64*$D64</f>
        <v>-0</v>
      </c>
      <c r="M64" s="26" t="n">
        <f aca="false">'BasisVolumeSmall VPP'!E69</f>
        <v>0</v>
      </c>
      <c r="N64" s="30" t="n">
        <f aca="false">N63</f>
        <v>-0.315</v>
      </c>
      <c r="O64" s="30" t="n">
        <f aca="false">VLOOKUP($A64,[1]!Table,MATCH(N$1,[1]!Curves,0))</f>
        <v>-0.123</v>
      </c>
      <c r="P64" s="31" t="n">
        <f aca="false">(O64-N64)*M64*$D64</f>
        <v>0</v>
      </c>
      <c r="Q64" s="30"/>
      <c r="R64" s="32"/>
      <c r="S64" s="30"/>
      <c r="T64" s="30"/>
      <c r="U64" s="32"/>
      <c r="V64" s="30"/>
      <c r="W64" s="30"/>
      <c r="X64" s="32"/>
      <c r="Y64" s="30"/>
      <c r="Z64" s="30"/>
      <c r="AA64" s="32"/>
    </row>
    <row r="65" customFormat="false" ht="12.75" hidden="false" customHeight="false" outlineLevel="0" collapsed="false">
      <c r="A65" s="25" t="n">
        <v>38717</v>
      </c>
      <c r="B65" s="26" t="n">
        <f aca="false">EOMONTH(A65,0)-$A$1</f>
        <v>-7209</v>
      </c>
      <c r="C65" s="27" t="n">
        <f aca="false">[1]Curves!D75</f>
        <v>0.0574843815601316</v>
      </c>
      <c r="D65" s="28" t="n">
        <f aca="false">1/(1+C65*0.5)^(B65*2/365.25)</f>
        <v>3.06050368800356</v>
      </c>
      <c r="E65" s="26" t="n">
        <f aca="false">NymexVolume!D61</f>
        <v>0</v>
      </c>
      <c r="F65" s="29" t="n">
        <v>4.81</v>
      </c>
      <c r="G65" s="30" t="n">
        <f aca="false">VLOOKUP($A65,[1]!Table,MATCH(F$1,[1]!Curves,0))</f>
        <v>4.7</v>
      </c>
      <c r="H65" s="31" t="n">
        <f aca="false">(G65-F65)*E65*$D65</f>
        <v>-0</v>
      </c>
      <c r="I65" s="26" t="n">
        <f aca="false">'BasisVolumeSmall VPP'!C70</f>
        <v>0</v>
      </c>
      <c r="J65" s="30" t="n">
        <f aca="false">J64</f>
        <v>-0.005</v>
      </c>
      <c r="K65" s="30" t="n">
        <f aca="false">VLOOKUP($A65,[1]!Table,MATCH(J$1,[1]!Curves,0))</f>
        <v>-0.055</v>
      </c>
      <c r="L65" s="31" t="n">
        <f aca="false">(K65-J65)*I65*$D65</f>
        <v>-0</v>
      </c>
      <c r="M65" s="26" t="n">
        <f aca="false">'BasisVolumeSmall VPP'!E70</f>
        <v>0</v>
      </c>
      <c r="N65" s="30" t="n">
        <f aca="false">N64</f>
        <v>-0.315</v>
      </c>
      <c r="O65" s="30" t="n">
        <f aca="false">VLOOKUP($A65,[1]!Table,MATCH(N$1,[1]!Curves,0))</f>
        <v>-0.1455</v>
      </c>
      <c r="P65" s="31" t="n">
        <f aca="false">(O65-N65)*M65*$D65</f>
        <v>0</v>
      </c>
      <c r="Q65" s="30"/>
      <c r="R65" s="32"/>
      <c r="S65" s="30"/>
      <c r="T65" s="30"/>
      <c r="U65" s="32"/>
      <c r="V65" s="30"/>
      <c r="W65" s="30"/>
      <c r="X65" s="32"/>
      <c r="Y65" s="30"/>
      <c r="Z65" s="30"/>
      <c r="AA65" s="32"/>
    </row>
    <row r="66" customFormat="false" ht="12.75" hidden="false" customHeight="false" outlineLevel="0" collapsed="false">
      <c r="A66" s="33" t="n">
        <v>38748</v>
      </c>
      <c r="B66" s="34" t="n">
        <f aca="false">EOMONTH(A66,0)-$A$1</f>
        <v>-7178</v>
      </c>
      <c r="C66" s="35" t="n">
        <f aca="false">[1]Curves!D76</f>
        <v>0.0575808879186117</v>
      </c>
      <c r="D66" s="36" t="n">
        <f aca="false">1/(1+C66*0.5)^(B66*2/365.25)</f>
        <v>3.05143799151835</v>
      </c>
      <c r="E66" s="34" t="n">
        <f aca="false">NymexVolume!D62</f>
        <v>0</v>
      </c>
      <c r="F66" s="37" t="n">
        <v>4.81</v>
      </c>
      <c r="G66" s="30" t="n">
        <f aca="false">VLOOKUP($A66,[1]!Table,MATCH(F$1,[1]!Curves,0))</f>
        <v>4.73</v>
      </c>
      <c r="H66" s="38" t="n">
        <f aca="false">(G66-F66)*E66*$D66</f>
        <v>-0</v>
      </c>
      <c r="I66" s="26" t="n">
        <f aca="false">'BasisVolumeSmall VPP'!C71</f>
        <v>0</v>
      </c>
      <c r="J66" s="39" t="n">
        <v>-0.006</v>
      </c>
      <c r="K66" s="39" t="n">
        <f aca="false">VLOOKUP($A66,[1]!Table,MATCH(J$1,[1]!Curves,0))</f>
        <v>-0.0575</v>
      </c>
      <c r="L66" s="31" t="n">
        <f aca="false">(K66-J66)*I66*$D66</f>
        <v>-0</v>
      </c>
      <c r="M66" s="26" t="n">
        <f aca="false">'BasisVolumeSmall VPP'!E71</f>
        <v>0</v>
      </c>
      <c r="N66" s="39" t="n">
        <v>-0.315</v>
      </c>
      <c r="O66" s="39" t="n">
        <f aca="false">VLOOKUP($A66,[1]!Table,MATCH(N$1,[1]!Curves,0))</f>
        <v>-0.1505</v>
      </c>
      <c r="P66" s="31" t="n">
        <f aca="false">(O66-N66)*M66*$D66</f>
        <v>0</v>
      </c>
      <c r="Q66" s="30"/>
      <c r="R66" s="32"/>
      <c r="S66" s="30"/>
      <c r="T66" s="30"/>
      <c r="U66" s="32"/>
      <c r="V66" s="30"/>
      <c r="W66" s="30"/>
      <c r="X66" s="32"/>
      <c r="Y66" s="30"/>
      <c r="Z66" s="30"/>
      <c r="AA66" s="32"/>
    </row>
    <row r="67" customFormat="false" ht="12.75" hidden="false" customHeight="false" outlineLevel="0" collapsed="false">
      <c r="I67" s="8"/>
      <c r="J67" s="8"/>
      <c r="K67" s="8"/>
      <c r="L67" s="8"/>
      <c r="M67" s="8"/>
      <c r="N67" s="8"/>
      <c r="O67" s="8"/>
      <c r="P67" s="8"/>
    </row>
    <row r="68" customFormat="false" ht="12.75" hidden="false" customHeight="false" outlineLevel="0" collapsed="false">
      <c r="I68" s="8"/>
      <c r="J68" s="8"/>
      <c r="K68" s="8"/>
      <c r="L68" s="8"/>
      <c r="M68" s="8"/>
      <c r="N68" s="8"/>
      <c r="O68" s="8"/>
      <c r="P68" s="8"/>
    </row>
  </sheetData>
  <mergeCells count="3">
    <mergeCell ref="E2:H2"/>
    <mergeCell ref="I2:L2"/>
    <mergeCell ref="M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4.14"/>
    <col collapsed="false" customWidth="true" hidden="false" outlineLevel="0" max="4" min="4" style="0" width="13.41"/>
  </cols>
  <sheetData>
    <row r="2" customFormat="false" ht="12.75" hidden="false" customHeight="false" outlineLevel="0" collapsed="false">
      <c r="A2" s="40" t="s">
        <v>64</v>
      </c>
    </row>
    <row r="3" customFormat="false" ht="12.75" hidden="false" customHeight="false" outlineLevel="0" collapsed="false">
      <c r="B3" s="0" t="s">
        <v>65</v>
      </c>
      <c r="C3" s="41" t="n">
        <f aca="false">SUM(C5:C62)</f>
        <v>35530905.25</v>
      </c>
      <c r="D3" s="41" t="n">
        <f aca="false">SUM(D5:D62)</f>
        <v>1745835</v>
      </c>
    </row>
    <row r="4" customFormat="false" ht="12.75" hidden="false" customHeight="false" outlineLevel="0" collapsed="false">
      <c r="B4" s="10"/>
      <c r="C4" s="42" t="s">
        <v>66</v>
      </c>
      <c r="D4" s="43" t="s">
        <v>67</v>
      </c>
    </row>
    <row r="5" customFormat="false" ht="12.75" hidden="false" customHeight="false" outlineLevel="0" collapsed="false">
      <c r="B5" s="25" t="n">
        <v>37011</v>
      </c>
      <c r="C5" s="44" t="n">
        <v>1306725</v>
      </c>
      <c r="D5" s="44" t="n">
        <v>63765</v>
      </c>
    </row>
    <row r="6" customFormat="false" ht="12.75" hidden="false" customHeight="false" outlineLevel="0" collapsed="false">
      <c r="B6" s="25" t="n">
        <v>37042</v>
      </c>
      <c r="C6" s="44" t="n">
        <v>1247459.375</v>
      </c>
      <c r="D6" s="44" t="n">
        <v>63019.125</v>
      </c>
    </row>
    <row r="7" customFormat="false" ht="12.75" hidden="false" customHeight="false" outlineLevel="0" collapsed="false">
      <c r="B7" s="25" t="n">
        <v>37072</v>
      </c>
      <c r="C7" s="44" t="n">
        <v>1199212.5</v>
      </c>
      <c r="D7" s="44" t="n">
        <v>62302.5</v>
      </c>
    </row>
    <row r="8" customFormat="false" ht="12.75" hidden="false" customHeight="false" outlineLevel="0" collapsed="false">
      <c r="B8" s="25" t="n">
        <v>37103</v>
      </c>
      <c r="C8" s="44" t="n">
        <v>1193221</v>
      </c>
      <c r="D8" s="44" t="n">
        <v>61507.875</v>
      </c>
    </row>
    <row r="9" customFormat="false" ht="12.75" hidden="false" customHeight="false" outlineLevel="0" collapsed="false">
      <c r="B9" s="25" t="n">
        <v>37134</v>
      </c>
      <c r="C9" s="44" t="n">
        <v>1294839</v>
      </c>
      <c r="D9" s="44" t="n">
        <v>60752.25</v>
      </c>
    </row>
    <row r="10" customFormat="false" ht="12.75" hidden="false" customHeight="false" outlineLevel="0" collapsed="false">
      <c r="B10" s="25" t="n">
        <v>37164</v>
      </c>
      <c r="C10" s="44" t="n">
        <v>1246702.5</v>
      </c>
      <c r="D10" s="44" t="n">
        <v>60108.75</v>
      </c>
    </row>
    <row r="11" customFormat="false" ht="12.75" hidden="false" customHeight="false" outlineLevel="0" collapsed="false">
      <c r="B11" s="25" t="n">
        <v>37195</v>
      </c>
      <c r="C11" s="44" t="n">
        <v>1269876.25</v>
      </c>
      <c r="D11" s="44" t="n">
        <v>59392.125</v>
      </c>
    </row>
    <row r="12" customFormat="false" ht="12.75" hidden="false" customHeight="false" outlineLevel="0" collapsed="false">
      <c r="B12" s="25" t="n">
        <v>37225</v>
      </c>
      <c r="C12" s="44" t="n">
        <v>1178163.75</v>
      </c>
      <c r="D12" s="44" t="n">
        <v>58646.25</v>
      </c>
    </row>
    <row r="13" customFormat="false" ht="12.75" hidden="false" customHeight="false" outlineLevel="0" collapsed="false">
      <c r="B13" s="25" t="n">
        <v>37256</v>
      </c>
      <c r="C13" s="44" t="n">
        <v>1103553.5</v>
      </c>
      <c r="D13" s="44" t="n">
        <v>57880.875</v>
      </c>
    </row>
    <row r="14" customFormat="false" ht="12.75" hidden="false" customHeight="false" outlineLevel="0" collapsed="false">
      <c r="B14" s="25" t="n">
        <v>37287</v>
      </c>
      <c r="C14" s="44" t="n">
        <v>1019303.25</v>
      </c>
      <c r="D14" s="44" t="n">
        <v>57276.375</v>
      </c>
    </row>
    <row r="15" customFormat="false" ht="12.75" hidden="false" customHeight="false" outlineLevel="0" collapsed="false">
      <c r="B15" s="25" t="n">
        <v>37315</v>
      </c>
      <c r="C15" s="44" t="n">
        <v>943071.5</v>
      </c>
      <c r="D15" s="44" t="n">
        <v>56511</v>
      </c>
    </row>
    <row r="16" customFormat="false" ht="12.75" hidden="false" customHeight="false" outlineLevel="0" collapsed="false">
      <c r="B16" s="25" t="n">
        <v>37346</v>
      </c>
      <c r="C16" s="44" t="n">
        <v>901181.625</v>
      </c>
      <c r="D16" s="44" t="n">
        <v>55916.25</v>
      </c>
    </row>
    <row r="17" customFormat="false" ht="12.75" hidden="false" customHeight="false" outlineLevel="0" collapsed="false">
      <c r="B17" s="25" t="n">
        <v>37376</v>
      </c>
      <c r="C17" s="44" t="n">
        <v>856747.5</v>
      </c>
      <c r="D17" s="44" t="n">
        <v>55136.25</v>
      </c>
    </row>
    <row r="18" customFormat="false" ht="12.75" hidden="false" customHeight="false" outlineLevel="0" collapsed="false">
      <c r="B18" s="25" t="n">
        <v>37407</v>
      </c>
      <c r="C18" s="44" t="n">
        <v>826266.25</v>
      </c>
      <c r="D18" s="44" t="n">
        <v>54556.125</v>
      </c>
    </row>
    <row r="19" customFormat="false" ht="12.75" hidden="false" customHeight="false" outlineLevel="0" collapsed="false">
      <c r="B19" s="25" t="n">
        <v>37437</v>
      </c>
      <c r="C19" s="44" t="n">
        <v>801352.5</v>
      </c>
      <c r="D19" s="44" t="n">
        <v>53820</v>
      </c>
    </row>
    <row r="20" customFormat="false" ht="12.75" hidden="false" customHeight="false" outlineLevel="0" collapsed="false">
      <c r="B20" s="25" t="n">
        <v>37468</v>
      </c>
      <c r="C20" s="44" t="n">
        <v>838925.875</v>
      </c>
      <c r="D20" s="44" t="n">
        <v>53196</v>
      </c>
    </row>
    <row r="21" customFormat="false" ht="12.75" hidden="false" customHeight="false" outlineLevel="0" collapsed="false">
      <c r="B21" s="25" t="n">
        <v>37499</v>
      </c>
      <c r="C21" s="44" t="n">
        <v>777286.25</v>
      </c>
      <c r="D21" s="44" t="n">
        <v>52591.5</v>
      </c>
    </row>
    <row r="22" customFormat="false" ht="12.75" hidden="false" customHeight="false" outlineLevel="0" collapsed="false">
      <c r="B22" s="25" t="n">
        <v>37529</v>
      </c>
      <c r="C22" s="44" t="n">
        <v>763102.5</v>
      </c>
      <c r="D22" s="44" t="n">
        <v>51918.75</v>
      </c>
    </row>
    <row r="23" customFormat="false" ht="12.75" hidden="false" customHeight="false" outlineLevel="0" collapsed="false">
      <c r="B23" s="25" t="n">
        <v>37560</v>
      </c>
      <c r="C23" s="44" t="n">
        <v>761573.125</v>
      </c>
      <c r="D23" s="44" t="n">
        <v>51231.375</v>
      </c>
    </row>
    <row r="24" customFormat="false" ht="12.75" hidden="false" customHeight="false" outlineLevel="0" collapsed="false">
      <c r="B24" s="25" t="n">
        <v>37590</v>
      </c>
      <c r="C24" s="44" t="n">
        <v>738900</v>
      </c>
      <c r="D24" s="44" t="n">
        <v>50748.75</v>
      </c>
    </row>
    <row r="25" customFormat="false" ht="12.75" hidden="false" customHeight="false" outlineLevel="0" collapsed="false">
      <c r="B25" s="25" t="n">
        <v>37621</v>
      </c>
      <c r="C25" s="44" t="n">
        <v>722610</v>
      </c>
      <c r="D25" s="44" t="n">
        <v>50022.375</v>
      </c>
    </row>
    <row r="26" customFormat="false" ht="12.75" hidden="false" customHeight="false" outlineLevel="0" collapsed="false">
      <c r="B26" s="25" t="n">
        <v>37652</v>
      </c>
      <c r="C26" s="44" t="n">
        <v>721571.5</v>
      </c>
      <c r="D26" s="44" t="n">
        <v>49417.875</v>
      </c>
    </row>
    <row r="27" customFormat="false" ht="12.75" hidden="false" customHeight="false" outlineLevel="0" collapsed="false">
      <c r="B27" s="25" t="n">
        <v>37680</v>
      </c>
      <c r="C27" s="44" t="n">
        <v>539770</v>
      </c>
      <c r="D27" s="44" t="n">
        <v>48867</v>
      </c>
    </row>
    <row r="28" customFormat="false" ht="12.75" hidden="false" customHeight="false" outlineLevel="0" collapsed="false">
      <c r="B28" s="25" t="n">
        <v>37711</v>
      </c>
      <c r="C28" s="44" t="n">
        <v>524965.625</v>
      </c>
      <c r="D28" s="44" t="n">
        <v>48208.875</v>
      </c>
    </row>
    <row r="29" customFormat="false" ht="12.75" hidden="false" customHeight="false" outlineLevel="0" collapsed="false">
      <c r="B29" s="25" t="n">
        <v>37741</v>
      </c>
      <c r="C29" s="44" t="n">
        <v>510532.5</v>
      </c>
      <c r="D29" s="44" t="n">
        <v>47677.5</v>
      </c>
    </row>
    <row r="30" customFormat="false" ht="12.75" hidden="false" customHeight="false" outlineLevel="0" collapsed="false">
      <c r="B30" s="25" t="n">
        <v>37772</v>
      </c>
      <c r="C30" s="44" t="n">
        <v>496069.75</v>
      </c>
      <c r="D30" s="44" t="n">
        <v>47151</v>
      </c>
    </row>
    <row r="31" customFormat="false" ht="12.75" hidden="false" customHeight="false" outlineLevel="0" collapsed="false">
      <c r="B31" s="25" t="n">
        <v>37802</v>
      </c>
      <c r="C31" s="44" t="n">
        <v>482418.75</v>
      </c>
      <c r="D31" s="44" t="n">
        <v>46507.5</v>
      </c>
    </row>
    <row r="32" customFormat="false" ht="12.75" hidden="false" customHeight="false" outlineLevel="0" collapsed="false">
      <c r="B32" s="25" t="n">
        <v>37833</v>
      </c>
      <c r="C32" s="44" t="n">
        <v>476935</v>
      </c>
      <c r="D32" s="44" t="n">
        <v>45942</v>
      </c>
    </row>
    <row r="33" customFormat="false" ht="12.75" hidden="false" customHeight="false" outlineLevel="0" collapsed="false">
      <c r="B33" s="25" t="n">
        <v>37864</v>
      </c>
      <c r="C33" s="44" t="n">
        <v>466902.625</v>
      </c>
      <c r="D33" s="44" t="n">
        <v>45488.625</v>
      </c>
    </row>
    <row r="34" customFormat="false" ht="12.75" hidden="false" customHeight="false" outlineLevel="0" collapsed="false">
      <c r="B34" s="25" t="n">
        <v>37894</v>
      </c>
      <c r="C34" s="44" t="n">
        <v>457792.5</v>
      </c>
      <c r="D34" s="44" t="n">
        <v>44898.75</v>
      </c>
    </row>
    <row r="35" customFormat="false" ht="12.75" hidden="false" customHeight="false" outlineLevel="0" collapsed="false">
      <c r="B35" s="25" t="n">
        <v>37925</v>
      </c>
      <c r="C35" s="44" t="n">
        <v>448074</v>
      </c>
      <c r="D35" s="44" t="n">
        <v>44279.625</v>
      </c>
    </row>
    <row r="36" customFormat="false" ht="12.75" hidden="false" customHeight="false" outlineLevel="0" collapsed="false">
      <c r="B36" s="25" t="n">
        <v>37955</v>
      </c>
      <c r="C36" s="44" t="n">
        <v>439575</v>
      </c>
      <c r="D36" s="44" t="n">
        <v>43875</v>
      </c>
    </row>
    <row r="37" customFormat="false" ht="12.75" hidden="false" customHeight="false" outlineLevel="0" collapsed="false">
      <c r="B37" s="25" t="n">
        <v>37986</v>
      </c>
      <c r="C37" s="44" t="n">
        <v>430485.375</v>
      </c>
      <c r="D37" s="44" t="n">
        <v>43221.75</v>
      </c>
    </row>
    <row r="38" customFormat="false" ht="12.75" hidden="false" customHeight="false" outlineLevel="0" collapsed="false">
      <c r="B38" s="25" t="n">
        <v>38017</v>
      </c>
      <c r="C38" s="44" t="n">
        <v>426494.125</v>
      </c>
      <c r="D38" s="44" t="n">
        <v>0</v>
      </c>
    </row>
    <row r="39" customFormat="false" ht="12.75" hidden="false" customHeight="false" outlineLevel="0" collapsed="false">
      <c r="B39" s="25" t="n">
        <v>38046</v>
      </c>
      <c r="C39" s="44" t="n">
        <v>418136.5</v>
      </c>
      <c r="D39" s="44" t="n">
        <v>0</v>
      </c>
    </row>
    <row r="40" customFormat="false" ht="12.75" hidden="false" customHeight="false" outlineLevel="0" collapsed="false">
      <c r="B40" s="25" t="n">
        <v>38077</v>
      </c>
      <c r="C40" s="44" t="n">
        <v>410447.75</v>
      </c>
      <c r="D40" s="44" t="n">
        <v>0</v>
      </c>
    </row>
    <row r="41" customFormat="false" ht="12.75" hidden="false" customHeight="false" outlineLevel="0" collapsed="false">
      <c r="B41" s="25" t="n">
        <v>38107</v>
      </c>
      <c r="C41" s="44" t="n">
        <v>402266.25</v>
      </c>
      <c r="D41" s="44" t="n">
        <v>0</v>
      </c>
    </row>
    <row r="42" customFormat="false" ht="12.75" hidden="false" customHeight="false" outlineLevel="0" collapsed="false">
      <c r="B42" s="25" t="n">
        <v>38138</v>
      </c>
      <c r="C42" s="44" t="n">
        <v>394401.375</v>
      </c>
      <c r="D42" s="44" t="n">
        <v>0</v>
      </c>
    </row>
    <row r="43" customFormat="false" ht="12.75" hidden="false" customHeight="false" outlineLevel="0" collapsed="false">
      <c r="B43" s="25" t="n">
        <v>38168</v>
      </c>
      <c r="C43" s="44" t="n">
        <v>386737.5</v>
      </c>
      <c r="D43" s="44" t="n">
        <v>0</v>
      </c>
    </row>
    <row r="44" customFormat="false" ht="12.75" hidden="false" customHeight="false" outlineLevel="0" collapsed="false">
      <c r="B44" s="25" t="n">
        <v>38199</v>
      </c>
      <c r="C44" s="44" t="n">
        <v>379595</v>
      </c>
      <c r="D44" s="44" t="n">
        <v>0</v>
      </c>
    </row>
    <row r="45" customFormat="false" ht="12.75" hidden="false" customHeight="false" outlineLevel="0" collapsed="false">
      <c r="B45" s="25" t="n">
        <v>38230</v>
      </c>
      <c r="C45" s="44" t="n">
        <v>372344.875</v>
      </c>
      <c r="D45" s="44" t="n">
        <v>0</v>
      </c>
    </row>
    <row r="46" customFormat="false" ht="12.75" hidden="false" customHeight="false" outlineLevel="0" collapsed="false">
      <c r="B46" s="25" t="n">
        <v>38260</v>
      </c>
      <c r="C46" s="44" t="n">
        <v>365392.5</v>
      </c>
      <c r="D46" s="44" t="n">
        <v>0</v>
      </c>
    </row>
    <row r="47" customFormat="false" ht="12.75" hidden="false" customHeight="false" outlineLevel="0" collapsed="false">
      <c r="B47" s="25" t="n">
        <v>38291</v>
      </c>
      <c r="C47" s="44" t="n">
        <v>357530.75</v>
      </c>
      <c r="D47" s="44" t="n">
        <v>0</v>
      </c>
    </row>
    <row r="48" customFormat="false" ht="12.75" hidden="false" customHeight="false" outlineLevel="0" collapsed="false">
      <c r="B48" s="25" t="n">
        <v>38321</v>
      </c>
      <c r="C48" s="44" t="n">
        <v>351060</v>
      </c>
      <c r="D48" s="44" t="n">
        <v>0</v>
      </c>
    </row>
    <row r="49" customFormat="false" ht="12.75" hidden="false" customHeight="false" outlineLevel="0" collapsed="false">
      <c r="B49" s="25" t="n">
        <v>38352</v>
      </c>
      <c r="C49" s="44" t="n">
        <v>344115.5</v>
      </c>
      <c r="D49" s="44" t="n">
        <v>0</v>
      </c>
    </row>
    <row r="50" customFormat="false" ht="12.75" hidden="false" customHeight="false" outlineLevel="0" collapsed="false">
      <c r="B50" s="25" t="n">
        <v>38383</v>
      </c>
      <c r="C50" s="44" t="n">
        <v>338876.5</v>
      </c>
      <c r="D50" s="44" t="n">
        <v>0</v>
      </c>
    </row>
    <row r="51" customFormat="false" ht="12.75" hidden="false" customHeight="false" outlineLevel="0" collapsed="false">
      <c r="B51" s="25" t="n">
        <v>38411</v>
      </c>
      <c r="C51" s="44" t="n">
        <v>332507</v>
      </c>
      <c r="D51" s="44" t="n">
        <v>0</v>
      </c>
    </row>
    <row r="52" customFormat="false" ht="12.75" hidden="false" customHeight="false" outlineLevel="0" collapsed="false">
      <c r="B52" s="25" t="n">
        <v>38442</v>
      </c>
      <c r="C52" s="44" t="n">
        <v>326073.5</v>
      </c>
      <c r="D52" s="44" t="n">
        <v>0</v>
      </c>
    </row>
    <row r="53" customFormat="false" ht="12.75" hidden="false" customHeight="false" outlineLevel="0" collapsed="false">
      <c r="B53" s="25" t="n">
        <v>38472</v>
      </c>
      <c r="C53" s="44" t="n">
        <v>320171.25</v>
      </c>
      <c r="D53" s="44" t="n">
        <v>0</v>
      </c>
    </row>
    <row r="54" customFormat="false" ht="12.75" hidden="false" customHeight="false" outlineLevel="0" collapsed="false">
      <c r="B54" s="25" t="n">
        <v>38503</v>
      </c>
      <c r="C54" s="44" t="n">
        <v>314045.5</v>
      </c>
      <c r="D54" s="44" t="n">
        <v>0</v>
      </c>
    </row>
    <row r="55" customFormat="false" ht="12.75" hidden="false" customHeight="false" outlineLevel="0" collapsed="false">
      <c r="B55" s="25" t="n">
        <v>38533</v>
      </c>
      <c r="C55" s="44" t="n">
        <v>307781.25</v>
      </c>
      <c r="D55" s="44" t="n">
        <v>0</v>
      </c>
    </row>
    <row r="56" customFormat="false" ht="12.75" hidden="false" customHeight="false" outlineLevel="0" collapsed="false">
      <c r="B56" s="25" t="n">
        <v>38564</v>
      </c>
      <c r="C56" s="44" t="n">
        <v>302017.5</v>
      </c>
      <c r="D56" s="44" t="n">
        <v>0</v>
      </c>
    </row>
    <row r="57" customFormat="false" ht="12.75" hidden="false" customHeight="false" outlineLevel="0" collapsed="false">
      <c r="B57" s="25" t="n">
        <v>38595</v>
      </c>
      <c r="C57" s="44" t="n">
        <v>296309.625</v>
      </c>
      <c r="D57" s="44" t="n">
        <v>0</v>
      </c>
    </row>
    <row r="58" customFormat="false" ht="12.75" hidden="false" customHeight="false" outlineLevel="0" collapsed="false">
      <c r="B58" s="25" t="n">
        <v>38625</v>
      </c>
      <c r="C58" s="44" t="n">
        <v>290767.5</v>
      </c>
      <c r="D58" s="44" t="n">
        <v>0</v>
      </c>
    </row>
    <row r="59" customFormat="false" ht="12.75" hidden="false" customHeight="false" outlineLevel="0" collapsed="false">
      <c r="B59" s="25" t="n">
        <v>38656</v>
      </c>
      <c r="C59" s="44" t="n">
        <v>285517.75</v>
      </c>
      <c r="D59" s="44" t="n">
        <v>0</v>
      </c>
    </row>
    <row r="60" customFormat="false" ht="12.75" hidden="false" customHeight="false" outlineLevel="0" collapsed="false">
      <c r="B60" s="25" t="n">
        <v>38686</v>
      </c>
      <c r="C60" s="44" t="n">
        <v>279723.75</v>
      </c>
      <c r="D60" s="44" t="n">
        <v>0</v>
      </c>
    </row>
    <row r="61" customFormat="false" ht="12.75" hidden="false" customHeight="false" outlineLevel="0" collapsed="false">
      <c r="B61" s="25" t="n">
        <v>38717</v>
      </c>
      <c r="C61" s="44" t="n">
        <v>274257</v>
      </c>
      <c r="D61" s="44" t="n">
        <v>0</v>
      </c>
    </row>
    <row r="62" customFormat="false" ht="12.75" hidden="false" customHeight="false" outlineLevel="0" collapsed="false">
      <c r="B62" s="33" t="n">
        <v>38748</v>
      </c>
      <c r="C62" s="45" t="n">
        <v>269169.125</v>
      </c>
      <c r="D62" s="45" t="n">
        <v>0</v>
      </c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&amp;RFinal  Star VPP, LP  Volumes</oddHeader>
    <oddFooter>&amp;R&amp;F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AW14" activeCellId="0" sqref="AW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46" width="17.42"/>
    <col collapsed="false" customWidth="true" hidden="false" outlineLevel="0" max="2" min="2" style="46" width="1.99"/>
    <col collapsed="false" customWidth="true" hidden="false" outlineLevel="0" max="3" min="3" style="46" width="12.42"/>
    <col collapsed="false" customWidth="true" hidden="false" outlineLevel="0" max="4" min="4" style="46" width="1.41"/>
    <col collapsed="false" customWidth="true" hidden="false" outlineLevel="0" max="5" min="5" style="46" width="12.42"/>
    <col collapsed="false" customWidth="true" hidden="false" outlineLevel="0" max="6" min="6" style="46" width="4.7"/>
    <col collapsed="false" customWidth="true" hidden="false" outlineLevel="0" max="7" min="7" style="46" width="15.7"/>
    <col collapsed="false" customWidth="true" hidden="false" outlineLevel="0" max="8" min="8" style="46" width="4.41"/>
    <col collapsed="false" customWidth="true" hidden="false" outlineLevel="0" max="9" min="9" style="46" width="16.42"/>
    <col collapsed="false" customWidth="true" hidden="false" outlineLevel="0" max="10" min="10" style="46" width="4.85"/>
    <col collapsed="false" customWidth="true" hidden="false" outlineLevel="0" max="11" min="11" style="46" width="12.42"/>
    <col collapsed="false" customWidth="true" hidden="false" outlineLevel="0" max="12" min="12" style="46" width="4.7"/>
    <col collapsed="false" customWidth="true" hidden="false" outlineLevel="0" max="13" min="13" style="46" width="12.42"/>
    <col collapsed="false" customWidth="true" hidden="false" outlineLevel="0" max="14" min="14" style="47" width="1.7"/>
    <col collapsed="false" customWidth="true" hidden="false" outlineLevel="0" max="15" min="15" style="46" width="12.42"/>
    <col collapsed="false" customWidth="true" hidden="false" outlineLevel="0" max="16" min="16" style="46" width="1.28"/>
    <col collapsed="false" customWidth="true" hidden="false" outlineLevel="0" max="17" min="17" style="46" width="12.42"/>
    <col collapsed="false" customWidth="true" hidden="false" outlineLevel="0" max="18" min="18" style="46" width="2.7"/>
    <col collapsed="false" customWidth="true" hidden="false" outlineLevel="0" max="19" min="19" style="46" width="12.42"/>
    <col collapsed="false" customWidth="true" hidden="false" outlineLevel="0" max="20" min="20" style="46" width="1.7"/>
    <col collapsed="false" customWidth="true" hidden="false" outlineLevel="0" max="21" min="21" style="46" width="25.28"/>
    <col collapsed="false" customWidth="true" hidden="false" outlineLevel="0" max="22" min="22" style="46" width="0.85"/>
    <col collapsed="false" customWidth="true" hidden="false" outlineLevel="0" max="23" min="23" style="46" width="16.28"/>
    <col collapsed="false" customWidth="true" hidden="false" outlineLevel="0" max="24" min="24" style="46" width="0.85"/>
    <col collapsed="false" customWidth="true" hidden="false" outlineLevel="0" max="25" min="25" style="46" width="12.42"/>
    <col collapsed="false" customWidth="true" hidden="false" outlineLevel="0" max="26" min="26" style="46" width="0.85"/>
    <col collapsed="false" customWidth="true" hidden="false" outlineLevel="0" max="27" min="27" style="46" width="12.42"/>
    <col collapsed="false" customWidth="true" hidden="false" outlineLevel="0" max="28" min="28" style="46" width="0.85"/>
    <col collapsed="false" customWidth="true" hidden="false" outlineLevel="0" max="29" min="29" style="46" width="12.42"/>
    <col collapsed="false" customWidth="true" hidden="false" outlineLevel="0" max="30" min="30" style="46" width="0.99"/>
    <col collapsed="false" customWidth="true" hidden="false" outlineLevel="0" max="31" min="31" style="46" width="11.42"/>
    <col collapsed="false" customWidth="true" hidden="false" outlineLevel="0" max="32" min="32" style="46" width="0.85"/>
    <col collapsed="false" customWidth="true" hidden="false" outlineLevel="0" max="33" min="33" style="46" width="12.42"/>
    <col collapsed="false" customWidth="true" hidden="false" outlineLevel="0" max="34" min="34" style="46" width="3.42"/>
    <col collapsed="false" customWidth="true" hidden="false" outlineLevel="0" max="35" min="35" style="46" width="13.99"/>
    <col collapsed="false" customWidth="true" hidden="false" outlineLevel="0" max="36" min="36" style="46" width="1.13"/>
    <col collapsed="false" customWidth="true" hidden="false" outlineLevel="0" max="37" min="37" style="46" width="12.42"/>
    <col collapsed="false" customWidth="true" hidden="false" outlineLevel="0" max="38" min="38" style="46" width="0.85"/>
    <col collapsed="false" customWidth="true" hidden="false" outlineLevel="0" max="39" min="39" style="46" width="12.42"/>
    <col collapsed="false" customWidth="true" hidden="false" outlineLevel="0" max="40" min="40" style="46" width="0.85"/>
    <col collapsed="false" customWidth="true" hidden="false" outlineLevel="0" max="41" min="41" style="46" width="12.42"/>
    <col collapsed="false" customWidth="true" hidden="false" outlineLevel="0" max="42" min="42" style="46" width="0.85"/>
    <col collapsed="false" customWidth="true" hidden="false" outlineLevel="0" max="43" min="43" style="46" width="12.42"/>
    <col collapsed="false" customWidth="true" hidden="false" outlineLevel="0" max="44" min="44" style="46" width="0.85"/>
    <col collapsed="false" customWidth="true" hidden="false" outlineLevel="0" max="45" min="45" style="46" width="14.7"/>
    <col collapsed="false" customWidth="true" hidden="false" outlineLevel="0" max="46" min="46" style="46" width="0.99"/>
    <col collapsed="false" customWidth="true" hidden="false" outlineLevel="0" max="47" min="47" style="46" width="12.42"/>
    <col collapsed="false" customWidth="true" hidden="false" outlineLevel="0" max="48" min="48" style="46" width="0.85"/>
    <col collapsed="false" customWidth="true" hidden="false" outlineLevel="0" max="49" min="49" style="46" width="17.85"/>
    <col collapsed="false" customWidth="true" hidden="false" outlineLevel="0" max="50" min="50" style="46" width="0.85"/>
    <col collapsed="false" customWidth="true" hidden="false" outlineLevel="0" max="51" min="51" style="46" width="12.42"/>
    <col collapsed="false" customWidth="true" hidden="false" outlineLevel="0" max="52" min="52" style="46" width="0.85"/>
    <col collapsed="false" customWidth="true" hidden="false" outlineLevel="0" max="53" min="53" style="46" width="12.42"/>
    <col collapsed="false" customWidth="true" hidden="false" outlineLevel="0" max="54" min="54" style="46" width="0.85"/>
    <col collapsed="false" customWidth="true" hidden="false" outlineLevel="0" max="55" min="55" style="46" width="12.42"/>
    <col collapsed="false" customWidth="true" hidden="false" outlineLevel="0" max="56" min="56" style="46" width="0.85"/>
    <col collapsed="false" customWidth="true" hidden="false" outlineLevel="0" max="57" min="57" style="46" width="12.42"/>
    <col collapsed="false" customWidth="true" hidden="false" outlineLevel="0" max="58" min="58" style="46" width="1.41"/>
    <col collapsed="false" customWidth="true" hidden="false" outlineLevel="0" max="59" min="59" style="46" width="16.42"/>
    <col collapsed="false" customWidth="false" hidden="false" outlineLevel="0" max="257" min="60" style="46" width="7.99"/>
  </cols>
  <sheetData>
    <row r="1" customFormat="false" ht="15.75" hidden="false" customHeight="false" outlineLevel="0" collapsed="false">
      <c r="A1" s="48" t="s">
        <v>68</v>
      </c>
    </row>
    <row r="2" customFormat="false" ht="15.75" hidden="false" customHeight="false" outlineLevel="0" collapsed="false">
      <c r="A2" s="48" t="s">
        <v>69</v>
      </c>
    </row>
    <row r="3" customFormat="false" ht="12.75" hidden="false" customHeight="false" outlineLevel="0" collapsed="false">
      <c r="A3" s="49" t="n">
        <v>36937</v>
      </c>
    </row>
    <row r="4" customFormat="false" ht="18.75" hidden="false" customHeight="false" outlineLevel="0" collapsed="false">
      <c r="A4" s="50" t="s">
        <v>70</v>
      </c>
      <c r="J4" s="46" t="s">
        <v>71</v>
      </c>
      <c r="L4" s="46" t="s">
        <v>72</v>
      </c>
      <c r="T4" s="51" t="n">
        <v>1</v>
      </c>
      <c r="U4" s="46" t="s">
        <v>73</v>
      </c>
      <c r="AV4" s="52"/>
      <c r="AX4" s="52"/>
    </row>
    <row r="5" customFormat="false" ht="18.75" hidden="false" customHeight="false" outlineLevel="0" collapsed="false">
      <c r="A5" s="50" t="s">
        <v>74</v>
      </c>
      <c r="F5" s="52" t="n">
        <v>0.9</v>
      </c>
      <c r="G5" s="46" t="s">
        <v>75</v>
      </c>
      <c r="H5" s="52" t="n">
        <v>0.9</v>
      </c>
      <c r="I5" s="46" t="s">
        <v>75</v>
      </c>
      <c r="J5" s="53" t="n">
        <v>0.5</v>
      </c>
      <c r="L5" s="54" t="n">
        <f aca="false">1-J5</f>
        <v>0.5</v>
      </c>
      <c r="AD5" s="52" t="n">
        <v>0.9</v>
      </c>
      <c r="AE5" s="46" t="s">
        <v>75</v>
      </c>
      <c r="AH5" s="46" t="s">
        <v>76</v>
      </c>
    </row>
    <row r="6" customFormat="false" ht="18.75" hidden="false" customHeight="false" outlineLevel="0" collapsed="false">
      <c r="A6" s="50" t="s">
        <v>77</v>
      </c>
      <c r="B6" s="55"/>
      <c r="C6" s="55"/>
      <c r="D6" s="55"/>
      <c r="E6" s="55"/>
      <c r="F6" s="56" t="s">
        <v>78</v>
      </c>
      <c r="G6" s="55"/>
      <c r="H6" s="56" t="s">
        <v>79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1" t="n">
        <v>0.95</v>
      </c>
      <c r="U6" s="46" t="s">
        <v>80</v>
      </c>
      <c r="V6" s="55"/>
      <c r="W6" s="55"/>
      <c r="X6" s="55"/>
      <c r="Y6" s="55"/>
      <c r="Z6" s="55"/>
      <c r="AA6" s="55"/>
      <c r="AB6" s="55"/>
      <c r="AC6" s="55"/>
      <c r="AD6" s="56" t="s">
        <v>78</v>
      </c>
      <c r="AE6" s="55"/>
      <c r="AF6" s="55"/>
      <c r="AG6" s="55"/>
      <c r="AH6" s="57" t="n">
        <f aca="false">1-T4</f>
        <v>0</v>
      </c>
      <c r="AI6" s="55"/>
      <c r="AJ6" s="55"/>
      <c r="AK6" s="55"/>
      <c r="AL6" s="55"/>
      <c r="AM6" s="55"/>
      <c r="AN6" s="55"/>
      <c r="AO6" s="55"/>
      <c r="AP6" s="55"/>
      <c r="AQ6" s="55"/>
      <c r="AR6" s="52"/>
      <c r="AT6" s="52"/>
      <c r="AV6" s="52"/>
      <c r="AX6" s="52"/>
      <c r="AZ6" s="52"/>
    </row>
    <row r="7" customFormat="false" ht="12.75" hidden="false" customHeight="false" outlineLevel="0" collapsed="false">
      <c r="T7" s="51" t="n">
        <v>0.93</v>
      </c>
      <c r="U7" s="46" t="s">
        <v>81</v>
      </c>
    </row>
    <row r="8" customFormat="false" ht="27" hidden="false" customHeight="true" outlineLevel="0" collapsed="false">
      <c r="A8" s="58" t="s">
        <v>82</v>
      </c>
      <c r="B8" s="59" t="s">
        <v>43</v>
      </c>
      <c r="C8" s="59"/>
      <c r="D8" s="59" t="s">
        <v>46</v>
      </c>
      <c r="E8" s="59"/>
      <c r="F8" s="59" t="s">
        <v>39</v>
      </c>
      <c r="G8" s="59"/>
      <c r="H8" s="59" t="s">
        <v>31</v>
      </c>
      <c r="I8" s="59"/>
      <c r="J8" s="59" t="s">
        <v>34</v>
      </c>
      <c r="K8" s="59"/>
      <c r="L8" s="59" t="s">
        <v>35</v>
      </c>
      <c r="M8" s="59"/>
      <c r="N8" s="59" t="s">
        <v>36</v>
      </c>
      <c r="O8" s="59"/>
      <c r="P8" s="59" t="s">
        <v>83</v>
      </c>
      <c r="Q8" s="59"/>
      <c r="R8" s="59" t="s">
        <v>28</v>
      </c>
      <c r="S8" s="59"/>
      <c r="T8" s="59" t="s">
        <v>32</v>
      </c>
      <c r="U8" s="59"/>
      <c r="V8" s="60" t="s">
        <v>41</v>
      </c>
      <c r="W8" s="60"/>
      <c r="X8" s="60" t="s">
        <v>37</v>
      </c>
      <c r="Y8" s="60"/>
      <c r="Z8" s="60" t="s">
        <v>40</v>
      </c>
      <c r="AA8" s="60"/>
      <c r="AB8" s="59" t="s">
        <v>53</v>
      </c>
      <c r="AC8" s="59"/>
      <c r="AD8" s="59" t="s">
        <v>52</v>
      </c>
      <c r="AE8" s="59"/>
      <c r="AF8" s="59" t="s">
        <v>42</v>
      </c>
      <c r="AG8" s="59"/>
      <c r="AH8" s="59" t="s">
        <v>47</v>
      </c>
      <c r="AI8" s="59"/>
      <c r="AJ8" s="59" t="s">
        <v>33</v>
      </c>
      <c r="AK8" s="59"/>
      <c r="AL8" s="59" t="s">
        <v>30</v>
      </c>
      <c r="AM8" s="59"/>
      <c r="AN8" s="59" t="s">
        <v>84</v>
      </c>
      <c r="AO8" s="59"/>
      <c r="AP8" s="59" t="s">
        <v>45</v>
      </c>
      <c r="AQ8" s="59"/>
      <c r="AR8" s="59" t="s">
        <v>49</v>
      </c>
      <c r="AS8" s="59"/>
      <c r="AT8" s="59" t="s">
        <v>44</v>
      </c>
      <c r="AU8" s="59"/>
      <c r="AV8" s="59" t="s">
        <v>38</v>
      </c>
      <c r="AW8" s="59"/>
      <c r="AX8" s="59" t="s">
        <v>29</v>
      </c>
      <c r="AY8" s="59"/>
      <c r="AZ8" s="59" t="s">
        <v>48</v>
      </c>
      <c r="BA8" s="59"/>
      <c r="BB8" s="59" t="s">
        <v>51</v>
      </c>
      <c r="BC8" s="59"/>
      <c r="BD8" s="59" t="s">
        <v>50</v>
      </c>
      <c r="BE8" s="59"/>
      <c r="BF8" s="59" t="s">
        <v>85</v>
      </c>
      <c r="BG8" s="59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53.25" hidden="false" customHeight="true" outlineLevel="0" collapsed="false">
      <c r="A9" s="62" t="s">
        <v>86</v>
      </c>
      <c r="B9" s="63" t="s">
        <v>87</v>
      </c>
      <c r="C9" s="63"/>
      <c r="D9" s="63" t="s">
        <v>88</v>
      </c>
      <c r="E9" s="63"/>
      <c r="F9" s="63" t="s">
        <v>89</v>
      </c>
      <c r="G9" s="63"/>
      <c r="H9" s="63" t="s">
        <v>90</v>
      </c>
      <c r="I9" s="63"/>
      <c r="J9" s="63" t="s">
        <v>91</v>
      </c>
      <c r="K9" s="63"/>
      <c r="L9" s="63" t="s">
        <v>91</v>
      </c>
      <c r="M9" s="63"/>
      <c r="N9" s="63" t="s">
        <v>92</v>
      </c>
      <c r="O9" s="63"/>
      <c r="P9" s="63" t="s">
        <v>93</v>
      </c>
      <c r="Q9" s="63"/>
      <c r="R9" s="63" t="s">
        <v>94</v>
      </c>
      <c r="S9" s="63"/>
      <c r="T9" s="63" t="s">
        <v>95</v>
      </c>
      <c r="U9" s="63"/>
      <c r="V9" s="63" t="s">
        <v>96</v>
      </c>
      <c r="W9" s="63"/>
      <c r="X9" s="63" t="s">
        <v>97</v>
      </c>
      <c r="Y9" s="63"/>
      <c r="Z9" s="63" t="s">
        <v>97</v>
      </c>
      <c r="AA9" s="63"/>
      <c r="AB9" s="63" t="s">
        <v>97</v>
      </c>
      <c r="AC9" s="63"/>
      <c r="AD9" s="63" t="s">
        <v>98</v>
      </c>
      <c r="AE9" s="63"/>
      <c r="AF9" s="63" t="s">
        <v>99</v>
      </c>
      <c r="AG9" s="63"/>
      <c r="AH9" s="63" t="s">
        <v>100</v>
      </c>
      <c r="AI9" s="63"/>
      <c r="AJ9" s="63" t="s">
        <v>101</v>
      </c>
      <c r="AK9" s="63"/>
      <c r="AL9" s="63" t="s">
        <v>102</v>
      </c>
      <c r="AM9" s="63"/>
      <c r="AN9" s="63" t="s">
        <v>103</v>
      </c>
      <c r="AO9" s="63"/>
      <c r="AP9" s="63" t="s">
        <v>104</v>
      </c>
      <c r="AQ9" s="63"/>
      <c r="AR9" s="63" t="s">
        <v>105</v>
      </c>
      <c r="AS9" s="63"/>
      <c r="AT9" s="63" t="s">
        <v>106</v>
      </c>
      <c r="AU9" s="63"/>
      <c r="AV9" s="63" t="s">
        <v>107</v>
      </c>
      <c r="AW9" s="63"/>
      <c r="AX9" s="63" t="s">
        <v>108</v>
      </c>
      <c r="AY9" s="63"/>
      <c r="AZ9" s="63" t="s">
        <v>109</v>
      </c>
      <c r="BA9" s="63"/>
      <c r="BB9" s="63" t="s">
        <v>110</v>
      </c>
      <c r="BC9" s="63"/>
      <c r="BD9" s="63" t="s">
        <v>111</v>
      </c>
      <c r="BE9" s="63"/>
      <c r="BF9" s="63" t="s">
        <v>112</v>
      </c>
      <c r="BG9" s="63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2.75" hidden="false" customHeight="false" outlineLevel="0" collapsed="false">
      <c r="A10" s="65" t="s">
        <v>113</v>
      </c>
      <c r="B10" s="66"/>
      <c r="C10" s="67" t="s">
        <v>114</v>
      </c>
      <c r="D10" s="66"/>
      <c r="E10" s="67" t="s">
        <v>114</v>
      </c>
      <c r="F10" s="66"/>
      <c r="G10" s="67" t="s">
        <v>114</v>
      </c>
      <c r="H10" s="66"/>
      <c r="I10" s="67" t="s">
        <v>114</v>
      </c>
      <c r="J10" s="66"/>
      <c r="K10" s="67" t="s">
        <v>114</v>
      </c>
      <c r="L10" s="68"/>
      <c r="M10" s="67" t="s">
        <v>114</v>
      </c>
      <c r="N10" s="66"/>
      <c r="O10" s="67" t="s">
        <v>114</v>
      </c>
      <c r="P10" s="66"/>
      <c r="Q10" s="67" t="s">
        <v>114</v>
      </c>
      <c r="R10" s="66"/>
      <c r="S10" s="67" t="s">
        <v>114</v>
      </c>
      <c r="T10" s="66"/>
      <c r="U10" s="67" t="s">
        <v>114</v>
      </c>
      <c r="V10" s="66"/>
      <c r="W10" s="67" t="s">
        <v>114</v>
      </c>
      <c r="X10" s="66"/>
      <c r="Y10" s="67" t="s">
        <v>114</v>
      </c>
      <c r="Z10" s="66"/>
      <c r="AA10" s="67" t="s">
        <v>114</v>
      </c>
      <c r="AB10" s="66"/>
      <c r="AC10" s="67" t="s">
        <v>114</v>
      </c>
      <c r="AD10" s="69"/>
      <c r="AE10" s="70" t="s">
        <v>114</v>
      </c>
      <c r="AF10" s="66"/>
      <c r="AG10" s="67" t="s">
        <v>114</v>
      </c>
      <c r="AH10" s="66"/>
      <c r="AI10" s="67" t="s">
        <v>114</v>
      </c>
      <c r="AJ10" s="66"/>
      <c r="AK10" s="67" t="s">
        <v>114</v>
      </c>
      <c r="AL10" s="66"/>
      <c r="AM10" s="67" t="s">
        <v>114</v>
      </c>
      <c r="AN10" s="66"/>
      <c r="AO10" s="67" t="s">
        <v>114</v>
      </c>
      <c r="AP10" s="66"/>
      <c r="AQ10" s="67" t="s">
        <v>114</v>
      </c>
      <c r="AR10" s="66"/>
      <c r="AS10" s="67" t="s">
        <v>114</v>
      </c>
      <c r="AT10" s="66"/>
      <c r="AU10" s="67" t="s">
        <v>114</v>
      </c>
      <c r="AV10" s="66"/>
      <c r="AW10" s="67" t="s">
        <v>114</v>
      </c>
      <c r="AX10" s="66"/>
      <c r="AY10" s="67" t="s">
        <v>114</v>
      </c>
      <c r="AZ10" s="68"/>
      <c r="BA10" s="67" t="s">
        <v>114</v>
      </c>
      <c r="BB10" s="71"/>
      <c r="BC10" s="67" t="s">
        <v>114</v>
      </c>
      <c r="BD10" s="66"/>
      <c r="BE10" s="67" t="s">
        <v>114</v>
      </c>
      <c r="BF10" s="66"/>
      <c r="BG10" s="67" t="s">
        <v>114</v>
      </c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73" t="s">
        <v>115</v>
      </c>
      <c r="B11" s="74"/>
      <c r="C11" s="75" t="s">
        <v>116</v>
      </c>
      <c r="D11" s="74"/>
      <c r="E11" s="75" t="s">
        <v>116</v>
      </c>
      <c r="F11" s="74"/>
      <c r="G11" s="75" t="s">
        <v>116</v>
      </c>
      <c r="H11" s="74"/>
      <c r="I11" s="75" t="s">
        <v>116</v>
      </c>
      <c r="J11" s="74"/>
      <c r="K11" s="75" t="s">
        <v>116</v>
      </c>
      <c r="L11" s="76"/>
      <c r="M11" s="75" t="s">
        <v>116</v>
      </c>
      <c r="N11" s="74"/>
      <c r="O11" s="75" t="s">
        <v>116</v>
      </c>
      <c r="P11" s="74"/>
      <c r="Q11" s="75" t="s">
        <v>116</v>
      </c>
      <c r="R11" s="74"/>
      <c r="S11" s="75" t="s">
        <v>116</v>
      </c>
      <c r="T11" s="74"/>
      <c r="U11" s="75" t="s">
        <v>116</v>
      </c>
      <c r="V11" s="74"/>
      <c r="W11" s="75" t="s">
        <v>116</v>
      </c>
      <c r="X11" s="74"/>
      <c r="Y11" s="75" t="s">
        <v>116</v>
      </c>
      <c r="Z11" s="74"/>
      <c r="AA11" s="75" t="s">
        <v>116</v>
      </c>
      <c r="AB11" s="74"/>
      <c r="AC11" s="75" t="s">
        <v>116</v>
      </c>
      <c r="AD11" s="74"/>
      <c r="AE11" s="75" t="s">
        <v>116</v>
      </c>
      <c r="AF11" s="74"/>
      <c r="AG11" s="75" t="s">
        <v>116</v>
      </c>
      <c r="AH11" s="74"/>
      <c r="AI11" s="75" t="s">
        <v>116</v>
      </c>
      <c r="AJ11" s="74"/>
      <c r="AK11" s="75" t="s">
        <v>116</v>
      </c>
      <c r="AL11" s="74"/>
      <c r="AM11" s="75" t="s">
        <v>116</v>
      </c>
      <c r="AN11" s="74"/>
      <c r="AO11" s="75" t="s">
        <v>116</v>
      </c>
      <c r="AP11" s="74"/>
      <c r="AQ11" s="75" t="s">
        <v>116</v>
      </c>
      <c r="AR11" s="74"/>
      <c r="AS11" s="75" t="s">
        <v>116</v>
      </c>
      <c r="AT11" s="74"/>
      <c r="AU11" s="75" t="s">
        <v>116</v>
      </c>
      <c r="AV11" s="74"/>
      <c r="AW11" s="75" t="s">
        <v>116</v>
      </c>
      <c r="AX11" s="74"/>
      <c r="AY11" s="75" t="s">
        <v>116</v>
      </c>
      <c r="AZ11" s="76"/>
      <c r="BA11" s="75" t="s">
        <v>116</v>
      </c>
      <c r="BB11" s="77"/>
      <c r="BC11" s="75" t="s">
        <v>116</v>
      </c>
      <c r="BD11" s="74"/>
      <c r="BE11" s="75" t="s">
        <v>116</v>
      </c>
      <c r="BF11" s="74"/>
      <c r="BG11" s="75" t="s">
        <v>116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.75" hidden="true" customHeight="false" outlineLevel="0" collapsed="false">
      <c r="A12" s="78" t="n">
        <v>36950</v>
      </c>
      <c r="B12" s="79"/>
      <c r="C12" s="80"/>
      <c r="D12" s="81"/>
      <c r="E12" s="82"/>
      <c r="F12" s="81"/>
      <c r="G12" s="82"/>
      <c r="H12" s="81"/>
      <c r="I12" s="82"/>
      <c r="J12" s="81"/>
      <c r="K12" s="82"/>
      <c r="L12" s="83"/>
      <c r="M12" s="82"/>
      <c r="N12" s="81"/>
      <c r="O12" s="82"/>
      <c r="P12" s="81"/>
      <c r="Q12" s="82"/>
      <c r="R12" s="81"/>
      <c r="S12" s="82"/>
      <c r="T12" s="79"/>
      <c r="U12" s="80"/>
      <c r="V12" s="79"/>
      <c r="W12" s="80"/>
      <c r="X12" s="81"/>
      <c r="Y12" s="82"/>
      <c r="Z12" s="81"/>
      <c r="AA12" s="82"/>
      <c r="AB12" s="81"/>
      <c r="AC12" s="82"/>
      <c r="AD12" s="81"/>
      <c r="AE12" s="82"/>
      <c r="AF12" s="81"/>
      <c r="AG12" s="82"/>
      <c r="AH12" s="81"/>
      <c r="AI12" s="82"/>
      <c r="AJ12" s="81"/>
      <c r="AK12" s="82"/>
      <c r="AL12" s="81"/>
      <c r="AM12" s="82"/>
      <c r="AN12" s="81"/>
      <c r="AO12" s="82"/>
      <c r="AP12" s="81"/>
      <c r="AQ12" s="82"/>
      <c r="AR12" s="81"/>
      <c r="AS12" s="82"/>
      <c r="AT12" s="81"/>
      <c r="AU12" s="82"/>
      <c r="AV12" s="81"/>
      <c r="AW12" s="82"/>
      <c r="AX12" s="81"/>
      <c r="AY12" s="82"/>
      <c r="AZ12" s="83"/>
      <c r="BA12" s="82"/>
      <c r="BB12" s="84"/>
      <c r="BC12" s="82"/>
      <c r="BD12" s="81"/>
      <c r="BE12" s="82"/>
      <c r="BF12" s="81"/>
      <c r="BG12" s="82" t="n">
        <f aca="false">C12+E12+G12+I12+K12+M12+O12+Q12+S12+U12+W12+Y12+AA12+AC12+AE12+AG12+AI12+AK12+AM12+AO12+AQ12+AS12+AU12+AW12+AY12+BA12+BC12+BE12</f>
        <v>0</v>
      </c>
    </row>
    <row r="13" customFormat="false" ht="12.75" hidden="true" customHeight="false" outlineLevel="0" collapsed="false">
      <c r="A13" s="78" t="n">
        <v>36981</v>
      </c>
      <c r="B13" s="81"/>
      <c r="C13" s="82"/>
      <c r="D13" s="81"/>
      <c r="E13" s="82"/>
      <c r="F13" s="81"/>
      <c r="G13" s="82"/>
      <c r="H13" s="81"/>
      <c r="I13" s="82"/>
      <c r="J13" s="81"/>
      <c r="K13" s="82"/>
      <c r="L13" s="83"/>
      <c r="M13" s="82"/>
      <c r="N13" s="81"/>
      <c r="O13" s="82"/>
      <c r="P13" s="81"/>
      <c r="Q13" s="82"/>
      <c r="R13" s="81"/>
      <c r="S13" s="82"/>
      <c r="T13" s="81"/>
      <c r="U13" s="82"/>
      <c r="V13" s="81"/>
      <c r="W13" s="82"/>
      <c r="X13" s="81"/>
      <c r="Y13" s="82"/>
      <c r="Z13" s="81"/>
      <c r="AA13" s="82"/>
      <c r="AB13" s="81"/>
      <c r="AC13" s="82"/>
      <c r="AD13" s="81"/>
      <c r="AE13" s="82"/>
      <c r="AF13" s="81"/>
      <c r="AG13" s="82"/>
      <c r="AH13" s="81"/>
      <c r="AI13" s="82"/>
      <c r="AJ13" s="81"/>
      <c r="AK13" s="82"/>
      <c r="AL13" s="81"/>
      <c r="AM13" s="82"/>
      <c r="AN13" s="81"/>
      <c r="AO13" s="82"/>
      <c r="AP13" s="81"/>
      <c r="AQ13" s="82"/>
      <c r="AR13" s="81"/>
      <c r="AS13" s="82"/>
      <c r="AT13" s="81"/>
      <c r="AU13" s="82"/>
      <c r="AV13" s="81"/>
      <c r="AW13" s="82"/>
      <c r="AX13" s="81"/>
      <c r="AY13" s="82"/>
      <c r="AZ13" s="83"/>
      <c r="BA13" s="82"/>
      <c r="BB13" s="84"/>
      <c r="BC13" s="82"/>
      <c r="BD13" s="81"/>
      <c r="BE13" s="82"/>
      <c r="BF13" s="81"/>
      <c r="BG13" s="82" t="n">
        <f aca="false">C13+E13+G13+I13+K13+M13+O13+Q13+S13+U13+W13+Y13+AA13+AC13+AE13+AG13+AI13+AK13+AM13+AO13+AQ13+AS13+AU13+AW13+AY13+BA13+BC13+BE13</f>
        <v>0</v>
      </c>
    </row>
    <row r="14" customFormat="false" ht="12.75" hidden="false" customHeight="false" outlineLevel="0" collapsed="false">
      <c r="A14" s="78" t="n">
        <v>37011</v>
      </c>
      <c r="B14" s="81"/>
      <c r="C14" s="82" t="n">
        <v>118050</v>
      </c>
      <c r="D14" s="81"/>
      <c r="E14" s="82" t="n">
        <v>74700</v>
      </c>
      <c r="F14" s="81"/>
      <c r="G14" s="82" t="n">
        <v>9825</v>
      </c>
      <c r="H14" s="81"/>
      <c r="I14" s="82" t="n">
        <v>21075</v>
      </c>
      <c r="J14" s="81"/>
      <c r="K14" s="82" t="n">
        <v>36225</v>
      </c>
      <c r="L14" s="83"/>
      <c r="M14" s="82" t="n">
        <v>36225</v>
      </c>
      <c r="N14" s="81"/>
      <c r="O14" s="82" t="n">
        <v>32400</v>
      </c>
      <c r="P14" s="81"/>
      <c r="Q14" s="82" t="n">
        <v>43200</v>
      </c>
      <c r="R14" s="81"/>
      <c r="S14" s="82" t="n">
        <v>20250</v>
      </c>
      <c r="T14" s="81"/>
      <c r="U14" s="82" t="n">
        <v>262800</v>
      </c>
      <c r="V14" s="81"/>
      <c r="W14" s="82" t="n">
        <v>84000</v>
      </c>
      <c r="X14" s="81"/>
      <c r="Y14" s="82" t="n">
        <v>5400</v>
      </c>
      <c r="Z14" s="81"/>
      <c r="AA14" s="82" t="n">
        <v>5400</v>
      </c>
      <c r="AB14" s="81"/>
      <c r="AC14" s="82" t="n">
        <v>5400</v>
      </c>
      <c r="AD14" s="81"/>
      <c r="AE14" s="82" t="n">
        <v>1125</v>
      </c>
      <c r="AF14" s="81"/>
      <c r="AG14" s="82" t="n">
        <v>57300</v>
      </c>
      <c r="AH14" s="81"/>
      <c r="AI14" s="82" t="n">
        <v>100500</v>
      </c>
      <c r="AJ14" s="81"/>
      <c r="AK14" s="82" t="n">
        <v>17850</v>
      </c>
      <c r="AL14" s="81"/>
      <c r="AM14" s="82" t="n">
        <v>47400</v>
      </c>
      <c r="AN14" s="81"/>
      <c r="AO14" s="82" t="n">
        <v>31350</v>
      </c>
      <c r="AP14" s="81"/>
      <c r="AQ14" s="82" t="n">
        <v>15000</v>
      </c>
      <c r="AR14" s="81"/>
      <c r="AS14" s="82" t="n">
        <v>8400</v>
      </c>
      <c r="AT14" s="81"/>
      <c r="AU14" s="82" t="n">
        <v>3150</v>
      </c>
      <c r="AV14" s="81"/>
      <c r="AW14" s="82" t="n">
        <v>69300</v>
      </c>
      <c r="AX14" s="81"/>
      <c r="AY14" s="82" t="n">
        <v>146850</v>
      </c>
      <c r="AZ14" s="83"/>
      <c r="BA14" s="82" t="n">
        <v>51900</v>
      </c>
      <c r="BB14" s="84"/>
      <c r="BC14" s="82" t="n">
        <v>1650</v>
      </c>
      <c r="BD14" s="81"/>
      <c r="BE14" s="82" t="n">
        <v>0</v>
      </c>
      <c r="BF14" s="81"/>
      <c r="BG14" s="82" t="n">
        <f aca="false">C14+E14+G14+I14+K14+M14+O14+Q14+S14+U14+W14+Y14+AA14+AC14+AE14+AG14+AI14+AK14+AM14+AO14+AQ14+AS14+AU14+AW14+AY14+BA14+BC14+BE14</f>
        <v>1306725</v>
      </c>
    </row>
    <row r="15" customFormat="false" ht="12.75" hidden="false" customHeight="false" outlineLevel="0" collapsed="false">
      <c r="A15" s="78" t="n">
        <v>37042</v>
      </c>
      <c r="B15" s="81"/>
      <c r="C15" s="82" t="n">
        <v>110515</v>
      </c>
      <c r="D15" s="81"/>
      <c r="E15" s="82" t="n">
        <v>73470</v>
      </c>
      <c r="F15" s="81"/>
      <c r="G15" s="82" t="n">
        <v>9548</v>
      </c>
      <c r="H15" s="81"/>
      <c r="I15" s="82" t="n">
        <v>20553</v>
      </c>
      <c r="J15" s="81"/>
      <c r="K15" s="82" t="n">
        <v>35727.5</v>
      </c>
      <c r="L15" s="83"/>
      <c r="M15" s="82" t="n">
        <v>35727.5</v>
      </c>
      <c r="N15" s="81"/>
      <c r="O15" s="82" t="n">
        <v>31775</v>
      </c>
      <c r="P15" s="81"/>
      <c r="Q15" s="82" t="n">
        <v>42625</v>
      </c>
      <c r="R15" s="81"/>
      <c r="S15" s="82" t="n">
        <v>19840</v>
      </c>
      <c r="T15" s="81"/>
      <c r="U15" s="82" t="n">
        <v>257117.875</v>
      </c>
      <c r="V15" s="81"/>
      <c r="W15" s="82" t="n">
        <v>82692.5</v>
      </c>
      <c r="X15" s="81"/>
      <c r="Y15" s="82" t="n">
        <v>5218.33333333333</v>
      </c>
      <c r="Z15" s="81"/>
      <c r="AA15" s="82" t="n">
        <v>5218.33333333333</v>
      </c>
      <c r="AB15" s="81"/>
      <c r="AC15" s="82" t="n">
        <v>5218.33333333333</v>
      </c>
      <c r="AD15" s="81"/>
      <c r="AE15" s="82" t="n">
        <v>1023</v>
      </c>
      <c r="AF15" s="81"/>
      <c r="AG15" s="82" t="n">
        <v>56420</v>
      </c>
      <c r="AH15" s="81"/>
      <c r="AI15" s="82" t="n">
        <v>96255</v>
      </c>
      <c r="AJ15" s="81"/>
      <c r="AK15" s="82" t="n">
        <v>17205</v>
      </c>
      <c r="AL15" s="81"/>
      <c r="AM15" s="82" t="n">
        <v>45725</v>
      </c>
      <c r="AN15" s="81"/>
      <c r="AO15" s="82" t="n">
        <v>30070</v>
      </c>
      <c r="AP15" s="81"/>
      <c r="AQ15" s="82" t="n">
        <v>14105</v>
      </c>
      <c r="AR15" s="81"/>
      <c r="AS15" s="82" t="n">
        <v>28210</v>
      </c>
      <c r="AT15" s="81"/>
      <c r="AU15" s="82" t="n">
        <v>2635</v>
      </c>
      <c r="AV15" s="81"/>
      <c r="AW15" s="82" t="n">
        <v>44795</v>
      </c>
      <c r="AX15" s="81"/>
      <c r="AY15" s="82" t="n">
        <v>136710</v>
      </c>
      <c r="AZ15" s="83"/>
      <c r="BA15" s="82" t="n">
        <v>37510</v>
      </c>
      <c r="BB15" s="84"/>
      <c r="BC15" s="82" t="n">
        <v>1550</v>
      </c>
      <c r="BD15" s="81"/>
      <c r="BE15" s="82" t="n">
        <v>0</v>
      </c>
      <c r="BF15" s="81"/>
      <c r="BG15" s="82" t="n">
        <f aca="false">C15+E15+G15+I15+K15+M15+O15+Q15+S15+U15+W15+Y15+AA15+AC15+AE15+AG15+AI15+AK15+AM15+AO15+AQ15+AS15+AU15+AW15+AY15+BA15+BC15+BE15</f>
        <v>1247459.375</v>
      </c>
    </row>
    <row r="16" customFormat="false" ht="12.75" hidden="false" customHeight="false" outlineLevel="0" collapsed="false">
      <c r="A16" s="78" t="n">
        <v>37072</v>
      </c>
      <c r="B16" s="81"/>
      <c r="C16" s="82" t="n">
        <v>103350</v>
      </c>
      <c r="D16" s="81"/>
      <c r="E16" s="82" t="n">
        <v>72300</v>
      </c>
      <c r="F16" s="81"/>
      <c r="G16" s="82" t="n">
        <v>9345</v>
      </c>
      <c r="H16" s="81"/>
      <c r="I16" s="82" t="n">
        <v>19995</v>
      </c>
      <c r="J16" s="81"/>
      <c r="K16" s="82" t="n">
        <v>35175</v>
      </c>
      <c r="L16" s="83"/>
      <c r="M16" s="82" t="n">
        <v>35175</v>
      </c>
      <c r="N16" s="81"/>
      <c r="O16" s="82" t="n">
        <v>31200</v>
      </c>
      <c r="P16" s="81"/>
      <c r="Q16" s="82" t="n">
        <v>42150</v>
      </c>
      <c r="R16" s="81"/>
      <c r="S16" s="82" t="n">
        <v>19500</v>
      </c>
      <c r="T16" s="81"/>
      <c r="U16" s="82" t="n">
        <v>251827.5</v>
      </c>
      <c r="V16" s="81"/>
      <c r="W16" s="82" t="n">
        <v>81450</v>
      </c>
      <c r="X16" s="81"/>
      <c r="Y16" s="82" t="n">
        <v>5000</v>
      </c>
      <c r="Z16" s="81"/>
      <c r="AA16" s="82" t="n">
        <v>5000</v>
      </c>
      <c r="AB16" s="81"/>
      <c r="AC16" s="82" t="n">
        <v>5000</v>
      </c>
      <c r="AD16" s="81"/>
      <c r="AE16" s="82" t="n">
        <v>945</v>
      </c>
      <c r="AF16" s="81"/>
      <c r="AG16" s="82" t="n">
        <v>55500</v>
      </c>
      <c r="AH16" s="81"/>
      <c r="AI16" s="82" t="n">
        <v>91950</v>
      </c>
      <c r="AJ16" s="81"/>
      <c r="AK16" s="82" t="n">
        <v>16650</v>
      </c>
      <c r="AL16" s="81"/>
      <c r="AM16" s="82" t="n">
        <v>44250</v>
      </c>
      <c r="AN16" s="81"/>
      <c r="AO16" s="82" t="n">
        <v>28950</v>
      </c>
      <c r="AP16" s="81"/>
      <c r="AQ16" s="82" t="n">
        <v>13050</v>
      </c>
      <c r="AR16" s="81"/>
      <c r="AS16" s="82" t="n">
        <v>48750</v>
      </c>
      <c r="AT16" s="81"/>
      <c r="AU16" s="82" t="n">
        <v>300</v>
      </c>
      <c r="AV16" s="81"/>
      <c r="AW16" s="82" t="n">
        <v>56400</v>
      </c>
      <c r="AX16" s="81"/>
      <c r="AY16" s="82" t="n">
        <v>99450</v>
      </c>
      <c r="AZ16" s="83"/>
      <c r="BA16" s="82" t="n">
        <v>25050</v>
      </c>
      <c r="BB16" s="84"/>
      <c r="BC16" s="82" t="n">
        <v>1500</v>
      </c>
      <c r="BD16" s="81"/>
      <c r="BE16" s="82" t="n">
        <v>0</v>
      </c>
      <c r="BF16" s="81"/>
      <c r="BG16" s="82" t="n">
        <f aca="false">C16+E16+G16+I16+K16+M16+O16+Q16+S16+U16+W16+Y16+AA16+AC16+AE16+AG16+AI16+AK16+AM16+AO16+AQ16+AS16+AU16+AW16+AY16+BA16+BC16+BE16</f>
        <v>1199212.5</v>
      </c>
    </row>
    <row r="17" customFormat="false" ht="12.75" hidden="false" customHeight="false" outlineLevel="0" collapsed="false">
      <c r="A17" s="78" t="n">
        <v>37103</v>
      </c>
      <c r="B17" s="81"/>
      <c r="C17" s="82" t="n">
        <v>96720</v>
      </c>
      <c r="D17" s="81"/>
      <c r="E17" s="82" t="n">
        <v>70990</v>
      </c>
      <c r="F17" s="81"/>
      <c r="G17" s="82" t="n">
        <v>9253.5</v>
      </c>
      <c r="H17" s="81"/>
      <c r="I17" s="82" t="n">
        <v>19483.5</v>
      </c>
      <c r="J17" s="81"/>
      <c r="K17" s="82" t="n">
        <v>34642.5</v>
      </c>
      <c r="L17" s="83"/>
      <c r="M17" s="82" t="n">
        <v>34642.5</v>
      </c>
      <c r="N17" s="81"/>
      <c r="O17" s="82" t="n">
        <v>30535</v>
      </c>
      <c r="P17" s="81"/>
      <c r="Q17" s="82" t="n">
        <v>41695</v>
      </c>
      <c r="R17" s="81"/>
      <c r="S17" s="82" t="n">
        <v>19065</v>
      </c>
      <c r="T17" s="81"/>
      <c r="U17" s="82" t="n">
        <v>246930.5</v>
      </c>
      <c r="V17" s="81"/>
      <c r="W17" s="82" t="n">
        <v>80290</v>
      </c>
      <c r="X17" s="81"/>
      <c r="Y17" s="82" t="n">
        <v>4856.66666666667</v>
      </c>
      <c r="Z17" s="81"/>
      <c r="AA17" s="82" t="n">
        <v>4856.66666666667</v>
      </c>
      <c r="AB17" s="81"/>
      <c r="AC17" s="82" t="n">
        <v>4856.66666666667</v>
      </c>
      <c r="AD17" s="81"/>
      <c r="AE17" s="82" t="n">
        <v>883.5</v>
      </c>
      <c r="AF17" s="81"/>
      <c r="AG17" s="82" t="n">
        <v>54560</v>
      </c>
      <c r="AH17" s="81"/>
      <c r="AI17" s="82" t="n">
        <v>87730</v>
      </c>
      <c r="AJ17" s="81"/>
      <c r="AK17" s="82" t="n">
        <v>16120</v>
      </c>
      <c r="AL17" s="81"/>
      <c r="AM17" s="82" t="n">
        <v>42625</v>
      </c>
      <c r="AN17" s="81"/>
      <c r="AO17" s="82" t="n">
        <v>27745</v>
      </c>
      <c r="AP17" s="81"/>
      <c r="AQ17" s="82" t="n">
        <v>12245</v>
      </c>
      <c r="AR17" s="81"/>
      <c r="AS17" s="82" t="n">
        <v>48670</v>
      </c>
      <c r="AT17" s="81"/>
      <c r="AU17" s="82" t="n">
        <v>0</v>
      </c>
      <c r="AV17" s="81"/>
      <c r="AW17" s="82" t="n">
        <v>53320</v>
      </c>
      <c r="AX17" s="81"/>
      <c r="AY17" s="82" t="n">
        <v>127720</v>
      </c>
      <c r="AZ17" s="83"/>
      <c r="BA17" s="82" t="n">
        <v>21235</v>
      </c>
      <c r="BB17" s="84"/>
      <c r="BC17" s="82" t="n">
        <v>1550</v>
      </c>
      <c r="BD17" s="81"/>
      <c r="BE17" s="82" t="n">
        <v>0</v>
      </c>
      <c r="BF17" s="81"/>
      <c r="BG17" s="82" t="n">
        <f aca="false">C17+E17+G17+I17+K17+M17+O17+Q17+S17+U17+W17+Y17+AA17+AC17+AE17+AG17+AI17+AK17+AM17+AO17+AQ17+AS17+AU17+AW17+AY17+BA17+BC17+BE17</f>
        <v>1193221</v>
      </c>
    </row>
    <row r="18" customFormat="false" ht="12.75" hidden="false" customHeight="false" outlineLevel="0" collapsed="false">
      <c r="A18" s="78" t="n">
        <v>37134</v>
      </c>
      <c r="B18" s="81"/>
      <c r="C18" s="82" t="n">
        <v>90520</v>
      </c>
      <c r="D18" s="81"/>
      <c r="E18" s="82" t="n">
        <v>69905</v>
      </c>
      <c r="F18" s="81"/>
      <c r="G18" s="82" t="n">
        <v>9005.5</v>
      </c>
      <c r="H18" s="81"/>
      <c r="I18" s="82" t="n">
        <v>19080.5</v>
      </c>
      <c r="J18" s="81"/>
      <c r="K18" s="82" t="n">
        <v>34177.5</v>
      </c>
      <c r="L18" s="83"/>
      <c r="M18" s="82" t="n">
        <v>34177.5</v>
      </c>
      <c r="N18" s="81"/>
      <c r="O18" s="82" t="n">
        <v>29915</v>
      </c>
      <c r="P18" s="81"/>
      <c r="Q18" s="82" t="n">
        <v>41230</v>
      </c>
      <c r="R18" s="81"/>
      <c r="S18" s="82" t="n">
        <v>18755</v>
      </c>
      <c r="T18" s="81"/>
      <c r="U18" s="82" t="n">
        <v>241722.5</v>
      </c>
      <c r="V18" s="81"/>
      <c r="W18" s="82" t="n">
        <v>79050</v>
      </c>
      <c r="X18" s="81"/>
      <c r="Y18" s="82" t="n">
        <v>4701.66666666667</v>
      </c>
      <c r="Z18" s="81"/>
      <c r="AA18" s="82" t="n">
        <v>4701.66666666667</v>
      </c>
      <c r="AB18" s="81"/>
      <c r="AC18" s="82" t="n">
        <v>4701.66666666667</v>
      </c>
      <c r="AD18" s="81"/>
      <c r="AE18" s="82" t="n">
        <v>790.5</v>
      </c>
      <c r="AF18" s="81"/>
      <c r="AG18" s="82" t="n">
        <v>53630</v>
      </c>
      <c r="AH18" s="81"/>
      <c r="AI18" s="82" t="n">
        <v>83545</v>
      </c>
      <c r="AJ18" s="81"/>
      <c r="AK18" s="82" t="n">
        <v>15655</v>
      </c>
      <c r="AL18" s="81"/>
      <c r="AM18" s="82" t="n">
        <v>41230</v>
      </c>
      <c r="AN18" s="81"/>
      <c r="AO18" s="82" t="n">
        <v>26660</v>
      </c>
      <c r="AP18" s="81"/>
      <c r="AQ18" s="82" t="n">
        <v>11470</v>
      </c>
      <c r="AR18" s="81"/>
      <c r="AS18" s="82" t="n">
        <v>47895</v>
      </c>
      <c r="AT18" s="81"/>
      <c r="AU18" s="82" t="n">
        <v>0</v>
      </c>
      <c r="AV18" s="81"/>
      <c r="AW18" s="82" t="n">
        <v>50995</v>
      </c>
      <c r="AX18" s="81"/>
      <c r="AY18" s="82" t="n">
        <v>251100</v>
      </c>
      <c r="AZ18" s="83"/>
      <c r="BA18" s="82" t="n">
        <v>28830</v>
      </c>
      <c r="BB18" s="84"/>
      <c r="BC18" s="82" t="n">
        <v>1395</v>
      </c>
      <c r="BD18" s="81"/>
      <c r="BE18" s="82" t="n">
        <v>0</v>
      </c>
      <c r="BF18" s="81"/>
      <c r="BG18" s="82" t="n">
        <f aca="false">C18+E18+G18+I18+K18+M18+O18+Q18+S18+U18+W18+Y18+AA18+AC18+AE18+AG18+AI18+AK18+AM18+AO18+AQ18+AS18+AU18+AW18+AY18+BA18+BC18+BE18</f>
        <v>1294839</v>
      </c>
    </row>
    <row r="19" customFormat="false" ht="12.75" hidden="false" customHeight="false" outlineLevel="0" collapsed="false">
      <c r="A19" s="78" t="n">
        <v>37164</v>
      </c>
      <c r="B19" s="81"/>
      <c r="C19" s="82" t="n">
        <v>84750</v>
      </c>
      <c r="D19" s="81"/>
      <c r="E19" s="82" t="n">
        <v>68700</v>
      </c>
      <c r="F19" s="81"/>
      <c r="G19" s="82" t="n">
        <v>8865</v>
      </c>
      <c r="H19" s="81"/>
      <c r="I19" s="82" t="n">
        <v>18615</v>
      </c>
      <c r="J19" s="81"/>
      <c r="K19" s="82" t="n">
        <v>33675</v>
      </c>
      <c r="L19" s="83"/>
      <c r="M19" s="82" t="n">
        <v>33675</v>
      </c>
      <c r="N19" s="81"/>
      <c r="O19" s="82" t="n">
        <v>29550</v>
      </c>
      <c r="P19" s="81"/>
      <c r="Q19" s="82" t="n">
        <v>40800</v>
      </c>
      <c r="R19" s="81"/>
      <c r="S19" s="82" t="n">
        <v>18450</v>
      </c>
      <c r="T19" s="81"/>
      <c r="U19" s="82" t="n">
        <v>236707.5</v>
      </c>
      <c r="V19" s="81"/>
      <c r="W19" s="82" t="n">
        <v>77850</v>
      </c>
      <c r="X19" s="81"/>
      <c r="Y19" s="82" t="n">
        <v>4550</v>
      </c>
      <c r="Z19" s="81"/>
      <c r="AA19" s="82" t="n">
        <v>4550</v>
      </c>
      <c r="AB19" s="81"/>
      <c r="AC19" s="82" t="n">
        <v>4550</v>
      </c>
      <c r="AD19" s="81"/>
      <c r="AE19" s="82" t="n">
        <v>765</v>
      </c>
      <c r="AF19" s="81"/>
      <c r="AG19" s="82" t="n">
        <v>52650</v>
      </c>
      <c r="AH19" s="81"/>
      <c r="AI19" s="82" t="n">
        <v>79350</v>
      </c>
      <c r="AJ19" s="81"/>
      <c r="AK19" s="82" t="n">
        <v>15150</v>
      </c>
      <c r="AL19" s="81"/>
      <c r="AM19" s="82" t="n">
        <v>39750</v>
      </c>
      <c r="AN19" s="81"/>
      <c r="AO19" s="82" t="n">
        <v>25650</v>
      </c>
      <c r="AP19" s="81"/>
      <c r="AQ19" s="82" t="n">
        <v>10650</v>
      </c>
      <c r="AR19" s="81"/>
      <c r="AS19" s="82" t="n">
        <v>44850</v>
      </c>
      <c r="AT19" s="81"/>
      <c r="AU19" s="82" t="n">
        <v>0</v>
      </c>
      <c r="AV19" s="81"/>
      <c r="AW19" s="82" t="n">
        <v>46350</v>
      </c>
      <c r="AX19" s="81"/>
      <c r="AY19" s="82" t="n">
        <v>235800</v>
      </c>
      <c r="AZ19" s="83"/>
      <c r="BA19" s="82" t="n">
        <v>28950</v>
      </c>
      <c r="BB19" s="84"/>
      <c r="BC19" s="82" t="n">
        <v>1500</v>
      </c>
      <c r="BD19" s="81"/>
      <c r="BE19" s="82" t="n">
        <v>0</v>
      </c>
      <c r="BF19" s="81"/>
      <c r="BG19" s="82" t="n">
        <f aca="false">C19+E19+G19+I19+K19+M19+O19+Q19+S19+U19+W19+Y19+AA19+AC19+AE19+AG19+AI19+AK19+AM19+AO19+AQ19+AS19+AU19+AW19+AY19+BA19+BC19+BE19</f>
        <v>1246702.5</v>
      </c>
    </row>
    <row r="20" customFormat="false" ht="12.75" hidden="false" customHeight="false" outlineLevel="0" collapsed="false">
      <c r="A20" s="78" t="n">
        <v>37195</v>
      </c>
      <c r="B20" s="81"/>
      <c r="C20" s="82" t="n">
        <v>79205</v>
      </c>
      <c r="D20" s="81"/>
      <c r="E20" s="82" t="n">
        <v>67580</v>
      </c>
      <c r="F20" s="81"/>
      <c r="G20" s="82" t="n">
        <v>8757.5</v>
      </c>
      <c r="H20" s="81"/>
      <c r="I20" s="82" t="n">
        <v>18057.5</v>
      </c>
      <c r="J20" s="81"/>
      <c r="K20" s="82" t="n">
        <v>33170</v>
      </c>
      <c r="L20" s="83"/>
      <c r="M20" s="82" t="n">
        <v>33170</v>
      </c>
      <c r="N20" s="81"/>
      <c r="O20" s="82" t="n">
        <v>28985</v>
      </c>
      <c r="P20" s="81"/>
      <c r="Q20" s="82" t="n">
        <v>40300</v>
      </c>
      <c r="R20" s="81"/>
      <c r="S20" s="82" t="n">
        <v>17980</v>
      </c>
      <c r="T20" s="81"/>
      <c r="U20" s="82" t="n">
        <v>232073.75</v>
      </c>
      <c r="V20" s="81"/>
      <c r="W20" s="82" t="n">
        <v>76725</v>
      </c>
      <c r="X20" s="81"/>
      <c r="Y20" s="82" t="n">
        <v>4391.66666666667</v>
      </c>
      <c r="Z20" s="81"/>
      <c r="AA20" s="82" t="n">
        <v>4391.66666666667</v>
      </c>
      <c r="AB20" s="81"/>
      <c r="AC20" s="82" t="n">
        <v>4391.66666666667</v>
      </c>
      <c r="AD20" s="81"/>
      <c r="AE20" s="82" t="n">
        <v>697.5</v>
      </c>
      <c r="AF20" s="81"/>
      <c r="AG20" s="82" t="n">
        <v>51925</v>
      </c>
      <c r="AH20" s="81"/>
      <c r="AI20" s="82" t="n">
        <v>75175</v>
      </c>
      <c r="AJ20" s="81"/>
      <c r="AK20" s="82" t="n">
        <v>14725</v>
      </c>
      <c r="AL20" s="81"/>
      <c r="AM20" s="82" t="n">
        <v>38285</v>
      </c>
      <c r="AN20" s="81"/>
      <c r="AO20" s="82" t="n">
        <v>24645</v>
      </c>
      <c r="AP20" s="81"/>
      <c r="AQ20" s="82" t="n">
        <v>9920</v>
      </c>
      <c r="AR20" s="81"/>
      <c r="AS20" s="82" t="n">
        <v>32705</v>
      </c>
      <c r="AT20" s="81"/>
      <c r="AU20" s="82" t="n">
        <v>0</v>
      </c>
      <c r="AV20" s="81"/>
      <c r="AW20" s="82" t="n">
        <v>120900</v>
      </c>
      <c r="AX20" s="81"/>
      <c r="AY20" s="82" t="n">
        <v>221495</v>
      </c>
      <c r="AZ20" s="83"/>
      <c r="BA20" s="82" t="n">
        <v>28830</v>
      </c>
      <c r="BB20" s="84"/>
      <c r="BC20" s="82" t="n">
        <v>1395</v>
      </c>
      <c r="BD20" s="81"/>
      <c r="BE20" s="82" t="n">
        <v>0</v>
      </c>
      <c r="BF20" s="81"/>
      <c r="BG20" s="82" t="n">
        <f aca="false">C20+E20+G20+I20+K20+M20+O20+Q20+S20+U20+W20+Y20+AA20+AC20+AE20+AG20+AI20+AK20+AM20+AO20+AQ20+AS20+AU20+AW20+AY20+BA20+BC20+BE20</f>
        <v>1269876.25</v>
      </c>
    </row>
    <row r="21" customFormat="false" ht="12.75" hidden="false" customHeight="false" outlineLevel="0" collapsed="false">
      <c r="A21" s="78" t="n">
        <v>37225</v>
      </c>
      <c r="B21" s="81"/>
      <c r="C21" s="82" t="n">
        <v>74100</v>
      </c>
      <c r="D21" s="81"/>
      <c r="E21" s="82" t="n">
        <v>66450</v>
      </c>
      <c r="F21" s="81"/>
      <c r="G21" s="82" t="n">
        <v>8430</v>
      </c>
      <c r="H21" s="81"/>
      <c r="I21" s="82" t="n">
        <v>17580</v>
      </c>
      <c r="J21" s="81"/>
      <c r="K21" s="82" t="n">
        <v>32625</v>
      </c>
      <c r="L21" s="83"/>
      <c r="M21" s="82" t="n">
        <v>32625</v>
      </c>
      <c r="N21" s="81"/>
      <c r="O21" s="82" t="n">
        <v>28350</v>
      </c>
      <c r="P21" s="81"/>
      <c r="Q21" s="82" t="n">
        <v>39750</v>
      </c>
      <c r="R21" s="81"/>
      <c r="S21" s="82" t="n">
        <v>17700</v>
      </c>
      <c r="T21" s="81"/>
      <c r="U21" s="82" t="n">
        <v>227148.75</v>
      </c>
      <c r="V21" s="81"/>
      <c r="W21" s="82" t="n">
        <v>75525</v>
      </c>
      <c r="X21" s="81"/>
      <c r="Y21" s="82" t="n">
        <v>4250</v>
      </c>
      <c r="Z21" s="81"/>
      <c r="AA21" s="82" t="n">
        <v>4250</v>
      </c>
      <c r="AB21" s="81"/>
      <c r="AC21" s="82" t="n">
        <v>4250</v>
      </c>
      <c r="AD21" s="81"/>
      <c r="AE21" s="82" t="n">
        <v>630</v>
      </c>
      <c r="AF21" s="81"/>
      <c r="AG21" s="82" t="n">
        <v>51000</v>
      </c>
      <c r="AH21" s="81"/>
      <c r="AI21" s="82" t="n">
        <v>70800</v>
      </c>
      <c r="AJ21" s="81"/>
      <c r="AK21" s="82" t="n">
        <v>14250</v>
      </c>
      <c r="AL21" s="81"/>
      <c r="AM21" s="82" t="n">
        <v>37050</v>
      </c>
      <c r="AN21" s="81"/>
      <c r="AO21" s="82" t="n">
        <v>23700</v>
      </c>
      <c r="AP21" s="81"/>
      <c r="AQ21" s="82" t="n">
        <v>9300</v>
      </c>
      <c r="AR21" s="81"/>
      <c r="AS21" s="82" t="n">
        <v>23550</v>
      </c>
      <c r="AT21" s="81"/>
      <c r="AU21" s="82" t="n">
        <v>0</v>
      </c>
      <c r="AV21" s="81"/>
      <c r="AW21" s="82" t="n">
        <v>105000</v>
      </c>
      <c r="AX21" s="81"/>
      <c r="AY21" s="82" t="n">
        <v>179550</v>
      </c>
      <c r="AZ21" s="83"/>
      <c r="BA21" s="82" t="n">
        <v>28950</v>
      </c>
      <c r="BB21" s="84"/>
      <c r="BC21" s="82" t="n">
        <v>1350</v>
      </c>
      <c r="BD21" s="81"/>
      <c r="BE21" s="82" t="n">
        <v>0</v>
      </c>
      <c r="BF21" s="81"/>
      <c r="BG21" s="82" t="n">
        <f aca="false">C21+E21+G21+I21+K21+M21+O21+Q21+S21+U21+W21+Y21+AA21+AC21+AE21+AG21+AI21+AK21+AM21+AO21+AQ21+AS21+AU21+AW21+AY21+BA21+BC21+BE21</f>
        <v>1178163.75</v>
      </c>
    </row>
    <row r="22" customFormat="false" ht="12.75" hidden="false" customHeight="false" outlineLevel="0" collapsed="false">
      <c r="A22" s="78" t="n">
        <v>37256</v>
      </c>
      <c r="B22" s="81"/>
      <c r="C22" s="82" t="n">
        <v>69440</v>
      </c>
      <c r="D22" s="81"/>
      <c r="E22" s="82" t="n">
        <v>65410</v>
      </c>
      <c r="F22" s="81"/>
      <c r="G22" s="82" t="n">
        <v>8354.5</v>
      </c>
      <c r="H22" s="81"/>
      <c r="I22" s="82" t="n">
        <v>17189.5</v>
      </c>
      <c r="J22" s="81"/>
      <c r="K22" s="82" t="n">
        <v>32162.5</v>
      </c>
      <c r="L22" s="83"/>
      <c r="M22" s="82" t="n">
        <v>32162.5</v>
      </c>
      <c r="N22" s="81"/>
      <c r="O22" s="82" t="n">
        <v>27900</v>
      </c>
      <c r="P22" s="81"/>
      <c r="Q22" s="82" t="n">
        <v>39215</v>
      </c>
      <c r="R22" s="81"/>
      <c r="S22" s="82" t="n">
        <v>17360</v>
      </c>
      <c r="T22" s="81"/>
      <c r="U22" s="82" t="n">
        <v>222580</v>
      </c>
      <c r="V22" s="81"/>
      <c r="W22" s="82" t="n">
        <v>74400</v>
      </c>
      <c r="X22" s="81"/>
      <c r="Y22" s="82" t="n">
        <v>4081.66666666667</v>
      </c>
      <c r="Z22" s="81"/>
      <c r="AA22" s="82" t="n">
        <v>4081.66666666667</v>
      </c>
      <c r="AB22" s="81"/>
      <c r="AC22" s="82" t="n">
        <v>4081.66666666667</v>
      </c>
      <c r="AD22" s="81"/>
      <c r="AE22" s="82" t="n">
        <v>604.5</v>
      </c>
      <c r="AF22" s="81"/>
      <c r="AG22" s="82" t="n">
        <v>50065</v>
      </c>
      <c r="AH22" s="81"/>
      <c r="AI22" s="82" t="n">
        <v>66650</v>
      </c>
      <c r="AJ22" s="81"/>
      <c r="AK22" s="82" t="n">
        <v>13795</v>
      </c>
      <c r="AL22" s="81"/>
      <c r="AM22" s="82" t="n">
        <v>35805</v>
      </c>
      <c r="AN22" s="81"/>
      <c r="AO22" s="82" t="n">
        <v>22785</v>
      </c>
      <c r="AP22" s="81"/>
      <c r="AQ22" s="82" t="n">
        <v>8680</v>
      </c>
      <c r="AR22" s="81"/>
      <c r="AS22" s="82" t="n">
        <v>16740</v>
      </c>
      <c r="AT22" s="81"/>
      <c r="AU22" s="82" t="n">
        <v>0</v>
      </c>
      <c r="AV22" s="81"/>
      <c r="AW22" s="82" t="n">
        <v>103540</v>
      </c>
      <c r="AX22" s="81"/>
      <c r="AY22" s="82" t="n">
        <v>136245</v>
      </c>
      <c r="AZ22" s="83"/>
      <c r="BA22" s="82" t="n">
        <v>28830</v>
      </c>
      <c r="BB22" s="84"/>
      <c r="BC22" s="82" t="n">
        <v>1395</v>
      </c>
      <c r="BD22" s="81"/>
      <c r="BE22" s="82" t="n">
        <v>0</v>
      </c>
      <c r="BF22" s="81"/>
      <c r="BG22" s="82" t="n">
        <f aca="false">C22+E22+G22+I22+K22+M22+O22+Q22+S22+U22+W22+Y22+AA22+AC22+AE22+AG22+AI22+AK22+AM22+AO22+AQ22+AS22+AU22+AW22+AY22+BA22+BC22+BE22</f>
        <v>1103553.5</v>
      </c>
    </row>
    <row r="23" customFormat="false" ht="12.75" hidden="false" customHeight="false" outlineLevel="0" collapsed="false">
      <c r="A23" s="78" t="n">
        <v>37287</v>
      </c>
      <c r="B23" s="81"/>
      <c r="C23" s="82" t="n">
        <v>64945</v>
      </c>
      <c r="D23" s="81"/>
      <c r="E23" s="82" t="n">
        <v>64325</v>
      </c>
      <c r="F23" s="81"/>
      <c r="G23" s="82" t="n">
        <v>8153</v>
      </c>
      <c r="H23" s="81"/>
      <c r="I23" s="82" t="n">
        <v>16833</v>
      </c>
      <c r="J23" s="81"/>
      <c r="K23" s="82" t="n">
        <v>31697.5</v>
      </c>
      <c r="L23" s="83"/>
      <c r="M23" s="82" t="n">
        <v>31697.5</v>
      </c>
      <c r="N23" s="81"/>
      <c r="O23" s="82" t="n">
        <v>27435</v>
      </c>
      <c r="P23" s="81"/>
      <c r="Q23" s="82" t="n">
        <v>38750</v>
      </c>
      <c r="R23" s="81"/>
      <c r="S23" s="82" t="n">
        <v>17050</v>
      </c>
      <c r="T23" s="81"/>
      <c r="U23" s="82" t="n">
        <v>217984.25</v>
      </c>
      <c r="V23" s="81"/>
      <c r="W23" s="82" t="n">
        <v>73315</v>
      </c>
      <c r="X23" s="81"/>
      <c r="Y23" s="82" t="n">
        <v>3978.33333333333</v>
      </c>
      <c r="Z23" s="81"/>
      <c r="AA23" s="82" t="n">
        <v>3978.33333333333</v>
      </c>
      <c r="AB23" s="81"/>
      <c r="AC23" s="82" t="n">
        <v>3978.33333333333</v>
      </c>
      <c r="AD23" s="81"/>
      <c r="AE23" s="82" t="n">
        <v>558</v>
      </c>
      <c r="AF23" s="81"/>
      <c r="AG23" s="82" t="n">
        <v>49290</v>
      </c>
      <c r="AH23" s="81"/>
      <c r="AI23" s="82" t="n">
        <v>62465</v>
      </c>
      <c r="AJ23" s="81"/>
      <c r="AK23" s="82" t="n">
        <v>13330</v>
      </c>
      <c r="AL23" s="81"/>
      <c r="AM23" s="82" t="n">
        <v>34565</v>
      </c>
      <c r="AN23" s="81"/>
      <c r="AO23" s="82" t="n">
        <v>21855</v>
      </c>
      <c r="AP23" s="81"/>
      <c r="AQ23" s="82" t="n">
        <v>8060</v>
      </c>
      <c r="AR23" s="81"/>
      <c r="AS23" s="82" t="n">
        <v>12245</v>
      </c>
      <c r="AT23" s="81"/>
      <c r="AU23" s="82" t="n">
        <v>0</v>
      </c>
      <c r="AV23" s="81"/>
      <c r="AW23" s="82" t="n">
        <v>80755</v>
      </c>
      <c r="AX23" s="81"/>
      <c r="AY23" s="82" t="n">
        <v>101990</v>
      </c>
      <c r="AZ23" s="83"/>
      <c r="BA23" s="82" t="n">
        <v>28830</v>
      </c>
      <c r="BB23" s="84"/>
      <c r="BC23" s="82" t="n">
        <v>1240</v>
      </c>
      <c r="BD23" s="81"/>
      <c r="BE23" s="82" t="n">
        <v>0</v>
      </c>
      <c r="BF23" s="81"/>
      <c r="BG23" s="82" t="n">
        <f aca="false">C23+E23+G23+I23+K23+M23+O23+Q23+S23+U23+W23+Y23+AA23+AC23+AE23+AG23+AI23+AK23+AM23+AO23+AQ23+AS23+AU23+AW23+AY23+BA23+BC23+BE23</f>
        <v>1019303.25</v>
      </c>
    </row>
    <row r="24" customFormat="false" ht="12.75" hidden="false" customHeight="false" outlineLevel="0" collapsed="false">
      <c r="A24" s="78" t="n">
        <v>37315</v>
      </c>
      <c r="B24" s="81"/>
      <c r="C24" s="82" t="n">
        <v>60620</v>
      </c>
      <c r="D24" s="81"/>
      <c r="E24" s="82" t="n">
        <v>63280</v>
      </c>
      <c r="F24" s="81"/>
      <c r="G24" s="82" t="n">
        <v>7560</v>
      </c>
      <c r="H24" s="81"/>
      <c r="I24" s="82" t="n">
        <v>15820</v>
      </c>
      <c r="J24" s="81"/>
      <c r="K24" s="82" t="n">
        <v>31220</v>
      </c>
      <c r="L24" s="83"/>
      <c r="M24" s="82" t="n">
        <v>31220</v>
      </c>
      <c r="N24" s="81"/>
      <c r="O24" s="82" t="n">
        <v>27020</v>
      </c>
      <c r="P24" s="81"/>
      <c r="Q24" s="82" t="n">
        <v>38360</v>
      </c>
      <c r="R24" s="81"/>
      <c r="S24" s="82" t="n">
        <v>16660</v>
      </c>
      <c r="T24" s="81"/>
      <c r="U24" s="82" t="n">
        <v>213461.5</v>
      </c>
      <c r="V24" s="81"/>
      <c r="W24" s="82" t="n">
        <v>72170</v>
      </c>
      <c r="X24" s="81"/>
      <c r="Y24" s="82" t="n">
        <v>3826.66666666667</v>
      </c>
      <c r="Z24" s="81"/>
      <c r="AA24" s="82" t="n">
        <v>3826.66666666667</v>
      </c>
      <c r="AB24" s="81"/>
      <c r="AC24" s="82" t="n">
        <v>3826.66666666667</v>
      </c>
      <c r="AD24" s="81"/>
      <c r="AE24" s="82" t="n">
        <v>0</v>
      </c>
      <c r="AF24" s="81"/>
      <c r="AG24" s="82" t="n">
        <v>48440</v>
      </c>
      <c r="AH24" s="81"/>
      <c r="AI24" s="82" t="n">
        <v>58240</v>
      </c>
      <c r="AJ24" s="81"/>
      <c r="AK24" s="82" t="n">
        <v>12880</v>
      </c>
      <c r="AL24" s="81"/>
      <c r="AM24" s="82" t="n">
        <v>33320</v>
      </c>
      <c r="AN24" s="81"/>
      <c r="AO24" s="82" t="n">
        <v>11620</v>
      </c>
      <c r="AP24" s="81"/>
      <c r="AQ24" s="82" t="n">
        <v>7560</v>
      </c>
      <c r="AR24" s="81"/>
      <c r="AS24" s="82" t="n">
        <v>10640</v>
      </c>
      <c r="AT24" s="81"/>
      <c r="AU24" s="82" t="n">
        <v>0</v>
      </c>
      <c r="AV24" s="81"/>
      <c r="AW24" s="82" t="n">
        <v>54740</v>
      </c>
      <c r="AX24" s="81"/>
      <c r="AY24" s="82" t="n">
        <v>86660</v>
      </c>
      <c r="AZ24" s="83"/>
      <c r="BA24" s="82" t="n">
        <v>28840</v>
      </c>
      <c r="BB24" s="84"/>
      <c r="BC24" s="82" t="n">
        <v>1260</v>
      </c>
      <c r="BD24" s="81"/>
      <c r="BE24" s="82" t="n">
        <v>0</v>
      </c>
      <c r="BF24" s="81"/>
      <c r="BG24" s="82" t="n">
        <f aca="false">C24+E24+G24+I24+K24+M24+O24+Q24+S24+U24+W24+Y24+AA24+AC24+AE24+AG24+AI24+AK24+AM24+AO24+AQ24+AS24+AU24+AW24+AY24+BA24+BC24+BE24</f>
        <v>943071.5</v>
      </c>
    </row>
    <row r="25" customFormat="false" ht="12.75" hidden="false" customHeight="false" outlineLevel="0" collapsed="false">
      <c r="A25" s="78" t="n">
        <v>37346</v>
      </c>
      <c r="B25" s="81"/>
      <c r="C25" s="82" t="n">
        <v>52235</v>
      </c>
      <c r="D25" s="81"/>
      <c r="E25" s="82" t="n">
        <v>62310</v>
      </c>
      <c r="F25" s="81"/>
      <c r="G25" s="82" t="n">
        <v>7440</v>
      </c>
      <c r="H25" s="81"/>
      <c r="I25" s="82" t="n">
        <v>15500</v>
      </c>
      <c r="J25" s="81"/>
      <c r="K25" s="82" t="n">
        <v>30767.5</v>
      </c>
      <c r="L25" s="83"/>
      <c r="M25" s="82" t="n">
        <v>30767.5</v>
      </c>
      <c r="N25" s="81"/>
      <c r="O25" s="82" t="n">
        <v>26505</v>
      </c>
      <c r="P25" s="81"/>
      <c r="Q25" s="82" t="n">
        <v>37820</v>
      </c>
      <c r="R25" s="81"/>
      <c r="S25" s="82" t="n">
        <v>16430</v>
      </c>
      <c r="T25" s="81"/>
      <c r="U25" s="82" t="n">
        <v>209494.125</v>
      </c>
      <c r="V25" s="81"/>
      <c r="W25" s="82" t="n">
        <v>71067.5</v>
      </c>
      <c r="X25" s="81"/>
      <c r="Y25" s="82" t="n">
        <v>3720</v>
      </c>
      <c r="Z25" s="81"/>
      <c r="AA25" s="82" t="n">
        <v>3720</v>
      </c>
      <c r="AB25" s="81"/>
      <c r="AC25" s="82" t="n">
        <v>3720</v>
      </c>
      <c r="AD25" s="81"/>
      <c r="AE25" s="82" t="n">
        <v>0</v>
      </c>
      <c r="AF25" s="81"/>
      <c r="AG25" s="82" t="n">
        <v>47585</v>
      </c>
      <c r="AH25" s="81"/>
      <c r="AI25" s="82" t="n">
        <v>53940</v>
      </c>
      <c r="AJ25" s="81"/>
      <c r="AK25" s="82" t="n">
        <v>12400</v>
      </c>
      <c r="AL25" s="81"/>
      <c r="AM25" s="82" t="n">
        <v>32085</v>
      </c>
      <c r="AN25" s="81"/>
      <c r="AO25" s="82" t="n">
        <v>11005</v>
      </c>
      <c r="AP25" s="81"/>
      <c r="AQ25" s="82" t="n">
        <v>7130</v>
      </c>
      <c r="AR25" s="81"/>
      <c r="AS25" s="82" t="n">
        <v>19840</v>
      </c>
      <c r="AT25" s="81"/>
      <c r="AU25" s="82" t="n">
        <v>0</v>
      </c>
      <c r="AV25" s="81"/>
      <c r="AW25" s="82" t="n">
        <v>37355</v>
      </c>
      <c r="AX25" s="81"/>
      <c r="AY25" s="82" t="n">
        <v>78275</v>
      </c>
      <c r="AZ25" s="83"/>
      <c r="BA25" s="82" t="n">
        <v>28830</v>
      </c>
      <c r="BB25" s="84"/>
      <c r="BC25" s="82" t="n">
        <v>1240</v>
      </c>
      <c r="BD25" s="81"/>
      <c r="BE25" s="82" t="n">
        <v>0</v>
      </c>
      <c r="BF25" s="81"/>
      <c r="BG25" s="82" t="n">
        <f aca="false">C25+E25+G25+I25+K25+M25+O25+Q25+S25+U25+W25+Y25+AA25+AC25+AE25+AG25+AI25+AK25+AM25+AO25+AQ25+AS25+AU25+AW25+AY25+BA25+BC25+BE25</f>
        <v>901181.625</v>
      </c>
    </row>
    <row r="26" customFormat="false" ht="12.75" hidden="false" customHeight="false" outlineLevel="0" collapsed="false">
      <c r="A26" s="78" t="n">
        <v>37376</v>
      </c>
      <c r="B26" s="81"/>
      <c r="C26" s="82" t="n">
        <v>48750</v>
      </c>
      <c r="D26" s="81"/>
      <c r="E26" s="82" t="n">
        <v>61200</v>
      </c>
      <c r="F26" s="81"/>
      <c r="G26" s="82" t="n">
        <v>7350</v>
      </c>
      <c r="H26" s="81"/>
      <c r="I26" s="82" t="n">
        <v>15150</v>
      </c>
      <c r="J26" s="81"/>
      <c r="K26" s="82" t="n">
        <v>30300</v>
      </c>
      <c r="L26" s="83"/>
      <c r="M26" s="82" t="n">
        <v>30300</v>
      </c>
      <c r="N26" s="81"/>
      <c r="O26" s="82" t="n">
        <v>25950</v>
      </c>
      <c r="P26" s="81"/>
      <c r="Q26" s="82" t="n">
        <v>37350</v>
      </c>
      <c r="R26" s="81"/>
      <c r="S26" s="82" t="n">
        <v>16050</v>
      </c>
      <c r="T26" s="81"/>
      <c r="U26" s="82" t="n">
        <v>205297.5</v>
      </c>
      <c r="V26" s="81"/>
      <c r="W26" s="82" t="n">
        <v>70050</v>
      </c>
      <c r="X26" s="81"/>
      <c r="Y26" s="82" t="n">
        <v>3600</v>
      </c>
      <c r="Z26" s="81"/>
      <c r="AA26" s="82" t="n">
        <v>3600</v>
      </c>
      <c r="AB26" s="81"/>
      <c r="AC26" s="82" t="n">
        <v>3600</v>
      </c>
      <c r="AD26" s="81"/>
      <c r="AE26" s="82" t="n">
        <v>0</v>
      </c>
      <c r="AF26" s="81"/>
      <c r="AG26" s="82" t="n">
        <v>46800</v>
      </c>
      <c r="AH26" s="81"/>
      <c r="AI26" s="82" t="n">
        <v>49800</v>
      </c>
      <c r="AJ26" s="81"/>
      <c r="AK26" s="82" t="n">
        <v>12000</v>
      </c>
      <c r="AL26" s="81"/>
      <c r="AM26" s="82" t="n">
        <v>31050</v>
      </c>
      <c r="AN26" s="81"/>
      <c r="AO26" s="82" t="n">
        <v>10350</v>
      </c>
      <c r="AP26" s="81"/>
      <c r="AQ26" s="82" t="n">
        <v>6600</v>
      </c>
      <c r="AR26" s="81"/>
      <c r="AS26" s="82" t="n">
        <v>14550</v>
      </c>
      <c r="AT26" s="81"/>
      <c r="AU26" s="82" t="n">
        <v>0</v>
      </c>
      <c r="AV26" s="81"/>
      <c r="AW26" s="82" t="n">
        <v>41100</v>
      </c>
      <c r="AX26" s="81"/>
      <c r="AY26" s="82" t="n">
        <v>57750</v>
      </c>
      <c r="AZ26" s="83"/>
      <c r="BA26" s="82" t="n">
        <v>28200</v>
      </c>
      <c r="BB26" s="84"/>
      <c r="BC26" s="82" t="n">
        <v>0</v>
      </c>
      <c r="BD26" s="81"/>
      <c r="BE26" s="82" t="n">
        <v>0</v>
      </c>
      <c r="BF26" s="81"/>
      <c r="BG26" s="82" t="n">
        <f aca="false">C26+E26+G26+I26+K26+M26+O26+Q26+S26+U26+W26+Y26+AA26+AC26+AE26+AG26+AI26+AK26+AM26+AO26+AQ26+AS26+AU26+AW26+AY26+BA26+BC26+BE26</f>
        <v>856747.5</v>
      </c>
    </row>
    <row r="27" customFormat="false" ht="12.75" hidden="false" customHeight="false" outlineLevel="0" collapsed="false">
      <c r="A27" s="78" t="n">
        <v>37407</v>
      </c>
      <c r="B27" s="81"/>
      <c r="C27" s="82" t="n">
        <v>45570</v>
      </c>
      <c r="D27" s="81"/>
      <c r="E27" s="82" t="n">
        <v>60295</v>
      </c>
      <c r="F27" s="81"/>
      <c r="G27" s="82" t="n">
        <v>7285</v>
      </c>
      <c r="H27" s="81"/>
      <c r="I27" s="82" t="n">
        <v>14725</v>
      </c>
      <c r="J27" s="81"/>
      <c r="K27" s="82" t="n">
        <v>29837.5</v>
      </c>
      <c r="L27" s="83"/>
      <c r="M27" s="82" t="n">
        <v>29837.5</v>
      </c>
      <c r="N27" s="81"/>
      <c r="O27" s="82" t="n">
        <v>25730</v>
      </c>
      <c r="P27" s="81"/>
      <c r="Q27" s="82" t="n">
        <v>36890</v>
      </c>
      <c r="R27" s="81"/>
      <c r="S27" s="82" t="n">
        <v>15810</v>
      </c>
      <c r="T27" s="81"/>
      <c r="U27" s="82" t="n">
        <v>200996.25</v>
      </c>
      <c r="V27" s="81"/>
      <c r="W27" s="82" t="n">
        <v>68975</v>
      </c>
      <c r="X27" s="81"/>
      <c r="Y27" s="82" t="n">
        <v>3461.66666666667</v>
      </c>
      <c r="Z27" s="81"/>
      <c r="AA27" s="82" t="n">
        <v>3461.66666666667</v>
      </c>
      <c r="AB27" s="81"/>
      <c r="AC27" s="82" t="n">
        <v>3461.66666666667</v>
      </c>
      <c r="AD27" s="81"/>
      <c r="AE27" s="82" t="n">
        <v>0</v>
      </c>
      <c r="AF27" s="81"/>
      <c r="AG27" s="82" t="n">
        <v>46035</v>
      </c>
      <c r="AH27" s="81"/>
      <c r="AI27" s="82" t="n">
        <v>45570</v>
      </c>
      <c r="AJ27" s="81"/>
      <c r="AK27" s="82" t="n">
        <v>11625</v>
      </c>
      <c r="AL27" s="81"/>
      <c r="AM27" s="82" t="n">
        <v>29915</v>
      </c>
      <c r="AN27" s="81"/>
      <c r="AO27" s="82" t="n">
        <v>9610</v>
      </c>
      <c r="AP27" s="81"/>
      <c r="AQ27" s="82" t="n">
        <v>6200</v>
      </c>
      <c r="AR27" s="81"/>
      <c r="AS27" s="82" t="n">
        <v>10695</v>
      </c>
      <c r="AT27" s="81"/>
      <c r="AU27" s="82" t="n">
        <v>0</v>
      </c>
      <c r="AV27" s="81"/>
      <c r="AW27" s="82" t="n">
        <v>58590</v>
      </c>
      <c r="AX27" s="81"/>
      <c r="AY27" s="82" t="n">
        <v>37355</v>
      </c>
      <c r="AZ27" s="83"/>
      <c r="BA27" s="82" t="n">
        <v>24335</v>
      </c>
      <c r="BB27" s="84"/>
      <c r="BC27" s="82" t="n">
        <v>0</v>
      </c>
      <c r="BD27" s="81"/>
      <c r="BE27" s="82" t="n">
        <v>0</v>
      </c>
      <c r="BF27" s="81"/>
      <c r="BG27" s="82" t="n">
        <f aca="false">C27+E27+G27+I27+K27+M27+O27+Q27+S27+U27+W27+Y27+AA27+AC27+AE27+AG27+AI27+AK27+AM27+AO27+AQ27+AS27+AU27+AW27+AY27+BA27+BC27+BE27</f>
        <v>826266.25</v>
      </c>
    </row>
    <row r="28" customFormat="false" ht="12.75" hidden="false" customHeight="false" outlineLevel="0" collapsed="false">
      <c r="A28" s="78" t="n">
        <v>37437</v>
      </c>
      <c r="B28" s="81"/>
      <c r="C28" s="82" t="n">
        <v>42600</v>
      </c>
      <c r="D28" s="81"/>
      <c r="E28" s="82" t="n">
        <v>59250</v>
      </c>
      <c r="F28" s="81"/>
      <c r="G28" s="82" t="n">
        <v>7200</v>
      </c>
      <c r="H28" s="81"/>
      <c r="I28" s="82" t="n">
        <v>14400</v>
      </c>
      <c r="J28" s="81"/>
      <c r="K28" s="82" t="n">
        <v>29400</v>
      </c>
      <c r="L28" s="83"/>
      <c r="M28" s="82" t="n">
        <v>29400</v>
      </c>
      <c r="N28" s="81"/>
      <c r="O28" s="82" t="n">
        <v>25200</v>
      </c>
      <c r="P28" s="81"/>
      <c r="Q28" s="82" t="n">
        <v>36300</v>
      </c>
      <c r="R28" s="81"/>
      <c r="S28" s="82" t="n">
        <v>15450</v>
      </c>
      <c r="T28" s="81"/>
      <c r="U28" s="82" t="n">
        <v>197152.5</v>
      </c>
      <c r="V28" s="81"/>
      <c r="W28" s="82" t="n">
        <v>67950</v>
      </c>
      <c r="X28" s="81"/>
      <c r="Y28" s="82" t="n">
        <v>3350</v>
      </c>
      <c r="Z28" s="81"/>
      <c r="AA28" s="82" t="n">
        <v>3350</v>
      </c>
      <c r="AB28" s="81"/>
      <c r="AC28" s="82" t="n">
        <v>3350</v>
      </c>
      <c r="AD28" s="81"/>
      <c r="AE28" s="82" t="n">
        <v>0</v>
      </c>
      <c r="AF28" s="81"/>
      <c r="AG28" s="82" t="n">
        <v>45300</v>
      </c>
      <c r="AH28" s="81"/>
      <c r="AI28" s="82" t="n">
        <v>41250</v>
      </c>
      <c r="AJ28" s="81"/>
      <c r="AK28" s="82" t="n">
        <v>11250</v>
      </c>
      <c r="AL28" s="81"/>
      <c r="AM28" s="82" t="n">
        <v>28950</v>
      </c>
      <c r="AN28" s="81"/>
      <c r="AO28" s="82" t="n">
        <v>9000</v>
      </c>
      <c r="AP28" s="81"/>
      <c r="AQ28" s="82" t="n">
        <v>5700</v>
      </c>
      <c r="AR28" s="81"/>
      <c r="AS28" s="82" t="n">
        <v>23550</v>
      </c>
      <c r="AT28" s="81"/>
      <c r="AU28" s="82" t="n">
        <v>0</v>
      </c>
      <c r="AV28" s="81"/>
      <c r="AW28" s="82" t="n">
        <v>41850</v>
      </c>
      <c r="AX28" s="81"/>
      <c r="AY28" s="82" t="n">
        <v>38850</v>
      </c>
      <c r="AZ28" s="83"/>
      <c r="BA28" s="82" t="n">
        <v>21300</v>
      </c>
      <c r="BB28" s="84"/>
      <c r="BC28" s="82" t="n">
        <v>0</v>
      </c>
      <c r="BD28" s="81"/>
      <c r="BE28" s="82" t="n">
        <v>0</v>
      </c>
      <c r="BF28" s="81"/>
      <c r="BG28" s="82" t="n">
        <f aca="false">C28+E28+G28+I28+K28+M28+O28+Q28+S28+U28+W28+Y28+AA28+AC28+AE28+AG28+AI28+AK28+AM28+AO28+AQ28+AS28+AU28+AW28+AY28+BA28+BC28+BE28</f>
        <v>801352.5</v>
      </c>
    </row>
    <row r="29" customFormat="false" ht="12.75" hidden="false" customHeight="false" outlineLevel="0" collapsed="false">
      <c r="A29" s="78" t="n">
        <v>37468</v>
      </c>
      <c r="B29" s="81"/>
      <c r="C29" s="82" t="n">
        <v>39835</v>
      </c>
      <c r="D29" s="81"/>
      <c r="E29" s="82" t="n">
        <v>58280</v>
      </c>
      <c r="F29" s="81"/>
      <c r="G29" s="82" t="n">
        <v>6975</v>
      </c>
      <c r="H29" s="81"/>
      <c r="I29" s="82" t="n">
        <v>14105</v>
      </c>
      <c r="J29" s="81"/>
      <c r="K29" s="82" t="n">
        <v>28985</v>
      </c>
      <c r="L29" s="83"/>
      <c r="M29" s="82" t="n">
        <v>28985</v>
      </c>
      <c r="N29" s="81"/>
      <c r="O29" s="82" t="n">
        <v>24800</v>
      </c>
      <c r="P29" s="81"/>
      <c r="Q29" s="82" t="n">
        <v>35805</v>
      </c>
      <c r="R29" s="81"/>
      <c r="S29" s="82" t="n">
        <v>15190</v>
      </c>
      <c r="T29" s="81"/>
      <c r="U29" s="82" t="n">
        <v>193428.375</v>
      </c>
      <c r="V29" s="81"/>
      <c r="W29" s="82" t="n">
        <v>66882.5</v>
      </c>
      <c r="X29" s="81"/>
      <c r="Y29" s="82" t="n">
        <v>3255</v>
      </c>
      <c r="Z29" s="81"/>
      <c r="AA29" s="82" t="n">
        <v>3255</v>
      </c>
      <c r="AB29" s="81"/>
      <c r="AC29" s="82" t="n">
        <v>3255</v>
      </c>
      <c r="AD29" s="81"/>
      <c r="AE29" s="82" t="n">
        <v>0</v>
      </c>
      <c r="AF29" s="81"/>
      <c r="AG29" s="82" t="n">
        <v>44485</v>
      </c>
      <c r="AH29" s="81"/>
      <c r="AI29" s="82" t="n">
        <v>47585</v>
      </c>
      <c r="AJ29" s="81"/>
      <c r="AK29" s="82" t="n">
        <v>10850</v>
      </c>
      <c r="AL29" s="81"/>
      <c r="AM29" s="82" t="n">
        <v>27900</v>
      </c>
      <c r="AN29" s="81"/>
      <c r="AO29" s="82" t="n">
        <v>8525</v>
      </c>
      <c r="AP29" s="81"/>
      <c r="AQ29" s="82" t="n">
        <v>5425</v>
      </c>
      <c r="AR29" s="81"/>
      <c r="AS29" s="82" t="n">
        <v>32705</v>
      </c>
      <c r="AT29" s="81"/>
      <c r="AU29" s="82" t="n">
        <v>0</v>
      </c>
      <c r="AV29" s="81"/>
      <c r="AW29" s="82" t="n">
        <v>20460</v>
      </c>
      <c r="AX29" s="81"/>
      <c r="AY29" s="82" t="n">
        <v>98890</v>
      </c>
      <c r="AZ29" s="83"/>
      <c r="BA29" s="82" t="n">
        <v>19065</v>
      </c>
      <c r="BB29" s="84"/>
      <c r="BC29" s="82" t="n">
        <v>0</v>
      </c>
      <c r="BD29" s="81"/>
      <c r="BE29" s="82" t="n">
        <v>0</v>
      </c>
      <c r="BF29" s="81"/>
      <c r="BG29" s="82" t="n">
        <f aca="false">C29+E29+G29+I29+K29+M29+O29+Q29+S29+U29+W29+Y29+AA29+AC29+AE29+AG29+AI29+AK29+AM29+AO29+AQ29+AS29+AU29+AW29+AY29+BA29+BC29+BE29</f>
        <v>838925.875</v>
      </c>
    </row>
    <row r="30" customFormat="false" ht="12.75" hidden="false" customHeight="false" outlineLevel="0" collapsed="false">
      <c r="A30" s="78" t="n">
        <v>37499</v>
      </c>
      <c r="B30" s="81"/>
      <c r="C30" s="82" t="n">
        <v>37200</v>
      </c>
      <c r="D30" s="81"/>
      <c r="E30" s="82" t="n">
        <v>57350</v>
      </c>
      <c r="F30" s="81"/>
      <c r="G30" s="82" t="n">
        <v>6975</v>
      </c>
      <c r="H30" s="81"/>
      <c r="I30" s="82" t="n">
        <v>13795</v>
      </c>
      <c r="J30" s="81"/>
      <c r="K30" s="82" t="n">
        <v>28597.5</v>
      </c>
      <c r="L30" s="83"/>
      <c r="M30" s="82" t="n">
        <v>28597.5</v>
      </c>
      <c r="N30" s="81"/>
      <c r="O30" s="82" t="n">
        <v>24490</v>
      </c>
      <c r="P30" s="81"/>
      <c r="Q30" s="82" t="n">
        <v>35340</v>
      </c>
      <c r="R30" s="81"/>
      <c r="S30" s="82" t="n">
        <v>14880</v>
      </c>
      <c r="T30" s="81"/>
      <c r="U30" s="82" t="n">
        <v>189526.25</v>
      </c>
      <c r="V30" s="81"/>
      <c r="W30" s="82" t="n">
        <v>65875</v>
      </c>
      <c r="X30" s="81"/>
      <c r="Y30" s="82" t="n">
        <v>3100</v>
      </c>
      <c r="Z30" s="81"/>
      <c r="AA30" s="82" t="n">
        <v>3100</v>
      </c>
      <c r="AB30" s="81"/>
      <c r="AC30" s="82" t="n">
        <v>3100</v>
      </c>
      <c r="AD30" s="81"/>
      <c r="AE30" s="82" t="n">
        <v>0</v>
      </c>
      <c r="AF30" s="81"/>
      <c r="AG30" s="82" t="n">
        <v>43710</v>
      </c>
      <c r="AH30" s="81"/>
      <c r="AI30" s="82" t="n">
        <v>43400</v>
      </c>
      <c r="AJ30" s="81"/>
      <c r="AK30" s="82" t="n">
        <v>10540</v>
      </c>
      <c r="AL30" s="81"/>
      <c r="AM30" s="82" t="n">
        <v>26970</v>
      </c>
      <c r="AN30" s="81"/>
      <c r="AO30" s="82" t="n">
        <v>7905</v>
      </c>
      <c r="AP30" s="81"/>
      <c r="AQ30" s="82" t="n">
        <v>4960</v>
      </c>
      <c r="AR30" s="81"/>
      <c r="AS30" s="82" t="n">
        <v>29760</v>
      </c>
      <c r="AT30" s="81"/>
      <c r="AU30" s="82" t="n">
        <v>0</v>
      </c>
      <c r="AV30" s="81"/>
      <c r="AW30" s="82" t="n">
        <v>0</v>
      </c>
      <c r="AX30" s="81"/>
      <c r="AY30" s="82" t="n">
        <v>81375</v>
      </c>
      <c r="AZ30" s="83"/>
      <c r="BA30" s="82" t="n">
        <v>16740</v>
      </c>
      <c r="BB30" s="84"/>
      <c r="BC30" s="82" t="n">
        <v>0</v>
      </c>
      <c r="BD30" s="81"/>
      <c r="BE30" s="82" t="n">
        <v>0</v>
      </c>
      <c r="BF30" s="81"/>
      <c r="BG30" s="82" t="n">
        <f aca="false">C30+E30+G30+I30+K30+M30+O30+Q30+S30+U30+W30+Y30+AA30+AC30+AE30+AG30+AI30+AK30+AM30+AO30+AQ30+AS30+AU30+AW30+AY30+BA30+BC30+BE30</f>
        <v>777286.25</v>
      </c>
    </row>
    <row r="31" customFormat="false" ht="12.75" hidden="false" customHeight="false" outlineLevel="0" collapsed="false">
      <c r="A31" s="78" t="n">
        <v>37529</v>
      </c>
      <c r="B31" s="81"/>
      <c r="C31" s="82" t="n">
        <v>34800</v>
      </c>
      <c r="D31" s="81"/>
      <c r="E31" s="82" t="n">
        <v>56400</v>
      </c>
      <c r="F31" s="81"/>
      <c r="G31" s="82" t="n">
        <v>6900</v>
      </c>
      <c r="H31" s="81"/>
      <c r="I31" s="82" t="n">
        <v>13500</v>
      </c>
      <c r="J31" s="81"/>
      <c r="K31" s="82" t="n">
        <v>28125</v>
      </c>
      <c r="L31" s="83"/>
      <c r="M31" s="82" t="n">
        <v>28125</v>
      </c>
      <c r="N31" s="81"/>
      <c r="O31" s="82" t="n">
        <v>23850</v>
      </c>
      <c r="P31" s="81"/>
      <c r="Q31" s="82" t="n">
        <v>34950</v>
      </c>
      <c r="R31" s="81"/>
      <c r="S31" s="82" t="n">
        <v>14550</v>
      </c>
      <c r="T31" s="81"/>
      <c r="U31" s="82" t="n">
        <v>185752.5</v>
      </c>
      <c r="V31" s="81"/>
      <c r="W31" s="82" t="n">
        <v>64950</v>
      </c>
      <c r="X31" s="81"/>
      <c r="Y31" s="82" t="n">
        <v>3000</v>
      </c>
      <c r="Z31" s="81"/>
      <c r="AA31" s="82" t="n">
        <v>3000</v>
      </c>
      <c r="AB31" s="81"/>
      <c r="AC31" s="82" t="n">
        <v>3000</v>
      </c>
      <c r="AD31" s="81"/>
      <c r="AE31" s="82" t="n">
        <v>0</v>
      </c>
      <c r="AF31" s="81"/>
      <c r="AG31" s="82" t="n">
        <v>43050</v>
      </c>
      <c r="AH31" s="81"/>
      <c r="AI31" s="82" t="n">
        <v>39150</v>
      </c>
      <c r="AJ31" s="81"/>
      <c r="AK31" s="82" t="n">
        <v>10200</v>
      </c>
      <c r="AL31" s="81"/>
      <c r="AM31" s="82" t="n">
        <v>25950</v>
      </c>
      <c r="AN31" s="81"/>
      <c r="AO31" s="82" t="n">
        <v>7500</v>
      </c>
      <c r="AP31" s="81"/>
      <c r="AQ31" s="82" t="n">
        <v>4650</v>
      </c>
      <c r="AR31" s="81"/>
      <c r="AS31" s="82" t="n">
        <v>22050</v>
      </c>
      <c r="AT31" s="81"/>
      <c r="AU31" s="82" t="n">
        <v>0</v>
      </c>
      <c r="AV31" s="81"/>
      <c r="AW31" s="82" t="n">
        <v>0</v>
      </c>
      <c r="AX31" s="81"/>
      <c r="AY31" s="82" t="n">
        <v>80700</v>
      </c>
      <c r="AZ31" s="83"/>
      <c r="BA31" s="82" t="n">
        <v>28950</v>
      </c>
      <c r="BB31" s="84"/>
      <c r="BC31" s="82" t="n">
        <v>0</v>
      </c>
      <c r="BD31" s="81"/>
      <c r="BE31" s="82" t="n">
        <v>0</v>
      </c>
      <c r="BF31" s="81"/>
      <c r="BG31" s="82" t="n">
        <f aca="false">C31+E31+G31+I31+K31+M31+O31+Q31+S31+U31+W31+Y31+AA31+AC31+AE31+AG31+AI31+AK31+AM31+AO31+AQ31+AS31+AU31+AW31+AY31+BA31+BC31+BE31</f>
        <v>763102.5</v>
      </c>
    </row>
    <row r="32" customFormat="false" ht="12.75" hidden="false" customHeight="false" outlineLevel="0" collapsed="false">
      <c r="A32" s="78" t="n">
        <v>37560</v>
      </c>
      <c r="B32" s="81"/>
      <c r="C32" s="82" t="n">
        <v>32550</v>
      </c>
      <c r="D32" s="81"/>
      <c r="E32" s="82" t="n">
        <v>55490</v>
      </c>
      <c r="F32" s="81"/>
      <c r="G32" s="82" t="n">
        <v>6820</v>
      </c>
      <c r="H32" s="81"/>
      <c r="I32" s="82" t="n">
        <v>13175</v>
      </c>
      <c r="J32" s="81"/>
      <c r="K32" s="82" t="n">
        <v>27745</v>
      </c>
      <c r="L32" s="83"/>
      <c r="M32" s="82" t="n">
        <v>27745</v>
      </c>
      <c r="N32" s="81"/>
      <c r="O32" s="82" t="n">
        <v>23560</v>
      </c>
      <c r="P32" s="81"/>
      <c r="Q32" s="82" t="n">
        <v>34410</v>
      </c>
      <c r="R32" s="81"/>
      <c r="S32" s="82" t="n">
        <v>14260</v>
      </c>
      <c r="T32" s="81"/>
      <c r="U32" s="82" t="n">
        <v>182105.625</v>
      </c>
      <c r="V32" s="81"/>
      <c r="W32" s="82" t="n">
        <v>63937.5</v>
      </c>
      <c r="X32" s="81"/>
      <c r="Y32" s="82" t="n">
        <v>2893.33333333333</v>
      </c>
      <c r="Z32" s="81"/>
      <c r="AA32" s="82" t="n">
        <v>2893.33333333333</v>
      </c>
      <c r="AB32" s="81"/>
      <c r="AC32" s="82" t="n">
        <v>2893.33333333333</v>
      </c>
      <c r="AD32" s="81"/>
      <c r="AE32" s="82" t="n">
        <v>0</v>
      </c>
      <c r="AF32" s="81"/>
      <c r="AG32" s="82" t="n">
        <v>42315</v>
      </c>
      <c r="AH32" s="81"/>
      <c r="AI32" s="82" t="n">
        <v>34875</v>
      </c>
      <c r="AJ32" s="81"/>
      <c r="AK32" s="82" t="n">
        <v>9920</v>
      </c>
      <c r="AL32" s="81"/>
      <c r="AM32" s="82" t="n">
        <v>25110</v>
      </c>
      <c r="AN32" s="81"/>
      <c r="AO32" s="82" t="n">
        <v>6975</v>
      </c>
      <c r="AP32" s="81"/>
      <c r="AQ32" s="82" t="n">
        <v>4340</v>
      </c>
      <c r="AR32" s="81"/>
      <c r="AS32" s="82" t="n">
        <v>15965</v>
      </c>
      <c r="AT32" s="81"/>
      <c r="AU32" s="82" t="n">
        <v>0</v>
      </c>
      <c r="AV32" s="81"/>
      <c r="AW32" s="82" t="n">
        <v>0</v>
      </c>
      <c r="AX32" s="81"/>
      <c r="AY32" s="82" t="n">
        <v>79825</v>
      </c>
      <c r="AZ32" s="83"/>
      <c r="BA32" s="82" t="n">
        <v>51770</v>
      </c>
      <c r="BB32" s="84"/>
      <c r="BC32" s="82" t="n">
        <v>0</v>
      </c>
      <c r="BD32" s="81"/>
      <c r="BE32" s="82" t="n">
        <v>0</v>
      </c>
      <c r="BF32" s="81"/>
      <c r="BG32" s="82" t="n">
        <f aca="false">C32+E32+G32+I32+K32+M32+O32+Q32+S32+U32+W32+Y32+AA32+AC32+AE32+AG32+AI32+AK32+AM32+AO32+AQ32+AS32+AU32+AW32+AY32+BA32+BC32+BE32</f>
        <v>761573.125</v>
      </c>
    </row>
    <row r="33" customFormat="false" ht="12.75" hidden="false" customHeight="false" outlineLevel="0" collapsed="false">
      <c r="A33" s="78" t="n">
        <v>37590</v>
      </c>
      <c r="B33" s="81"/>
      <c r="C33" s="82" t="n">
        <v>30300</v>
      </c>
      <c r="D33" s="81"/>
      <c r="E33" s="82" t="n">
        <v>54600</v>
      </c>
      <c r="F33" s="81"/>
      <c r="G33" s="82" t="n">
        <v>6600</v>
      </c>
      <c r="H33" s="81"/>
      <c r="I33" s="82" t="n">
        <v>12900</v>
      </c>
      <c r="J33" s="81"/>
      <c r="K33" s="82" t="n">
        <v>27300</v>
      </c>
      <c r="L33" s="83"/>
      <c r="M33" s="82" t="n">
        <v>27300</v>
      </c>
      <c r="N33" s="81"/>
      <c r="O33" s="82" t="n">
        <v>23250</v>
      </c>
      <c r="P33" s="81"/>
      <c r="Q33" s="82" t="n">
        <v>33900</v>
      </c>
      <c r="R33" s="81"/>
      <c r="S33" s="82" t="n">
        <v>13950</v>
      </c>
      <c r="T33" s="81"/>
      <c r="U33" s="82" t="n">
        <v>178500</v>
      </c>
      <c r="V33" s="81"/>
      <c r="W33" s="82" t="n">
        <v>63000</v>
      </c>
      <c r="X33" s="81"/>
      <c r="Y33" s="82" t="n">
        <v>2800</v>
      </c>
      <c r="Z33" s="81"/>
      <c r="AA33" s="82" t="n">
        <v>2800</v>
      </c>
      <c r="AB33" s="81"/>
      <c r="AC33" s="82" t="n">
        <v>2800</v>
      </c>
      <c r="AD33" s="81"/>
      <c r="AE33" s="82" t="n">
        <v>0</v>
      </c>
      <c r="AF33" s="81"/>
      <c r="AG33" s="82" t="n">
        <v>41550</v>
      </c>
      <c r="AH33" s="81"/>
      <c r="AI33" s="82" t="n">
        <v>30750</v>
      </c>
      <c r="AJ33" s="81"/>
      <c r="AK33" s="82" t="n">
        <v>9600</v>
      </c>
      <c r="AL33" s="81"/>
      <c r="AM33" s="82" t="n">
        <v>24150</v>
      </c>
      <c r="AN33" s="81"/>
      <c r="AO33" s="82" t="n">
        <v>6600</v>
      </c>
      <c r="AP33" s="81"/>
      <c r="AQ33" s="82" t="n">
        <v>4050</v>
      </c>
      <c r="AR33" s="81"/>
      <c r="AS33" s="82" t="n">
        <v>11400</v>
      </c>
      <c r="AT33" s="81"/>
      <c r="AU33" s="82" t="n">
        <v>0</v>
      </c>
      <c r="AV33" s="81"/>
      <c r="AW33" s="82" t="n">
        <v>0</v>
      </c>
      <c r="AX33" s="81"/>
      <c r="AY33" s="82" t="n">
        <v>79050</v>
      </c>
      <c r="AZ33" s="83"/>
      <c r="BA33" s="82" t="n">
        <v>51750</v>
      </c>
      <c r="BB33" s="84"/>
      <c r="BC33" s="82" t="n">
        <v>0</v>
      </c>
      <c r="BD33" s="81"/>
      <c r="BE33" s="82" t="n">
        <v>0</v>
      </c>
      <c r="BF33" s="81"/>
      <c r="BG33" s="82" t="n">
        <f aca="false">C33+E33+G33+I33+K33+M33+O33+Q33+S33+U33+W33+Y33+AA33+AC33+AE33+AG33+AI33+AK33+AM33+AO33+AQ33+AS33+AU33+AW33+AY33+BA33+BC33+BE33</f>
        <v>738900</v>
      </c>
    </row>
    <row r="34" customFormat="false" ht="12.75" hidden="false" customHeight="false" outlineLevel="0" collapsed="false">
      <c r="A34" s="78" t="n">
        <v>37621</v>
      </c>
      <c r="B34" s="81"/>
      <c r="C34" s="82" t="n">
        <v>28365</v>
      </c>
      <c r="D34" s="81"/>
      <c r="E34" s="82" t="n">
        <v>53630</v>
      </c>
      <c r="F34" s="81"/>
      <c r="G34" s="82" t="n">
        <v>6510</v>
      </c>
      <c r="H34" s="81"/>
      <c r="I34" s="82" t="n">
        <v>12555</v>
      </c>
      <c r="J34" s="81"/>
      <c r="K34" s="82" t="n">
        <v>26892.5</v>
      </c>
      <c r="L34" s="83"/>
      <c r="M34" s="82" t="n">
        <v>26892.5</v>
      </c>
      <c r="N34" s="81"/>
      <c r="O34" s="82" t="n">
        <v>22785</v>
      </c>
      <c r="P34" s="81"/>
      <c r="Q34" s="82" t="n">
        <v>33480</v>
      </c>
      <c r="R34" s="81"/>
      <c r="S34" s="82" t="n">
        <v>13795</v>
      </c>
      <c r="T34" s="81"/>
      <c r="U34" s="82" t="n">
        <v>174995</v>
      </c>
      <c r="V34" s="81"/>
      <c r="W34" s="82" t="n">
        <v>62000</v>
      </c>
      <c r="X34" s="81"/>
      <c r="Y34" s="82" t="n">
        <v>2738.33333333333</v>
      </c>
      <c r="Z34" s="81"/>
      <c r="AA34" s="82" t="n">
        <v>2738.33333333333</v>
      </c>
      <c r="AB34" s="81"/>
      <c r="AC34" s="82" t="n">
        <v>2738.33333333333</v>
      </c>
      <c r="AD34" s="81"/>
      <c r="AE34" s="82" t="n">
        <v>0</v>
      </c>
      <c r="AF34" s="81"/>
      <c r="AG34" s="82" t="n">
        <v>40765</v>
      </c>
      <c r="AH34" s="81"/>
      <c r="AI34" s="82" t="n">
        <v>26505</v>
      </c>
      <c r="AJ34" s="81"/>
      <c r="AK34" s="82" t="n">
        <v>9300</v>
      </c>
      <c r="AL34" s="81"/>
      <c r="AM34" s="82" t="n">
        <v>23405</v>
      </c>
      <c r="AN34" s="81"/>
      <c r="AO34" s="82" t="n">
        <v>6200</v>
      </c>
      <c r="AP34" s="81"/>
      <c r="AQ34" s="82" t="n">
        <v>3875</v>
      </c>
      <c r="AR34" s="81"/>
      <c r="AS34" s="82" t="n">
        <v>12245</v>
      </c>
      <c r="AT34" s="81"/>
      <c r="AU34" s="82" t="n">
        <v>0</v>
      </c>
      <c r="AV34" s="81"/>
      <c r="AW34" s="82" t="n">
        <v>0</v>
      </c>
      <c r="AX34" s="81"/>
      <c r="AY34" s="82" t="n">
        <v>78430</v>
      </c>
      <c r="AZ34" s="83"/>
      <c r="BA34" s="82" t="n">
        <v>51770</v>
      </c>
      <c r="BB34" s="84"/>
      <c r="BC34" s="82" t="n">
        <v>0</v>
      </c>
      <c r="BD34" s="81"/>
      <c r="BE34" s="82" t="n">
        <v>0</v>
      </c>
      <c r="BF34" s="81"/>
      <c r="BG34" s="82" t="n">
        <f aca="false">C34+E34+G34+I34+K34+M34+O34+Q34+S34+U34+W34+Y34+AA34+AC34+AE34+AG34+AI34+AK34+AM34+AO34+AQ34+AS34+AU34+AW34+AY34+BA34+BC34+BE34</f>
        <v>722610</v>
      </c>
    </row>
    <row r="35" customFormat="false" ht="12.75" hidden="false" customHeight="false" outlineLevel="0" collapsed="false">
      <c r="A35" s="78" t="n">
        <v>37652</v>
      </c>
      <c r="B35" s="81"/>
      <c r="C35" s="82" t="n">
        <v>26505</v>
      </c>
      <c r="D35" s="81"/>
      <c r="E35" s="82" t="n">
        <v>52855</v>
      </c>
      <c r="F35" s="81"/>
      <c r="G35" s="82" t="n">
        <v>6510</v>
      </c>
      <c r="H35" s="81"/>
      <c r="I35" s="82" t="n">
        <v>12245</v>
      </c>
      <c r="J35" s="81"/>
      <c r="K35" s="82" t="n">
        <v>26505</v>
      </c>
      <c r="L35" s="83"/>
      <c r="M35" s="82" t="n">
        <v>26505</v>
      </c>
      <c r="N35" s="81"/>
      <c r="O35" s="82" t="n">
        <v>22010</v>
      </c>
      <c r="P35" s="81"/>
      <c r="Q35" s="82" t="n">
        <v>32860</v>
      </c>
      <c r="R35" s="81"/>
      <c r="S35" s="82" t="n">
        <v>13485</v>
      </c>
      <c r="T35" s="81"/>
      <c r="U35" s="82" t="n">
        <v>171631.5</v>
      </c>
      <c r="V35" s="81"/>
      <c r="W35" s="82" t="n">
        <v>61070</v>
      </c>
      <c r="X35" s="81"/>
      <c r="Y35" s="82" t="n">
        <v>2635</v>
      </c>
      <c r="Z35" s="81"/>
      <c r="AA35" s="82" t="n">
        <v>2635</v>
      </c>
      <c r="AB35" s="81"/>
      <c r="AC35" s="82" t="n">
        <v>2635</v>
      </c>
      <c r="AD35" s="81"/>
      <c r="AE35" s="82" t="n">
        <v>0</v>
      </c>
      <c r="AF35" s="81"/>
      <c r="AG35" s="82" t="n">
        <v>40145</v>
      </c>
      <c r="AH35" s="81"/>
      <c r="AI35" s="82" t="n">
        <v>22165</v>
      </c>
      <c r="AJ35" s="81"/>
      <c r="AK35" s="82" t="n">
        <v>8990</v>
      </c>
      <c r="AL35" s="81"/>
      <c r="AM35" s="82" t="n">
        <v>22475</v>
      </c>
      <c r="AN35" s="81"/>
      <c r="AO35" s="82" t="n">
        <v>5735</v>
      </c>
      <c r="AP35" s="81"/>
      <c r="AQ35" s="82" t="n">
        <v>3565</v>
      </c>
      <c r="AR35" s="81"/>
      <c r="AS35" s="82" t="n">
        <v>27435</v>
      </c>
      <c r="AT35" s="81"/>
      <c r="AU35" s="82" t="n">
        <v>0</v>
      </c>
      <c r="AV35" s="81"/>
      <c r="AW35" s="82" t="n">
        <v>0</v>
      </c>
      <c r="AX35" s="81"/>
      <c r="AY35" s="82" t="n">
        <v>78430</v>
      </c>
      <c r="AZ35" s="83"/>
      <c r="BA35" s="82" t="n">
        <v>51770</v>
      </c>
      <c r="BB35" s="84"/>
      <c r="BC35" s="82" t="n">
        <v>775</v>
      </c>
      <c r="BD35" s="81"/>
      <c r="BE35" s="82" t="n">
        <v>0</v>
      </c>
      <c r="BF35" s="81"/>
      <c r="BG35" s="82" t="n">
        <f aca="false">C35+E35+G35+I35+K35+M35+O35+Q35+S35+U35+W35+Y35+AA35+AC35+AE35+AG35+AI35+AK35+AM35+AO35+AQ35+AS35+AU35+AW35+AY35+BA35+BC35+BE35</f>
        <v>721571.5</v>
      </c>
    </row>
    <row r="36" customFormat="false" ht="12.75" hidden="false" customHeight="false" outlineLevel="0" collapsed="false">
      <c r="A36" s="78" t="n">
        <v>37680</v>
      </c>
      <c r="B36" s="81"/>
      <c r="C36" s="82" t="n">
        <v>19600</v>
      </c>
      <c r="D36" s="81"/>
      <c r="E36" s="82" t="n">
        <v>51940</v>
      </c>
      <c r="F36" s="81"/>
      <c r="G36" s="82" t="n">
        <v>6440</v>
      </c>
      <c r="H36" s="81"/>
      <c r="I36" s="82" t="n">
        <v>12040</v>
      </c>
      <c r="J36" s="81"/>
      <c r="K36" s="82" t="n">
        <v>26110</v>
      </c>
      <c r="L36" s="83"/>
      <c r="M36" s="82" t="n">
        <v>26110</v>
      </c>
      <c r="N36" s="81"/>
      <c r="O36" s="82" t="n">
        <v>21700</v>
      </c>
      <c r="P36" s="81"/>
      <c r="Q36" s="82" t="n">
        <v>32480</v>
      </c>
      <c r="R36" s="81"/>
      <c r="S36" s="82" t="n">
        <v>13160</v>
      </c>
      <c r="T36" s="81"/>
      <c r="U36" s="82" t="n">
        <v>168350</v>
      </c>
      <c r="V36" s="81"/>
      <c r="W36" s="82" t="n">
        <v>60200</v>
      </c>
      <c r="X36" s="81"/>
      <c r="Y36" s="82" t="n">
        <v>2566.66666666667</v>
      </c>
      <c r="Z36" s="81"/>
      <c r="AA36" s="82" t="n">
        <v>2566.66666666667</v>
      </c>
      <c r="AB36" s="81"/>
      <c r="AC36" s="82" t="n">
        <v>2566.66666666667</v>
      </c>
      <c r="AD36" s="81"/>
      <c r="AE36" s="82" t="n">
        <v>0</v>
      </c>
      <c r="AF36" s="81"/>
      <c r="AG36" s="82" t="n">
        <v>39480</v>
      </c>
      <c r="AH36" s="81"/>
      <c r="AI36" s="82" t="n">
        <v>18060</v>
      </c>
      <c r="AJ36" s="81"/>
      <c r="AK36" s="82" t="n">
        <v>8680</v>
      </c>
      <c r="AL36" s="81"/>
      <c r="AM36" s="82" t="n">
        <v>21700</v>
      </c>
      <c r="AN36" s="81"/>
      <c r="AO36" s="82" t="n">
        <v>1820</v>
      </c>
      <c r="AP36" s="81"/>
      <c r="AQ36" s="82" t="n">
        <v>3360</v>
      </c>
      <c r="AR36" s="81"/>
      <c r="AS36" s="82" t="n">
        <v>0</v>
      </c>
      <c r="AT36" s="81"/>
      <c r="AU36" s="82" t="n">
        <v>0</v>
      </c>
      <c r="AV36" s="81"/>
      <c r="AW36" s="82" t="n">
        <v>0</v>
      </c>
      <c r="AX36" s="81"/>
      <c r="AY36" s="82" t="n">
        <v>0</v>
      </c>
      <c r="AZ36" s="83"/>
      <c r="BA36" s="82" t="n">
        <v>0</v>
      </c>
      <c r="BB36" s="84"/>
      <c r="BC36" s="82" t="n">
        <v>840</v>
      </c>
      <c r="BD36" s="81"/>
      <c r="BE36" s="82" t="n">
        <v>0</v>
      </c>
      <c r="BF36" s="81"/>
      <c r="BG36" s="82" t="n">
        <f aca="false">C36+E36+G36+I36+K36+M36+O36+Q36+S36+U36+W36+Y36+AA36+AC36+AE36+AG36+AI36+AK36+AM36+AO36+AQ36+AS36+AU36+AW36+AY36+BA36+BC36+BE36</f>
        <v>539770</v>
      </c>
    </row>
    <row r="37" customFormat="false" ht="12.75" hidden="false" customHeight="false" outlineLevel="0" collapsed="false">
      <c r="A37" s="78" t="n">
        <v>37711</v>
      </c>
      <c r="B37" s="81"/>
      <c r="C37" s="82" t="n">
        <v>18600</v>
      </c>
      <c r="D37" s="81"/>
      <c r="E37" s="82" t="n">
        <v>51150</v>
      </c>
      <c r="F37" s="81"/>
      <c r="G37" s="82" t="n">
        <v>6355</v>
      </c>
      <c r="H37" s="81"/>
      <c r="I37" s="82" t="n">
        <v>11625</v>
      </c>
      <c r="J37" s="81"/>
      <c r="K37" s="82" t="n">
        <v>25730</v>
      </c>
      <c r="L37" s="83"/>
      <c r="M37" s="82" t="n">
        <v>25730</v>
      </c>
      <c r="N37" s="81"/>
      <c r="O37" s="82" t="n">
        <v>21390</v>
      </c>
      <c r="P37" s="81"/>
      <c r="Q37" s="82" t="n">
        <v>31930</v>
      </c>
      <c r="R37" s="81"/>
      <c r="S37" s="82" t="n">
        <v>13020</v>
      </c>
      <c r="T37" s="81"/>
      <c r="U37" s="82" t="n">
        <v>165288.125</v>
      </c>
      <c r="V37" s="81"/>
      <c r="W37" s="82" t="n">
        <v>59287.5</v>
      </c>
      <c r="X37" s="81"/>
      <c r="Y37" s="82" t="n">
        <v>2480</v>
      </c>
      <c r="Z37" s="81"/>
      <c r="AA37" s="82" t="n">
        <v>2480</v>
      </c>
      <c r="AB37" s="81"/>
      <c r="AC37" s="82" t="n">
        <v>2480</v>
      </c>
      <c r="AD37" s="81"/>
      <c r="AE37" s="82" t="n">
        <v>0</v>
      </c>
      <c r="AF37" s="81"/>
      <c r="AG37" s="82" t="n">
        <v>38750</v>
      </c>
      <c r="AH37" s="81"/>
      <c r="AI37" s="82" t="n">
        <v>13795</v>
      </c>
      <c r="AJ37" s="81"/>
      <c r="AK37" s="82" t="n">
        <v>8370</v>
      </c>
      <c r="AL37" s="81"/>
      <c r="AM37" s="82" t="n">
        <v>20925</v>
      </c>
      <c r="AN37" s="81"/>
      <c r="AO37" s="82" t="n">
        <v>1705</v>
      </c>
      <c r="AP37" s="81"/>
      <c r="AQ37" s="82" t="n">
        <v>3100</v>
      </c>
      <c r="AR37" s="81"/>
      <c r="AS37" s="82" t="n">
        <v>0</v>
      </c>
      <c r="AT37" s="81"/>
      <c r="AU37" s="82" t="n">
        <v>0</v>
      </c>
      <c r="AV37" s="81"/>
      <c r="AW37" s="82" t="n">
        <v>0</v>
      </c>
      <c r="AX37" s="81"/>
      <c r="AY37" s="82" t="n">
        <v>0</v>
      </c>
      <c r="AZ37" s="83"/>
      <c r="BA37" s="82" t="n">
        <v>0</v>
      </c>
      <c r="BB37" s="84"/>
      <c r="BC37" s="82" t="n">
        <v>775</v>
      </c>
      <c r="BD37" s="81"/>
      <c r="BE37" s="82" t="n">
        <v>0</v>
      </c>
      <c r="BF37" s="81"/>
      <c r="BG37" s="82" t="n">
        <f aca="false">C37+E37+G37+I37+K37+M37+O37+Q37+S37+U37+W37+Y37+AA37+AC37+AE37+AG37+AI37+AK37+AM37+AO37+AQ37+AS37+AU37+AW37+AY37+BA37+BC37+BE37</f>
        <v>524965.625</v>
      </c>
    </row>
    <row r="38" customFormat="false" ht="12.75" hidden="false" customHeight="false" outlineLevel="0" collapsed="false">
      <c r="A38" s="78" t="n">
        <v>37741</v>
      </c>
      <c r="B38" s="81"/>
      <c r="C38" s="82" t="n">
        <v>17850</v>
      </c>
      <c r="D38" s="81"/>
      <c r="E38" s="82" t="n">
        <v>50250</v>
      </c>
      <c r="F38" s="81"/>
      <c r="G38" s="82" t="n">
        <v>6150</v>
      </c>
      <c r="H38" s="81"/>
      <c r="I38" s="82" t="n">
        <v>11400</v>
      </c>
      <c r="J38" s="81"/>
      <c r="K38" s="82" t="n">
        <v>25350</v>
      </c>
      <c r="L38" s="83"/>
      <c r="M38" s="82" t="n">
        <v>25350</v>
      </c>
      <c r="N38" s="81"/>
      <c r="O38" s="82" t="n">
        <v>21000</v>
      </c>
      <c r="P38" s="81"/>
      <c r="Q38" s="82" t="n">
        <v>31500</v>
      </c>
      <c r="R38" s="81"/>
      <c r="S38" s="82" t="n">
        <v>12750</v>
      </c>
      <c r="T38" s="81"/>
      <c r="U38" s="82" t="n">
        <v>162082.5</v>
      </c>
      <c r="V38" s="81"/>
      <c r="W38" s="82" t="n">
        <v>58350</v>
      </c>
      <c r="X38" s="81"/>
      <c r="Y38" s="82" t="n">
        <v>2400</v>
      </c>
      <c r="Z38" s="81"/>
      <c r="AA38" s="82" t="n">
        <v>2400</v>
      </c>
      <c r="AB38" s="81"/>
      <c r="AC38" s="82" t="n">
        <v>2400</v>
      </c>
      <c r="AD38" s="81"/>
      <c r="AE38" s="82" t="n">
        <v>0</v>
      </c>
      <c r="AF38" s="81"/>
      <c r="AG38" s="82" t="n">
        <v>38100</v>
      </c>
      <c r="AH38" s="81"/>
      <c r="AI38" s="82" t="n">
        <v>9600</v>
      </c>
      <c r="AJ38" s="81"/>
      <c r="AK38" s="82" t="n">
        <v>8100</v>
      </c>
      <c r="AL38" s="81"/>
      <c r="AM38" s="82" t="n">
        <v>20250</v>
      </c>
      <c r="AN38" s="81"/>
      <c r="AO38" s="82" t="n">
        <v>1650</v>
      </c>
      <c r="AP38" s="81"/>
      <c r="AQ38" s="82" t="n">
        <v>2850</v>
      </c>
      <c r="AR38" s="81"/>
      <c r="AS38" s="82" t="n">
        <v>0</v>
      </c>
      <c r="AT38" s="81"/>
      <c r="AU38" s="82" t="n">
        <v>0</v>
      </c>
      <c r="AV38" s="81"/>
      <c r="AW38" s="82" t="n">
        <v>0</v>
      </c>
      <c r="AX38" s="81"/>
      <c r="AY38" s="82" t="n">
        <v>0</v>
      </c>
      <c r="AZ38" s="83"/>
      <c r="BA38" s="82" t="n">
        <v>0</v>
      </c>
      <c r="BB38" s="84"/>
      <c r="BC38" s="82" t="n">
        <v>750</v>
      </c>
      <c r="BD38" s="81"/>
      <c r="BE38" s="82" t="n">
        <v>0</v>
      </c>
      <c r="BF38" s="81"/>
      <c r="BG38" s="82" t="n">
        <f aca="false">C38+E38+G38+I38+K38+M38+O38+Q38+S38+U38+W38+Y38+AA38+AC38+AE38+AG38+AI38+AK38+AM38+AO38+AQ38+AS38+AU38+AW38+AY38+BA38+BC38+BE38</f>
        <v>510532.5</v>
      </c>
    </row>
    <row r="39" customFormat="false" ht="12.75" hidden="false" customHeight="false" outlineLevel="0" collapsed="false">
      <c r="A39" s="78" t="n">
        <v>37772</v>
      </c>
      <c r="B39" s="81"/>
      <c r="C39" s="82" t="n">
        <v>17050</v>
      </c>
      <c r="D39" s="81"/>
      <c r="E39" s="82" t="n">
        <v>49445</v>
      </c>
      <c r="F39" s="81"/>
      <c r="G39" s="82" t="n">
        <v>6045</v>
      </c>
      <c r="H39" s="81"/>
      <c r="I39" s="82" t="n">
        <v>11160</v>
      </c>
      <c r="J39" s="81"/>
      <c r="K39" s="82" t="n">
        <v>24955</v>
      </c>
      <c r="L39" s="83"/>
      <c r="M39" s="82" t="n">
        <v>24955</v>
      </c>
      <c r="N39" s="81"/>
      <c r="O39" s="82" t="n">
        <v>20770</v>
      </c>
      <c r="P39" s="81"/>
      <c r="Q39" s="82" t="n">
        <v>31000</v>
      </c>
      <c r="R39" s="81"/>
      <c r="S39" s="82" t="n">
        <v>12400</v>
      </c>
      <c r="T39" s="81"/>
      <c r="U39" s="82" t="n">
        <v>158789.75</v>
      </c>
      <c r="V39" s="81"/>
      <c r="W39" s="82" t="n">
        <v>57505</v>
      </c>
      <c r="X39" s="81"/>
      <c r="Y39" s="82" t="n">
        <v>2325</v>
      </c>
      <c r="Z39" s="81"/>
      <c r="AA39" s="82" t="n">
        <v>2325</v>
      </c>
      <c r="AB39" s="81"/>
      <c r="AC39" s="82" t="n">
        <v>2325</v>
      </c>
      <c r="AD39" s="81"/>
      <c r="AE39" s="82" t="n">
        <v>0</v>
      </c>
      <c r="AF39" s="81"/>
      <c r="AG39" s="82" t="n">
        <v>37355</v>
      </c>
      <c r="AH39" s="81"/>
      <c r="AI39" s="82" t="n">
        <v>5270</v>
      </c>
      <c r="AJ39" s="81"/>
      <c r="AK39" s="82" t="n">
        <v>7905</v>
      </c>
      <c r="AL39" s="81"/>
      <c r="AM39" s="82" t="n">
        <v>19530</v>
      </c>
      <c r="AN39" s="81"/>
      <c r="AO39" s="82" t="n">
        <v>1550</v>
      </c>
      <c r="AP39" s="81"/>
      <c r="AQ39" s="82" t="n">
        <v>2635</v>
      </c>
      <c r="AR39" s="81"/>
      <c r="AS39" s="82" t="n">
        <v>0</v>
      </c>
      <c r="AT39" s="81"/>
      <c r="AU39" s="82" t="n">
        <v>0</v>
      </c>
      <c r="AV39" s="81"/>
      <c r="AW39" s="82" t="n">
        <v>0</v>
      </c>
      <c r="AX39" s="81"/>
      <c r="AY39" s="82" t="n">
        <v>0</v>
      </c>
      <c r="AZ39" s="83"/>
      <c r="BA39" s="82" t="n">
        <v>0</v>
      </c>
      <c r="BB39" s="84"/>
      <c r="BC39" s="82" t="n">
        <v>775</v>
      </c>
      <c r="BD39" s="81"/>
      <c r="BE39" s="82" t="n">
        <v>0</v>
      </c>
      <c r="BF39" s="81"/>
      <c r="BG39" s="82" t="n">
        <f aca="false">C39+E39+G39+I39+K39+M39+O39+Q39+S39+U39+W39+Y39+AA39+AC39+AE39+AG39+AI39+AK39+AM39+AO39+AQ39+AS39+AU39+AW39+AY39+BA39+BC39+BE39</f>
        <v>496069.75</v>
      </c>
    </row>
    <row r="40" customFormat="false" ht="12.75" hidden="false" customHeight="false" outlineLevel="0" collapsed="false">
      <c r="A40" s="78" t="n">
        <v>37802</v>
      </c>
      <c r="B40" s="81"/>
      <c r="C40" s="82" t="n">
        <v>16200</v>
      </c>
      <c r="D40" s="81"/>
      <c r="E40" s="82" t="n">
        <v>48600</v>
      </c>
      <c r="F40" s="81"/>
      <c r="G40" s="82" t="n">
        <v>6000</v>
      </c>
      <c r="H40" s="81"/>
      <c r="I40" s="82" t="n">
        <v>10950</v>
      </c>
      <c r="J40" s="81"/>
      <c r="K40" s="82" t="n">
        <v>24600</v>
      </c>
      <c r="L40" s="83"/>
      <c r="M40" s="82" t="n">
        <v>24600</v>
      </c>
      <c r="N40" s="81"/>
      <c r="O40" s="82" t="n">
        <v>20400</v>
      </c>
      <c r="P40" s="81"/>
      <c r="Q40" s="82" t="n">
        <v>30450</v>
      </c>
      <c r="R40" s="81"/>
      <c r="S40" s="82" t="n">
        <v>12300</v>
      </c>
      <c r="T40" s="81"/>
      <c r="U40" s="82" t="n">
        <v>155943.75</v>
      </c>
      <c r="V40" s="81"/>
      <c r="W40" s="82" t="n">
        <v>56625</v>
      </c>
      <c r="X40" s="81"/>
      <c r="Y40" s="82" t="n">
        <v>2200</v>
      </c>
      <c r="Z40" s="81"/>
      <c r="AA40" s="82" t="n">
        <v>2200</v>
      </c>
      <c r="AB40" s="81"/>
      <c r="AC40" s="82" t="n">
        <v>2200</v>
      </c>
      <c r="AD40" s="81"/>
      <c r="AE40" s="82" t="n">
        <v>0</v>
      </c>
      <c r="AF40" s="81"/>
      <c r="AG40" s="82" t="n">
        <v>36750</v>
      </c>
      <c r="AH40" s="81"/>
      <c r="AI40" s="82" t="n">
        <v>1050</v>
      </c>
      <c r="AJ40" s="81"/>
      <c r="AK40" s="82" t="n">
        <v>7650</v>
      </c>
      <c r="AL40" s="81"/>
      <c r="AM40" s="82" t="n">
        <v>18900</v>
      </c>
      <c r="AN40" s="81"/>
      <c r="AO40" s="82" t="n">
        <v>1500</v>
      </c>
      <c r="AP40" s="81"/>
      <c r="AQ40" s="82" t="n">
        <v>2550</v>
      </c>
      <c r="AR40" s="81"/>
      <c r="AS40" s="82" t="n">
        <v>0</v>
      </c>
      <c r="AT40" s="81"/>
      <c r="AU40" s="82" t="n">
        <v>0</v>
      </c>
      <c r="AV40" s="81"/>
      <c r="AW40" s="82" t="n">
        <v>0</v>
      </c>
      <c r="AX40" s="81"/>
      <c r="AY40" s="82" t="n">
        <v>0</v>
      </c>
      <c r="AZ40" s="83"/>
      <c r="BA40" s="82" t="n">
        <v>0</v>
      </c>
      <c r="BB40" s="84"/>
      <c r="BC40" s="82" t="n">
        <v>750</v>
      </c>
      <c r="BD40" s="81"/>
      <c r="BE40" s="82" t="n">
        <v>0</v>
      </c>
      <c r="BF40" s="81"/>
      <c r="BG40" s="82" t="n">
        <f aca="false">C40+E40+G40+I40+K40+M40+O40+Q40+S40+U40+W40+Y40+AA40+AC40+AE40+AG40+AI40+AK40+AM40+AO40+AQ40+AS40+AU40+AW40+AY40+BA40+BC40+BE40</f>
        <v>482418.75</v>
      </c>
    </row>
    <row r="41" customFormat="false" ht="12.75" hidden="false" customHeight="false" outlineLevel="0" collapsed="false">
      <c r="A41" s="78" t="n">
        <v>37833</v>
      </c>
      <c r="B41" s="81"/>
      <c r="C41" s="82" t="n">
        <v>15500</v>
      </c>
      <c r="D41" s="81"/>
      <c r="E41" s="82" t="n">
        <v>47895</v>
      </c>
      <c r="F41" s="81"/>
      <c r="G41" s="82" t="n">
        <v>5890</v>
      </c>
      <c r="H41" s="81"/>
      <c r="I41" s="82" t="n">
        <v>10695</v>
      </c>
      <c r="J41" s="81"/>
      <c r="K41" s="82" t="n">
        <v>24257.5</v>
      </c>
      <c r="L41" s="83"/>
      <c r="M41" s="82" t="n">
        <v>24257.5</v>
      </c>
      <c r="N41" s="81"/>
      <c r="O41" s="82" t="n">
        <v>20150</v>
      </c>
      <c r="P41" s="81"/>
      <c r="Q41" s="82" t="n">
        <v>30070</v>
      </c>
      <c r="R41" s="81"/>
      <c r="S41" s="82" t="n">
        <v>11935</v>
      </c>
      <c r="T41" s="81"/>
      <c r="U41" s="82" t="n">
        <v>152985</v>
      </c>
      <c r="V41" s="81"/>
      <c r="W41" s="82" t="n">
        <v>55800</v>
      </c>
      <c r="X41" s="81"/>
      <c r="Y41" s="82" t="n">
        <v>2170</v>
      </c>
      <c r="Z41" s="81"/>
      <c r="AA41" s="82" t="n">
        <v>2170</v>
      </c>
      <c r="AB41" s="81"/>
      <c r="AC41" s="82" t="n">
        <v>2170</v>
      </c>
      <c r="AD41" s="81"/>
      <c r="AE41" s="82" t="n">
        <v>0</v>
      </c>
      <c r="AF41" s="81"/>
      <c r="AG41" s="82" t="n">
        <v>36115</v>
      </c>
      <c r="AH41" s="81"/>
      <c r="AI41" s="82" t="n">
        <v>4650</v>
      </c>
      <c r="AJ41" s="81"/>
      <c r="AK41" s="82" t="n">
        <v>7440</v>
      </c>
      <c r="AL41" s="81"/>
      <c r="AM41" s="82" t="n">
        <v>18290</v>
      </c>
      <c r="AN41" s="81"/>
      <c r="AO41" s="82" t="n">
        <v>1395</v>
      </c>
      <c r="AP41" s="81"/>
      <c r="AQ41" s="82" t="n">
        <v>2325</v>
      </c>
      <c r="AR41" s="81"/>
      <c r="AS41" s="82" t="n">
        <v>0</v>
      </c>
      <c r="AT41" s="81"/>
      <c r="AU41" s="82" t="n">
        <v>0</v>
      </c>
      <c r="AV41" s="81"/>
      <c r="AW41" s="82" t="n">
        <v>0</v>
      </c>
      <c r="AX41" s="81"/>
      <c r="AY41" s="82" t="n">
        <v>0</v>
      </c>
      <c r="AZ41" s="83"/>
      <c r="BA41" s="82" t="n">
        <v>0</v>
      </c>
      <c r="BB41" s="84"/>
      <c r="BC41" s="82" t="n">
        <v>775</v>
      </c>
      <c r="BD41" s="81"/>
      <c r="BE41" s="82" t="n">
        <v>0</v>
      </c>
      <c r="BF41" s="81"/>
      <c r="BG41" s="82" t="n">
        <f aca="false">C41+E41+G41+I41+K41+M41+O41+Q41+S41+U41+W41+Y41+AA41+AC41+AE41+AG41+AI41+AK41+AM41+AO41+AQ41+AS41+AU41+AW41+AY41+BA41+BC41+BE41</f>
        <v>476935</v>
      </c>
    </row>
    <row r="42" customFormat="false" ht="12.75" hidden="false" customHeight="false" outlineLevel="0" collapsed="false">
      <c r="A42" s="78" t="n">
        <v>37864</v>
      </c>
      <c r="B42" s="81"/>
      <c r="C42" s="82" t="n">
        <v>14725</v>
      </c>
      <c r="D42" s="81"/>
      <c r="E42" s="82" t="n">
        <v>47120</v>
      </c>
      <c r="F42" s="81"/>
      <c r="G42" s="82" t="n">
        <v>5890</v>
      </c>
      <c r="H42" s="81"/>
      <c r="I42" s="82" t="n">
        <v>10385</v>
      </c>
      <c r="J42" s="81"/>
      <c r="K42" s="82" t="n">
        <v>23870</v>
      </c>
      <c r="L42" s="83"/>
      <c r="M42" s="82" t="n">
        <v>23870</v>
      </c>
      <c r="N42" s="81"/>
      <c r="O42" s="82" t="n">
        <v>19840</v>
      </c>
      <c r="P42" s="81"/>
      <c r="Q42" s="82" t="n">
        <v>29450</v>
      </c>
      <c r="R42" s="81"/>
      <c r="S42" s="82" t="n">
        <v>11780</v>
      </c>
      <c r="T42" s="81"/>
      <c r="U42" s="82" t="n">
        <v>150160.125</v>
      </c>
      <c r="V42" s="81"/>
      <c r="W42" s="82" t="n">
        <v>54947.5</v>
      </c>
      <c r="X42" s="81"/>
      <c r="Y42" s="82" t="n">
        <v>2066.66666666667</v>
      </c>
      <c r="Z42" s="81"/>
      <c r="AA42" s="82" t="n">
        <v>2066.66666666667</v>
      </c>
      <c r="AB42" s="81"/>
      <c r="AC42" s="82" t="n">
        <v>2066.66666666667</v>
      </c>
      <c r="AD42" s="81"/>
      <c r="AE42" s="82" t="n">
        <v>0</v>
      </c>
      <c r="AF42" s="81"/>
      <c r="AG42" s="82" t="n">
        <v>35340</v>
      </c>
      <c r="AH42" s="81"/>
      <c r="AI42" s="82" t="n">
        <v>4340</v>
      </c>
      <c r="AJ42" s="81"/>
      <c r="AK42" s="82" t="n">
        <v>7130</v>
      </c>
      <c r="AL42" s="81"/>
      <c r="AM42" s="82" t="n">
        <v>17515</v>
      </c>
      <c r="AN42" s="81"/>
      <c r="AO42" s="82" t="n">
        <v>1395</v>
      </c>
      <c r="AP42" s="81"/>
      <c r="AQ42" s="82" t="n">
        <v>2170</v>
      </c>
      <c r="AR42" s="81"/>
      <c r="AS42" s="82" t="n">
        <v>0</v>
      </c>
      <c r="AT42" s="81"/>
      <c r="AU42" s="82" t="n">
        <v>0</v>
      </c>
      <c r="AV42" s="81"/>
      <c r="AW42" s="82" t="n">
        <v>0</v>
      </c>
      <c r="AX42" s="81"/>
      <c r="AY42" s="82" t="n">
        <v>0</v>
      </c>
      <c r="AZ42" s="83"/>
      <c r="BA42" s="82" t="n">
        <v>0</v>
      </c>
      <c r="BB42" s="84"/>
      <c r="BC42" s="82" t="n">
        <v>775</v>
      </c>
      <c r="BD42" s="81"/>
      <c r="BE42" s="82" t="n">
        <v>0</v>
      </c>
      <c r="BF42" s="81"/>
      <c r="BG42" s="82" t="n">
        <f aca="false">C42+E42+G42+I42+K42+M42+O42+Q42+S42+U42+W42+Y42+AA42+AC42+AE42+AG42+AI42+AK42+AM42+AO42+AQ42+AS42+AU42+AW42+AY42+BA42+BC42+BE42</f>
        <v>466902.625</v>
      </c>
    </row>
    <row r="43" customFormat="false" ht="12.75" hidden="false" customHeight="false" outlineLevel="0" collapsed="false">
      <c r="A43" s="78" t="n">
        <v>37894</v>
      </c>
      <c r="B43" s="81"/>
      <c r="C43" s="82" t="n">
        <v>14100</v>
      </c>
      <c r="D43" s="81"/>
      <c r="E43" s="82" t="n">
        <v>46350</v>
      </c>
      <c r="F43" s="81"/>
      <c r="G43" s="82" t="n">
        <v>5850</v>
      </c>
      <c r="H43" s="81"/>
      <c r="I43" s="82" t="n">
        <v>10200</v>
      </c>
      <c r="J43" s="81"/>
      <c r="K43" s="82" t="n">
        <v>23550</v>
      </c>
      <c r="L43" s="83"/>
      <c r="M43" s="82" t="n">
        <v>23550</v>
      </c>
      <c r="N43" s="81"/>
      <c r="O43" s="82" t="n">
        <v>19500</v>
      </c>
      <c r="P43" s="81"/>
      <c r="Q43" s="82" t="n">
        <v>29100</v>
      </c>
      <c r="R43" s="81"/>
      <c r="S43" s="82" t="n">
        <v>11550</v>
      </c>
      <c r="T43" s="81"/>
      <c r="U43" s="82" t="n">
        <v>147292.5</v>
      </c>
      <c r="V43" s="81"/>
      <c r="W43" s="82" t="n">
        <v>54150</v>
      </c>
      <c r="X43" s="81"/>
      <c r="Y43" s="82" t="n">
        <v>2000</v>
      </c>
      <c r="Z43" s="81"/>
      <c r="AA43" s="82" t="n">
        <v>2000</v>
      </c>
      <c r="AB43" s="81"/>
      <c r="AC43" s="82" t="n">
        <v>2000</v>
      </c>
      <c r="AD43" s="81"/>
      <c r="AE43" s="82" t="n">
        <v>0</v>
      </c>
      <c r="AF43" s="81"/>
      <c r="AG43" s="82" t="n">
        <v>34650</v>
      </c>
      <c r="AH43" s="81"/>
      <c r="AI43" s="82" t="n">
        <v>3900</v>
      </c>
      <c r="AJ43" s="81"/>
      <c r="AK43" s="82" t="n">
        <v>6900</v>
      </c>
      <c r="AL43" s="81"/>
      <c r="AM43" s="82" t="n">
        <v>16950</v>
      </c>
      <c r="AN43" s="81"/>
      <c r="AO43" s="82" t="n">
        <v>1350</v>
      </c>
      <c r="AP43" s="81"/>
      <c r="AQ43" s="82" t="n">
        <v>2100</v>
      </c>
      <c r="AR43" s="81"/>
      <c r="AS43" s="82" t="n">
        <v>0</v>
      </c>
      <c r="AT43" s="81"/>
      <c r="AU43" s="82" t="n">
        <v>0</v>
      </c>
      <c r="AV43" s="81"/>
      <c r="AW43" s="82" t="n">
        <v>0</v>
      </c>
      <c r="AX43" s="81"/>
      <c r="AY43" s="82" t="n">
        <v>0</v>
      </c>
      <c r="AZ43" s="83"/>
      <c r="BA43" s="82" t="n">
        <v>0</v>
      </c>
      <c r="BB43" s="84"/>
      <c r="BC43" s="82" t="n">
        <v>750</v>
      </c>
      <c r="BD43" s="81"/>
      <c r="BE43" s="82" t="n">
        <v>0</v>
      </c>
      <c r="BF43" s="81"/>
      <c r="BG43" s="82" t="n">
        <f aca="false">C43+E43+G43+I43+K43+M43+O43+Q43+S43+U43+W43+Y43+AA43+AC43+AE43+AG43+AI43+AK43+AM43+AO43+AQ43+AS43+AU43+AW43+AY43+BA43+BC43+BE43</f>
        <v>457792.5</v>
      </c>
    </row>
    <row r="44" customFormat="false" ht="12.75" hidden="false" customHeight="false" outlineLevel="0" collapsed="false">
      <c r="A44" s="78" t="n">
        <v>37925</v>
      </c>
      <c r="B44" s="81"/>
      <c r="C44" s="82" t="n">
        <v>13485</v>
      </c>
      <c r="D44" s="81"/>
      <c r="E44" s="82" t="n">
        <v>45570</v>
      </c>
      <c r="F44" s="81"/>
      <c r="G44" s="82" t="n">
        <v>5735</v>
      </c>
      <c r="H44" s="81"/>
      <c r="I44" s="82" t="n">
        <v>9920</v>
      </c>
      <c r="J44" s="81"/>
      <c r="K44" s="82" t="n">
        <v>23172.5</v>
      </c>
      <c r="L44" s="83"/>
      <c r="M44" s="82" t="n">
        <v>23172.5</v>
      </c>
      <c r="N44" s="81"/>
      <c r="O44" s="82" t="n">
        <v>19220</v>
      </c>
      <c r="P44" s="81"/>
      <c r="Q44" s="82" t="n">
        <v>28520</v>
      </c>
      <c r="R44" s="81"/>
      <c r="S44" s="82" t="n">
        <v>11315</v>
      </c>
      <c r="T44" s="81"/>
      <c r="U44" s="82" t="n">
        <v>144274</v>
      </c>
      <c r="V44" s="81"/>
      <c r="W44" s="82" t="n">
        <v>53320</v>
      </c>
      <c r="X44" s="81"/>
      <c r="Y44" s="82" t="n">
        <v>1963.33333333333</v>
      </c>
      <c r="Z44" s="81"/>
      <c r="AA44" s="82" t="n">
        <v>1963.33333333333</v>
      </c>
      <c r="AB44" s="81"/>
      <c r="AC44" s="82" t="n">
        <v>1963.33333333333</v>
      </c>
      <c r="AD44" s="81"/>
      <c r="AE44" s="82" t="n">
        <v>0</v>
      </c>
      <c r="AF44" s="81"/>
      <c r="AG44" s="82" t="n">
        <v>34100</v>
      </c>
      <c r="AH44" s="81"/>
      <c r="AI44" s="82" t="n">
        <v>3565</v>
      </c>
      <c r="AJ44" s="81"/>
      <c r="AK44" s="82" t="n">
        <v>6665</v>
      </c>
      <c r="AL44" s="81"/>
      <c r="AM44" s="82" t="n">
        <v>16430</v>
      </c>
      <c r="AN44" s="81"/>
      <c r="AO44" s="82" t="n">
        <v>1240</v>
      </c>
      <c r="AP44" s="81"/>
      <c r="AQ44" s="82" t="n">
        <v>1860</v>
      </c>
      <c r="AR44" s="81"/>
      <c r="AS44" s="82" t="n">
        <v>0</v>
      </c>
      <c r="AT44" s="81"/>
      <c r="AU44" s="82" t="n">
        <v>0</v>
      </c>
      <c r="AV44" s="81"/>
      <c r="AW44" s="82" t="n">
        <v>0</v>
      </c>
      <c r="AX44" s="81"/>
      <c r="AY44" s="82" t="n">
        <v>0</v>
      </c>
      <c r="AZ44" s="83"/>
      <c r="BA44" s="82" t="n">
        <v>0</v>
      </c>
      <c r="BB44" s="84"/>
      <c r="BC44" s="82" t="n">
        <v>620</v>
      </c>
      <c r="BD44" s="81"/>
      <c r="BE44" s="82" t="n">
        <v>0</v>
      </c>
      <c r="BF44" s="81"/>
      <c r="BG44" s="82" t="n">
        <f aca="false">C44+E44+G44+I44+K44+M44+O44+Q44+S44+U44+W44+Y44+AA44+AC44+AE44+AG44+AI44+AK44+AM44+AO44+AQ44+AS44+AU44+AW44+AY44+BA44+BC44+BE44</f>
        <v>448074</v>
      </c>
    </row>
    <row r="45" customFormat="false" ht="12.75" hidden="false" customHeight="false" outlineLevel="0" collapsed="false">
      <c r="A45" s="78" t="n">
        <v>37955</v>
      </c>
      <c r="B45" s="81"/>
      <c r="C45" s="82" t="n">
        <v>12900</v>
      </c>
      <c r="D45" s="81"/>
      <c r="E45" s="82" t="n">
        <v>44850</v>
      </c>
      <c r="F45" s="81"/>
      <c r="G45" s="82" t="n">
        <v>5700</v>
      </c>
      <c r="H45" s="81"/>
      <c r="I45" s="82" t="n">
        <v>9750</v>
      </c>
      <c r="J45" s="81"/>
      <c r="K45" s="82" t="n">
        <v>22875</v>
      </c>
      <c r="L45" s="83"/>
      <c r="M45" s="82" t="n">
        <v>22875</v>
      </c>
      <c r="N45" s="81"/>
      <c r="O45" s="82" t="n">
        <v>18900</v>
      </c>
      <c r="P45" s="81"/>
      <c r="Q45" s="82" t="n">
        <v>28050</v>
      </c>
      <c r="R45" s="81"/>
      <c r="S45" s="82" t="n">
        <v>11100</v>
      </c>
      <c r="T45" s="81"/>
      <c r="U45" s="82" t="n">
        <v>141825</v>
      </c>
      <c r="V45" s="81"/>
      <c r="W45" s="82" t="n">
        <v>52500</v>
      </c>
      <c r="X45" s="81"/>
      <c r="Y45" s="82" t="n">
        <v>1900</v>
      </c>
      <c r="Z45" s="81"/>
      <c r="AA45" s="82" t="n">
        <v>1900</v>
      </c>
      <c r="AB45" s="81"/>
      <c r="AC45" s="82" t="n">
        <v>1900</v>
      </c>
      <c r="AD45" s="81"/>
      <c r="AE45" s="82" t="n">
        <v>0</v>
      </c>
      <c r="AF45" s="81"/>
      <c r="AG45" s="82" t="n">
        <v>33450</v>
      </c>
      <c r="AH45" s="81"/>
      <c r="AI45" s="82" t="n">
        <v>3300</v>
      </c>
      <c r="AJ45" s="81"/>
      <c r="AK45" s="82" t="n">
        <v>6450</v>
      </c>
      <c r="AL45" s="81"/>
      <c r="AM45" s="82" t="n">
        <v>15750</v>
      </c>
      <c r="AN45" s="81"/>
      <c r="AO45" s="82" t="n">
        <v>1200</v>
      </c>
      <c r="AP45" s="81"/>
      <c r="AQ45" s="82" t="n">
        <v>1800</v>
      </c>
      <c r="AR45" s="81"/>
      <c r="AS45" s="82" t="n">
        <v>0</v>
      </c>
      <c r="AT45" s="81"/>
      <c r="AU45" s="82" t="n">
        <v>0</v>
      </c>
      <c r="AV45" s="81"/>
      <c r="AW45" s="82" t="n">
        <v>0</v>
      </c>
      <c r="AX45" s="81"/>
      <c r="AY45" s="82" t="n">
        <v>0</v>
      </c>
      <c r="AZ45" s="83"/>
      <c r="BA45" s="82" t="n">
        <v>0</v>
      </c>
      <c r="BB45" s="84"/>
      <c r="BC45" s="82" t="n">
        <v>600</v>
      </c>
      <c r="BD45" s="81"/>
      <c r="BE45" s="82" t="n">
        <v>0</v>
      </c>
      <c r="BF45" s="81"/>
      <c r="BG45" s="82" t="n">
        <f aca="false">C45+E45+G45+I45+K45+M45+O45+Q45+S45+U45+W45+Y45+AA45+AC45+AE45+AG45+AI45+AK45+AM45+AO45+AQ45+AS45+AU45+AW45+AY45+BA45+BC45+BE45</f>
        <v>439575</v>
      </c>
    </row>
    <row r="46" customFormat="false" ht="12.75" hidden="false" customHeight="false" outlineLevel="0" collapsed="false">
      <c r="A46" s="78" t="n">
        <v>37986</v>
      </c>
      <c r="B46" s="81"/>
      <c r="C46" s="82" t="n">
        <v>12245</v>
      </c>
      <c r="D46" s="81"/>
      <c r="E46" s="82" t="n">
        <v>44020</v>
      </c>
      <c r="F46" s="81"/>
      <c r="G46" s="82" t="n">
        <v>5580</v>
      </c>
      <c r="H46" s="81"/>
      <c r="I46" s="82" t="n">
        <v>9455</v>
      </c>
      <c r="J46" s="81"/>
      <c r="K46" s="82" t="n">
        <v>22475</v>
      </c>
      <c r="L46" s="83"/>
      <c r="M46" s="82" t="n">
        <v>22475</v>
      </c>
      <c r="N46" s="81"/>
      <c r="O46" s="82" t="n">
        <v>18600</v>
      </c>
      <c r="P46" s="81"/>
      <c r="Q46" s="82" t="n">
        <v>27590</v>
      </c>
      <c r="R46" s="81"/>
      <c r="S46" s="82" t="n">
        <v>10850</v>
      </c>
      <c r="T46" s="81"/>
      <c r="U46" s="82" t="n">
        <v>139162.875</v>
      </c>
      <c r="V46" s="81"/>
      <c r="W46" s="82" t="n">
        <v>51692.5</v>
      </c>
      <c r="X46" s="81"/>
      <c r="Y46" s="82" t="n">
        <v>1808.33333333333</v>
      </c>
      <c r="Z46" s="81"/>
      <c r="AA46" s="82" t="n">
        <v>1808.33333333333</v>
      </c>
      <c r="AB46" s="81"/>
      <c r="AC46" s="82" t="n">
        <v>1808.33333333333</v>
      </c>
      <c r="AD46" s="81"/>
      <c r="AE46" s="82" t="n">
        <v>0</v>
      </c>
      <c r="AF46" s="81"/>
      <c r="AG46" s="82" t="n">
        <v>32860</v>
      </c>
      <c r="AH46" s="81"/>
      <c r="AI46" s="82" t="n">
        <v>3100</v>
      </c>
      <c r="AJ46" s="81"/>
      <c r="AK46" s="82" t="n">
        <v>6200</v>
      </c>
      <c r="AL46" s="81"/>
      <c r="AM46" s="82" t="n">
        <v>15190</v>
      </c>
      <c r="AN46" s="81"/>
      <c r="AO46" s="82" t="n">
        <v>1240</v>
      </c>
      <c r="AP46" s="81"/>
      <c r="AQ46" s="82" t="n">
        <v>1705</v>
      </c>
      <c r="AR46" s="81"/>
      <c r="AS46" s="82" t="n">
        <v>0</v>
      </c>
      <c r="AT46" s="81"/>
      <c r="AU46" s="82" t="n">
        <v>0</v>
      </c>
      <c r="AV46" s="81"/>
      <c r="AW46" s="82" t="n">
        <v>0</v>
      </c>
      <c r="AX46" s="81"/>
      <c r="AY46" s="82" t="n">
        <v>0</v>
      </c>
      <c r="AZ46" s="83"/>
      <c r="BA46" s="82" t="n">
        <v>0</v>
      </c>
      <c r="BB46" s="84"/>
      <c r="BC46" s="82" t="n">
        <v>620</v>
      </c>
      <c r="BD46" s="81"/>
      <c r="BE46" s="82" t="n">
        <v>0</v>
      </c>
      <c r="BF46" s="81"/>
      <c r="BG46" s="82" t="n">
        <f aca="false">C46+E46+G46+I46+K46+M46+O46+Q46+S46+U46+W46+Y46+AA46+AC46+AE46+AG46+AI46+AK46+AM46+AO46+AQ46+AS46+AU46+AW46+AY46+BA46+BC46+BE46</f>
        <v>430485.375</v>
      </c>
    </row>
    <row r="47" customFormat="false" ht="12.75" hidden="false" customHeight="false" outlineLevel="0" collapsed="false">
      <c r="A47" s="78" t="n">
        <v>38017</v>
      </c>
      <c r="B47" s="81"/>
      <c r="C47" s="82" t="n">
        <v>11780</v>
      </c>
      <c r="D47" s="81"/>
      <c r="E47" s="82" t="n">
        <v>43400</v>
      </c>
      <c r="F47" s="81"/>
      <c r="G47" s="82" t="n">
        <v>5425</v>
      </c>
      <c r="H47" s="81"/>
      <c r="I47" s="82" t="n">
        <v>9300</v>
      </c>
      <c r="J47" s="81"/>
      <c r="K47" s="82" t="n">
        <v>22165</v>
      </c>
      <c r="L47" s="83"/>
      <c r="M47" s="82" t="n">
        <v>22165</v>
      </c>
      <c r="N47" s="81"/>
      <c r="O47" s="82" t="n">
        <v>18445</v>
      </c>
      <c r="P47" s="81"/>
      <c r="Q47" s="82" t="n">
        <v>27125</v>
      </c>
      <c r="R47" s="81"/>
      <c r="S47" s="82" t="n">
        <v>10695</v>
      </c>
      <c r="T47" s="81"/>
      <c r="U47" s="82" t="n">
        <v>140751.625</v>
      </c>
      <c r="V47" s="81"/>
      <c r="W47" s="82" t="n">
        <v>50917.5</v>
      </c>
      <c r="X47" s="81"/>
      <c r="Y47" s="82" t="n">
        <v>1756.66666666667</v>
      </c>
      <c r="Z47" s="81"/>
      <c r="AA47" s="82" t="n">
        <v>1756.66666666667</v>
      </c>
      <c r="AB47" s="81"/>
      <c r="AC47" s="82" t="n">
        <v>1756.66666666667</v>
      </c>
      <c r="AD47" s="81"/>
      <c r="AE47" s="82" t="n">
        <v>0</v>
      </c>
      <c r="AF47" s="81"/>
      <c r="AG47" s="82" t="n">
        <v>32240</v>
      </c>
      <c r="AH47" s="81"/>
      <c r="AI47" s="82" t="n">
        <v>2790</v>
      </c>
      <c r="AJ47" s="81"/>
      <c r="AK47" s="82" t="n">
        <v>6045</v>
      </c>
      <c r="AL47" s="81"/>
      <c r="AM47" s="82" t="n">
        <v>14725</v>
      </c>
      <c r="AN47" s="81"/>
      <c r="AO47" s="82" t="n">
        <v>1085</v>
      </c>
      <c r="AP47" s="81"/>
      <c r="AQ47" s="82" t="n">
        <v>1550</v>
      </c>
      <c r="AR47" s="81"/>
      <c r="AS47" s="82" t="n">
        <v>0</v>
      </c>
      <c r="AT47" s="81"/>
      <c r="AU47" s="82" t="n">
        <v>0</v>
      </c>
      <c r="AV47" s="81"/>
      <c r="AW47" s="82" t="n">
        <v>0</v>
      </c>
      <c r="AX47" s="81"/>
      <c r="AY47" s="82" t="n">
        <v>0</v>
      </c>
      <c r="AZ47" s="83"/>
      <c r="BA47" s="82" t="n">
        <v>0</v>
      </c>
      <c r="BB47" s="84"/>
      <c r="BC47" s="82" t="n">
        <v>620</v>
      </c>
      <c r="BD47" s="81"/>
      <c r="BE47" s="82" t="n">
        <v>0</v>
      </c>
      <c r="BF47" s="81"/>
      <c r="BG47" s="82" t="n">
        <f aca="false">C47+E47+G47+I47+K47+M47+O47+Q47+S47+U47+W47+Y47+AA47+AC47+AE47+AG47+AI47+AK47+AM47+AO47+AQ47+AS47+AU47+AW47+AY47+BA47+BC47+BE47</f>
        <v>426494.125</v>
      </c>
    </row>
    <row r="48" customFormat="false" ht="12.75" hidden="false" customHeight="false" outlineLevel="0" collapsed="false">
      <c r="A48" s="78" t="n">
        <v>38046</v>
      </c>
      <c r="B48" s="81"/>
      <c r="C48" s="82" t="n">
        <v>11165</v>
      </c>
      <c r="D48" s="81"/>
      <c r="E48" s="82" t="n">
        <v>42630</v>
      </c>
      <c r="F48" s="81"/>
      <c r="G48" s="82" t="n">
        <v>5365</v>
      </c>
      <c r="H48" s="81"/>
      <c r="I48" s="82" t="n">
        <v>8990</v>
      </c>
      <c r="J48" s="81"/>
      <c r="K48" s="82" t="n">
        <v>21822.5</v>
      </c>
      <c r="L48" s="83"/>
      <c r="M48" s="82" t="n">
        <v>21822.5</v>
      </c>
      <c r="N48" s="81"/>
      <c r="O48" s="82" t="n">
        <v>18125</v>
      </c>
      <c r="P48" s="81"/>
      <c r="Q48" s="82" t="n">
        <v>26535</v>
      </c>
      <c r="R48" s="81"/>
      <c r="S48" s="82" t="n">
        <v>10440</v>
      </c>
      <c r="T48" s="81"/>
      <c r="U48" s="82" t="n">
        <v>138431.5</v>
      </c>
      <c r="V48" s="81"/>
      <c r="W48" s="82" t="n">
        <v>50170</v>
      </c>
      <c r="X48" s="81"/>
      <c r="Y48" s="82" t="n">
        <v>1691.66666666667</v>
      </c>
      <c r="Z48" s="81"/>
      <c r="AA48" s="82" t="n">
        <v>1691.66666666667</v>
      </c>
      <c r="AB48" s="81"/>
      <c r="AC48" s="82" t="n">
        <v>1691.66666666667</v>
      </c>
      <c r="AD48" s="81"/>
      <c r="AE48" s="82" t="n">
        <v>0</v>
      </c>
      <c r="AF48" s="81"/>
      <c r="AG48" s="82" t="n">
        <v>31610</v>
      </c>
      <c r="AH48" s="81"/>
      <c r="AI48" s="82" t="n">
        <v>2610</v>
      </c>
      <c r="AJ48" s="81"/>
      <c r="AK48" s="82" t="n">
        <v>5945</v>
      </c>
      <c r="AL48" s="81"/>
      <c r="AM48" s="82" t="n">
        <v>14210</v>
      </c>
      <c r="AN48" s="81"/>
      <c r="AO48" s="82" t="n">
        <v>1160</v>
      </c>
      <c r="AP48" s="81"/>
      <c r="AQ48" s="82" t="n">
        <v>1450</v>
      </c>
      <c r="AR48" s="81"/>
      <c r="AS48" s="82" t="n">
        <v>0</v>
      </c>
      <c r="AT48" s="81"/>
      <c r="AU48" s="82" t="n">
        <v>0</v>
      </c>
      <c r="AV48" s="81"/>
      <c r="AW48" s="82" t="n">
        <v>0</v>
      </c>
      <c r="AX48" s="81"/>
      <c r="AY48" s="82" t="n">
        <v>0</v>
      </c>
      <c r="AZ48" s="83"/>
      <c r="BA48" s="82" t="n">
        <v>0</v>
      </c>
      <c r="BB48" s="84"/>
      <c r="BC48" s="82" t="n">
        <v>580</v>
      </c>
      <c r="BD48" s="81"/>
      <c r="BE48" s="82" t="n">
        <v>0</v>
      </c>
      <c r="BF48" s="81"/>
      <c r="BG48" s="82" t="n">
        <f aca="false">C48+E48+G48+I48+K48+M48+O48+Q48+S48+U48+W48+Y48+AA48+AC48+AE48+AG48+AI48+AK48+AM48+AO48+AQ48+AS48+AU48+AW48+AY48+BA48+BC48+BE48</f>
        <v>418136.5</v>
      </c>
    </row>
    <row r="49" customFormat="false" ht="12.75" hidden="false" customHeight="false" outlineLevel="0" collapsed="false">
      <c r="A49" s="78" t="n">
        <v>38077</v>
      </c>
      <c r="B49" s="81"/>
      <c r="C49" s="82" t="n">
        <v>10695</v>
      </c>
      <c r="D49" s="81"/>
      <c r="E49" s="82" t="n">
        <v>42005</v>
      </c>
      <c r="F49" s="81"/>
      <c r="G49" s="82" t="n">
        <v>5270</v>
      </c>
      <c r="H49" s="81"/>
      <c r="I49" s="82" t="n">
        <v>8835</v>
      </c>
      <c r="J49" s="81"/>
      <c r="K49" s="82" t="n">
        <v>21545</v>
      </c>
      <c r="L49" s="83"/>
      <c r="M49" s="82" t="n">
        <v>21545</v>
      </c>
      <c r="N49" s="81"/>
      <c r="O49" s="82" t="n">
        <v>17825</v>
      </c>
      <c r="P49" s="81"/>
      <c r="Q49" s="82" t="n">
        <v>26040</v>
      </c>
      <c r="R49" s="81"/>
      <c r="S49" s="82" t="n">
        <v>10230</v>
      </c>
      <c r="T49" s="81"/>
      <c r="U49" s="82" t="n">
        <v>135942.75</v>
      </c>
      <c r="V49" s="81"/>
      <c r="W49" s="82" t="n">
        <v>49445</v>
      </c>
      <c r="X49" s="81"/>
      <c r="Y49" s="82" t="n">
        <v>1653.33333333333</v>
      </c>
      <c r="Z49" s="81"/>
      <c r="AA49" s="82" t="n">
        <v>1653.33333333333</v>
      </c>
      <c r="AB49" s="81"/>
      <c r="AC49" s="82" t="n">
        <v>1653.33333333333</v>
      </c>
      <c r="AD49" s="81"/>
      <c r="AE49" s="82" t="n">
        <v>0</v>
      </c>
      <c r="AF49" s="81"/>
      <c r="AG49" s="82" t="n">
        <v>31000</v>
      </c>
      <c r="AH49" s="81"/>
      <c r="AI49" s="82" t="n">
        <v>2480</v>
      </c>
      <c r="AJ49" s="81"/>
      <c r="AK49" s="82" t="n">
        <v>5735</v>
      </c>
      <c r="AL49" s="81"/>
      <c r="AM49" s="82" t="n">
        <v>13795</v>
      </c>
      <c r="AN49" s="81"/>
      <c r="AO49" s="82" t="n">
        <v>1085</v>
      </c>
      <c r="AP49" s="81"/>
      <c r="AQ49" s="82" t="n">
        <v>1395</v>
      </c>
      <c r="AR49" s="81"/>
      <c r="AS49" s="82" t="n">
        <v>0</v>
      </c>
      <c r="AT49" s="81"/>
      <c r="AU49" s="82" t="n">
        <v>0</v>
      </c>
      <c r="AV49" s="81"/>
      <c r="AW49" s="82" t="n">
        <v>0</v>
      </c>
      <c r="AX49" s="81"/>
      <c r="AY49" s="82" t="n">
        <v>0</v>
      </c>
      <c r="AZ49" s="83"/>
      <c r="BA49" s="82" t="n">
        <v>0</v>
      </c>
      <c r="BB49" s="84"/>
      <c r="BC49" s="82" t="n">
        <v>620</v>
      </c>
      <c r="BD49" s="81"/>
      <c r="BE49" s="82" t="n">
        <v>0</v>
      </c>
      <c r="BF49" s="81"/>
      <c r="BG49" s="82" t="n">
        <f aca="false">C49+E49+G49+I49+K49+M49+O49+Q49+S49+U49+W49+Y49+AA49+AC49+AE49+AG49+AI49+AK49+AM49+AO49+AQ49+AS49+AU49+AW49+AY49+BA49+BC49+BE49</f>
        <v>410447.75</v>
      </c>
    </row>
    <row r="50" customFormat="false" ht="12.75" hidden="false" customHeight="false" outlineLevel="0" collapsed="false">
      <c r="A50" s="78" t="n">
        <v>38107</v>
      </c>
      <c r="B50" s="81"/>
      <c r="C50" s="82" t="n">
        <v>10200</v>
      </c>
      <c r="D50" s="81"/>
      <c r="E50" s="82" t="n">
        <v>41250</v>
      </c>
      <c r="F50" s="81"/>
      <c r="G50" s="82" t="n">
        <v>5250</v>
      </c>
      <c r="H50" s="81"/>
      <c r="I50" s="82" t="n">
        <v>8700</v>
      </c>
      <c r="J50" s="81"/>
      <c r="K50" s="82" t="n">
        <v>21225</v>
      </c>
      <c r="L50" s="83"/>
      <c r="M50" s="82" t="n">
        <v>21225</v>
      </c>
      <c r="N50" s="81"/>
      <c r="O50" s="82" t="n">
        <v>17550</v>
      </c>
      <c r="P50" s="81"/>
      <c r="Q50" s="82" t="n">
        <v>25650</v>
      </c>
      <c r="R50" s="81"/>
      <c r="S50" s="82" t="n">
        <v>10050</v>
      </c>
      <c r="T50" s="81"/>
      <c r="U50" s="82" t="n">
        <v>133541.25</v>
      </c>
      <c r="V50" s="81"/>
      <c r="W50" s="82" t="n">
        <v>48675</v>
      </c>
      <c r="X50" s="81"/>
      <c r="Y50" s="82" t="n">
        <v>1600</v>
      </c>
      <c r="Z50" s="81"/>
      <c r="AA50" s="82" t="n">
        <v>1600</v>
      </c>
      <c r="AB50" s="81"/>
      <c r="AC50" s="82" t="n">
        <v>1600</v>
      </c>
      <c r="AD50" s="81"/>
      <c r="AE50" s="82" t="n">
        <v>0</v>
      </c>
      <c r="AF50" s="81"/>
      <c r="AG50" s="82" t="n">
        <v>30300</v>
      </c>
      <c r="AH50" s="81"/>
      <c r="AI50" s="82" t="n">
        <v>2250</v>
      </c>
      <c r="AJ50" s="81"/>
      <c r="AK50" s="82" t="n">
        <v>5550</v>
      </c>
      <c r="AL50" s="81"/>
      <c r="AM50" s="82" t="n">
        <v>13200</v>
      </c>
      <c r="AN50" s="81"/>
      <c r="AO50" s="82" t="n">
        <v>1050</v>
      </c>
      <c r="AP50" s="81"/>
      <c r="AQ50" s="82" t="n">
        <v>1200</v>
      </c>
      <c r="AR50" s="81"/>
      <c r="AS50" s="82" t="n">
        <v>0</v>
      </c>
      <c r="AT50" s="81"/>
      <c r="AU50" s="82" t="n">
        <v>0</v>
      </c>
      <c r="AV50" s="81"/>
      <c r="AW50" s="82" t="n">
        <v>0</v>
      </c>
      <c r="AX50" s="81"/>
      <c r="AY50" s="82" t="n">
        <v>0</v>
      </c>
      <c r="AZ50" s="83"/>
      <c r="BA50" s="82" t="n">
        <v>0</v>
      </c>
      <c r="BB50" s="84"/>
      <c r="BC50" s="82" t="n">
        <v>600</v>
      </c>
      <c r="BD50" s="81"/>
      <c r="BE50" s="82" t="n">
        <v>0</v>
      </c>
      <c r="BF50" s="81"/>
      <c r="BG50" s="82" t="n">
        <f aca="false">C50+E50+G50+I50+K50+M50+O50+Q50+S50+U50+W50+Y50+AA50+AC50+AE50+AG50+AI50+AK50+AM50+AO50+AQ50+AS50+AU50+AW50+AY50+BA50+BC50+BE50</f>
        <v>402266.25</v>
      </c>
    </row>
    <row r="51" customFormat="false" ht="12.75" hidden="false" customHeight="false" outlineLevel="0" collapsed="false">
      <c r="A51" s="78" t="n">
        <v>38138</v>
      </c>
      <c r="B51" s="81"/>
      <c r="C51" s="82" t="n">
        <v>9765</v>
      </c>
      <c r="D51" s="81"/>
      <c r="E51" s="82" t="n">
        <v>40610</v>
      </c>
      <c r="F51" s="81"/>
      <c r="G51" s="82" t="n">
        <v>5115</v>
      </c>
      <c r="H51" s="81"/>
      <c r="I51" s="82" t="n">
        <v>8370</v>
      </c>
      <c r="J51" s="81"/>
      <c r="K51" s="82" t="n">
        <v>20847.5</v>
      </c>
      <c r="L51" s="83"/>
      <c r="M51" s="82" t="n">
        <v>20847.5</v>
      </c>
      <c r="N51" s="81"/>
      <c r="O51" s="82" t="n">
        <v>17360</v>
      </c>
      <c r="P51" s="81"/>
      <c r="Q51" s="82" t="n">
        <v>25110</v>
      </c>
      <c r="R51" s="81"/>
      <c r="S51" s="82" t="n">
        <v>9920</v>
      </c>
      <c r="T51" s="81"/>
      <c r="U51" s="82" t="n">
        <v>131133.875</v>
      </c>
      <c r="V51" s="81"/>
      <c r="W51" s="82" t="n">
        <v>47972.5</v>
      </c>
      <c r="X51" s="81"/>
      <c r="Y51" s="82" t="n">
        <v>1550</v>
      </c>
      <c r="Z51" s="81"/>
      <c r="AA51" s="82" t="n">
        <v>1550</v>
      </c>
      <c r="AB51" s="81"/>
      <c r="AC51" s="82" t="n">
        <v>1550</v>
      </c>
      <c r="AD51" s="81"/>
      <c r="AE51" s="82" t="n">
        <v>0</v>
      </c>
      <c r="AF51" s="81"/>
      <c r="AG51" s="82" t="n">
        <v>29760</v>
      </c>
      <c r="AH51" s="81"/>
      <c r="AI51" s="82" t="n">
        <v>2015</v>
      </c>
      <c r="AJ51" s="81"/>
      <c r="AK51" s="82" t="n">
        <v>5270</v>
      </c>
      <c r="AL51" s="81"/>
      <c r="AM51" s="82" t="n">
        <v>12865</v>
      </c>
      <c r="AN51" s="81"/>
      <c r="AO51" s="82" t="n">
        <v>930</v>
      </c>
      <c r="AP51" s="81"/>
      <c r="AQ51" s="82" t="n">
        <v>1240</v>
      </c>
      <c r="AR51" s="81"/>
      <c r="AS51" s="82" t="n">
        <v>0</v>
      </c>
      <c r="AT51" s="81"/>
      <c r="AU51" s="82" t="n">
        <v>0</v>
      </c>
      <c r="AV51" s="81"/>
      <c r="AW51" s="82" t="n">
        <v>0</v>
      </c>
      <c r="AX51" s="81"/>
      <c r="AY51" s="82" t="n">
        <v>0</v>
      </c>
      <c r="AZ51" s="83"/>
      <c r="BA51" s="82" t="n">
        <v>0</v>
      </c>
      <c r="BB51" s="84"/>
      <c r="BC51" s="82" t="n">
        <v>620</v>
      </c>
      <c r="BD51" s="81"/>
      <c r="BE51" s="82" t="n">
        <v>0</v>
      </c>
      <c r="BF51" s="81"/>
      <c r="BG51" s="82" t="n">
        <f aca="false">C51+E51+G51+I51+K51+M51+O51+Q51+S51+U51+W51+Y51+AA51+AC51+AE51+AG51+AI51+AK51+AM51+AO51+AQ51+AS51+AU51+AW51+AY51+BA51+BC51+BE51</f>
        <v>394401.375</v>
      </c>
    </row>
    <row r="52" customFormat="false" ht="12.75" hidden="false" customHeight="false" outlineLevel="0" collapsed="false">
      <c r="A52" s="78" t="n">
        <v>38168</v>
      </c>
      <c r="B52" s="81"/>
      <c r="C52" s="82" t="n">
        <v>9300</v>
      </c>
      <c r="D52" s="81"/>
      <c r="E52" s="82" t="n">
        <v>39900</v>
      </c>
      <c r="F52" s="81"/>
      <c r="G52" s="82" t="n">
        <v>5100</v>
      </c>
      <c r="H52" s="81"/>
      <c r="I52" s="82" t="n">
        <v>8250</v>
      </c>
      <c r="J52" s="81"/>
      <c r="K52" s="82" t="n">
        <v>20550</v>
      </c>
      <c r="L52" s="83"/>
      <c r="M52" s="82" t="n">
        <v>20550</v>
      </c>
      <c r="N52" s="81"/>
      <c r="O52" s="82" t="n">
        <v>17100</v>
      </c>
      <c r="P52" s="81"/>
      <c r="Q52" s="82" t="n">
        <v>24600</v>
      </c>
      <c r="R52" s="81"/>
      <c r="S52" s="82" t="n">
        <v>9750</v>
      </c>
      <c r="T52" s="81"/>
      <c r="U52" s="82" t="n">
        <v>128887.5</v>
      </c>
      <c r="V52" s="81"/>
      <c r="W52" s="82" t="n">
        <v>47250</v>
      </c>
      <c r="X52" s="81"/>
      <c r="Y52" s="82" t="n">
        <v>1500</v>
      </c>
      <c r="Z52" s="81"/>
      <c r="AA52" s="82" t="n">
        <v>1500</v>
      </c>
      <c r="AB52" s="81"/>
      <c r="AC52" s="82" t="n">
        <v>1500</v>
      </c>
      <c r="AD52" s="81"/>
      <c r="AE52" s="82" t="n">
        <v>0</v>
      </c>
      <c r="AF52" s="81"/>
      <c r="AG52" s="82" t="n">
        <v>29100</v>
      </c>
      <c r="AH52" s="81"/>
      <c r="AI52" s="82" t="n">
        <v>1950</v>
      </c>
      <c r="AJ52" s="81"/>
      <c r="AK52" s="82" t="n">
        <v>5100</v>
      </c>
      <c r="AL52" s="81"/>
      <c r="AM52" s="82" t="n">
        <v>12300</v>
      </c>
      <c r="AN52" s="81"/>
      <c r="AO52" s="82" t="n">
        <v>900</v>
      </c>
      <c r="AP52" s="81"/>
      <c r="AQ52" s="82" t="n">
        <v>1050</v>
      </c>
      <c r="AR52" s="81"/>
      <c r="AS52" s="82" t="n">
        <v>0</v>
      </c>
      <c r="AT52" s="81"/>
      <c r="AU52" s="82" t="n">
        <v>0</v>
      </c>
      <c r="AV52" s="81"/>
      <c r="AW52" s="82" t="n">
        <v>0</v>
      </c>
      <c r="AX52" s="81"/>
      <c r="AY52" s="82" t="n">
        <v>0</v>
      </c>
      <c r="AZ52" s="83"/>
      <c r="BA52" s="82" t="n">
        <v>0</v>
      </c>
      <c r="BB52" s="84"/>
      <c r="BC52" s="82" t="n">
        <v>600</v>
      </c>
      <c r="BD52" s="81"/>
      <c r="BE52" s="82" t="n">
        <v>0</v>
      </c>
      <c r="BF52" s="81"/>
      <c r="BG52" s="82" t="n">
        <f aca="false">C52+E52+G52+I52+K52+M52+O52+Q52+S52+U52+W52+Y52+AA52+AC52+AE52+AG52+AI52+AK52+AM52+AO52+AQ52+AS52+AU52+AW52+AY52+BA52+BC52+BE52</f>
        <v>386737.5</v>
      </c>
    </row>
    <row r="53" customFormat="false" ht="12.75" hidden="false" customHeight="false" outlineLevel="0" collapsed="false">
      <c r="A53" s="78" t="n">
        <v>38199</v>
      </c>
      <c r="B53" s="81"/>
      <c r="C53" s="82" t="n">
        <v>8835</v>
      </c>
      <c r="D53" s="81"/>
      <c r="E53" s="82" t="n">
        <v>39215</v>
      </c>
      <c r="F53" s="81"/>
      <c r="G53" s="82" t="n">
        <v>4960</v>
      </c>
      <c r="H53" s="81"/>
      <c r="I53" s="82" t="n">
        <v>8060</v>
      </c>
      <c r="J53" s="81"/>
      <c r="K53" s="82" t="n">
        <v>20305</v>
      </c>
      <c r="L53" s="83"/>
      <c r="M53" s="82" t="n">
        <v>20305</v>
      </c>
      <c r="N53" s="81"/>
      <c r="O53" s="82" t="n">
        <v>16895</v>
      </c>
      <c r="P53" s="81"/>
      <c r="Q53" s="82" t="n">
        <v>24180</v>
      </c>
      <c r="R53" s="81"/>
      <c r="S53" s="82" t="n">
        <v>9455</v>
      </c>
      <c r="T53" s="81"/>
      <c r="U53" s="82" t="n">
        <v>126635</v>
      </c>
      <c r="V53" s="81"/>
      <c r="W53" s="82" t="n">
        <v>46500</v>
      </c>
      <c r="X53" s="81"/>
      <c r="Y53" s="82" t="n">
        <v>1446.66666666667</v>
      </c>
      <c r="Z53" s="81"/>
      <c r="AA53" s="82" t="n">
        <v>1446.66666666667</v>
      </c>
      <c r="AB53" s="81"/>
      <c r="AC53" s="82" t="n">
        <v>1446.66666666667</v>
      </c>
      <c r="AD53" s="81"/>
      <c r="AE53" s="82" t="n">
        <v>0</v>
      </c>
      <c r="AF53" s="81"/>
      <c r="AG53" s="82" t="n">
        <v>28675</v>
      </c>
      <c r="AH53" s="81"/>
      <c r="AI53" s="82" t="n">
        <v>1705</v>
      </c>
      <c r="AJ53" s="81"/>
      <c r="AK53" s="82" t="n">
        <v>4960</v>
      </c>
      <c r="AL53" s="81"/>
      <c r="AM53" s="82" t="n">
        <v>11935</v>
      </c>
      <c r="AN53" s="81"/>
      <c r="AO53" s="82" t="n">
        <v>930</v>
      </c>
      <c r="AP53" s="81"/>
      <c r="AQ53" s="82" t="n">
        <v>1085</v>
      </c>
      <c r="AR53" s="81"/>
      <c r="AS53" s="82" t="n">
        <v>0</v>
      </c>
      <c r="AT53" s="81"/>
      <c r="AU53" s="82" t="n">
        <v>0</v>
      </c>
      <c r="AV53" s="81"/>
      <c r="AW53" s="82" t="n">
        <v>0</v>
      </c>
      <c r="AX53" s="81"/>
      <c r="AY53" s="82" t="n">
        <v>0</v>
      </c>
      <c r="AZ53" s="83"/>
      <c r="BA53" s="82" t="n">
        <v>0</v>
      </c>
      <c r="BB53" s="84"/>
      <c r="BC53" s="82" t="n">
        <v>620</v>
      </c>
      <c r="BD53" s="81"/>
      <c r="BE53" s="82" t="n">
        <v>0</v>
      </c>
      <c r="BF53" s="81"/>
      <c r="BG53" s="82" t="n">
        <f aca="false">C53+E53+G53+I53+K53+M53+O53+Q53+S53+U53+W53+Y53+AA53+AC53+AE53+AG53+AI53+AK53+AM53+AO53+AQ53+AS53+AU53+AW53+AY53+BA53+BC53+BE53</f>
        <v>379595</v>
      </c>
    </row>
    <row r="54" customFormat="false" ht="12.75" hidden="false" customHeight="false" outlineLevel="0" collapsed="false">
      <c r="A54" s="78" t="n">
        <v>38230</v>
      </c>
      <c r="B54" s="81"/>
      <c r="C54" s="82" t="n">
        <v>8525</v>
      </c>
      <c r="D54" s="81"/>
      <c r="E54" s="82" t="n">
        <v>38595</v>
      </c>
      <c r="F54" s="81"/>
      <c r="G54" s="82" t="n">
        <v>4960</v>
      </c>
      <c r="H54" s="81"/>
      <c r="I54" s="82" t="n">
        <v>7905</v>
      </c>
      <c r="J54" s="81"/>
      <c r="K54" s="82" t="n">
        <v>19995</v>
      </c>
      <c r="L54" s="83"/>
      <c r="M54" s="82" t="n">
        <v>19995</v>
      </c>
      <c r="N54" s="81"/>
      <c r="O54" s="82" t="n">
        <v>16585</v>
      </c>
      <c r="P54" s="81"/>
      <c r="Q54" s="82" t="n">
        <v>23715</v>
      </c>
      <c r="R54" s="81"/>
      <c r="S54" s="82" t="n">
        <v>9300</v>
      </c>
      <c r="T54" s="81"/>
      <c r="U54" s="82" t="n">
        <v>124422.375</v>
      </c>
      <c r="V54" s="81"/>
      <c r="W54" s="82" t="n">
        <v>45802.5</v>
      </c>
      <c r="X54" s="81"/>
      <c r="Y54" s="82" t="n">
        <v>1395</v>
      </c>
      <c r="Z54" s="81"/>
      <c r="AA54" s="82" t="n">
        <v>1395</v>
      </c>
      <c r="AB54" s="81"/>
      <c r="AC54" s="82" t="n">
        <v>1395</v>
      </c>
      <c r="AD54" s="81"/>
      <c r="AE54" s="82" t="n">
        <v>0</v>
      </c>
      <c r="AF54" s="81"/>
      <c r="AG54" s="82" t="n">
        <v>28055</v>
      </c>
      <c r="AH54" s="81"/>
      <c r="AI54" s="82" t="n">
        <v>1550</v>
      </c>
      <c r="AJ54" s="81"/>
      <c r="AK54" s="82" t="n">
        <v>4805</v>
      </c>
      <c r="AL54" s="81"/>
      <c r="AM54" s="82" t="n">
        <v>11470</v>
      </c>
      <c r="AN54" s="81"/>
      <c r="AO54" s="82" t="n">
        <v>930</v>
      </c>
      <c r="AP54" s="81"/>
      <c r="AQ54" s="82" t="n">
        <v>930</v>
      </c>
      <c r="AR54" s="81"/>
      <c r="AS54" s="82" t="n">
        <v>0</v>
      </c>
      <c r="AT54" s="81"/>
      <c r="AU54" s="82" t="n">
        <v>0</v>
      </c>
      <c r="AV54" s="81"/>
      <c r="AW54" s="82" t="n">
        <v>0</v>
      </c>
      <c r="AX54" s="81"/>
      <c r="AY54" s="82" t="n">
        <v>0</v>
      </c>
      <c r="AZ54" s="83"/>
      <c r="BA54" s="82" t="n">
        <v>0</v>
      </c>
      <c r="BB54" s="84"/>
      <c r="BC54" s="82" t="n">
        <v>620</v>
      </c>
      <c r="BD54" s="81"/>
      <c r="BE54" s="82" t="n">
        <v>0</v>
      </c>
      <c r="BF54" s="81"/>
      <c r="BG54" s="82" t="n">
        <f aca="false">C54+E54+G54+I54+K54+M54+O54+Q54+S54+U54+W54+Y54+AA54+AC54+AE54+AG54+AI54+AK54+AM54+AO54+AQ54+AS54+AU54+AW54+AY54+BA54+BC54+BE54</f>
        <v>372344.875</v>
      </c>
    </row>
    <row r="55" customFormat="false" ht="12.75" hidden="false" customHeight="false" outlineLevel="0" collapsed="false">
      <c r="A55" s="78" t="n">
        <v>38260</v>
      </c>
      <c r="B55" s="81"/>
      <c r="C55" s="82" t="n">
        <v>8100</v>
      </c>
      <c r="D55" s="81"/>
      <c r="E55" s="82" t="n">
        <v>37950</v>
      </c>
      <c r="F55" s="81"/>
      <c r="G55" s="82" t="n">
        <v>4950</v>
      </c>
      <c r="H55" s="81"/>
      <c r="I55" s="82" t="n">
        <v>7650</v>
      </c>
      <c r="J55" s="81"/>
      <c r="K55" s="82" t="n">
        <v>19650</v>
      </c>
      <c r="L55" s="83"/>
      <c r="M55" s="82" t="n">
        <v>19650</v>
      </c>
      <c r="N55" s="81"/>
      <c r="O55" s="82" t="n">
        <v>16350</v>
      </c>
      <c r="P55" s="81"/>
      <c r="Q55" s="82" t="n">
        <v>23250</v>
      </c>
      <c r="R55" s="81"/>
      <c r="S55" s="82" t="n">
        <v>9150</v>
      </c>
      <c r="T55" s="81"/>
      <c r="U55" s="82" t="n">
        <v>122392.5</v>
      </c>
      <c r="V55" s="81"/>
      <c r="W55" s="82" t="n">
        <v>45150</v>
      </c>
      <c r="X55" s="81"/>
      <c r="Y55" s="82" t="n">
        <v>1350</v>
      </c>
      <c r="Z55" s="81"/>
      <c r="AA55" s="82" t="n">
        <v>1350</v>
      </c>
      <c r="AB55" s="81"/>
      <c r="AC55" s="82" t="n">
        <v>1350</v>
      </c>
      <c r="AD55" s="81"/>
      <c r="AE55" s="82" t="n">
        <v>0</v>
      </c>
      <c r="AF55" s="81"/>
      <c r="AG55" s="82" t="n">
        <v>27450</v>
      </c>
      <c r="AH55" s="81"/>
      <c r="AI55" s="82" t="n">
        <v>1500</v>
      </c>
      <c r="AJ55" s="81"/>
      <c r="AK55" s="82" t="n">
        <v>4650</v>
      </c>
      <c r="AL55" s="81"/>
      <c r="AM55" s="82" t="n">
        <v>11100</v>
      </c>
      <c r="AN55" s="81"/>
      <c r="AO55" s="82" t="n">
        <v>900</v>
      </c>
      <c r="AP55" s="81"/>
      <c r="AQ55" s="82" t="n">
        <v>900</v>
      </c>
      <c r="AR55" s="81"/>
      <c r="AS55" s="82" t="n">
        <v>0</v>
      </c>
      <c r="AT55" s="81"/>
      <c r="AU55" s="82" t="n">
        <v>0</v>
      </c>
      <c r="AV55" s="81"/>
      <c r="AW55" s="82" t="n">
        <v>0</v>
      </c>
      <c r="AX55" s="81"/>
      <c r="AY55" s="82" t="n">
        <v>0</v>
      </c>
      <c r="AZ55" s="83"/>
      <c r="BA55" s="82" t="n">
        <v>0</v>
      </c>
      <c r="BB55" s="84"/>
      <c r="BC55" s="82" t="n">
        <v>600</v>
      </c>
      <c r="BD55" s="81"/>
      <c r="BE55" s="82" t="n">
        <v>0</v>
      </c>
      <c r="BF55" s="81"/>
      <c r="BG55" s="82" t="n">
        <f aca="false">C55+E55+G55+I55+K55+M55+O55+Q55+S55+U55+W55+Y55+AA55+AC55+AE55+AG55+AI55+AK55+AM55+AO55+AQ55+AS55+AU55+AW55+AY55+BA55+BC55+BE55</f>
        <v>365392.5</v>
      </c>
    </row>
    <row r="56" customFormat="false" ht="12.75" hidden="false" customHeight="false" outlineLevel="0" collapsed="false">
      <c r="A56" s="78" t="n">
        <v>38291</v>
      </c>
      <c r="B56" s="81"/>
      <c r="C56" s="82" t="n">
        <v>7750</v>
      </c>
      <c r="D56" s="81"/>
      <c r="E56" s="82" t="n">
        <v>37355</v>
      </c>
      <c r="F56" s="81"/>
      <c r="G56" s="82" t="n">
        <v>4805</v>
      </c>
      <c r="H56" s="81"/>
      <c r="I56" s="82" t="n">
        <v>7440</v>
      </c>
      <c r="J56" s="81"/>
      <c r="K56" s="82" t="n">
        <v>19375</v>
      </c>
      <c r="L56" s="83"/>
      <c r="M56" s="82" t="n">
        <v>19375</v>
      </c>
      <c r="N56" s="81"/>
      <c r="O56" s="82" t="n">
        <v>16120</v>
      </c>
      <c r="P56" s="81"/>
      <c r="Q56" s="82" t="n">
        <v>22630</v>
      </c>
      <c r="R56" s="81"/>
      <c r="S56" s="82" t="n">
        <v>8990</v>
      </c>
      <c r="T56" s="81"/>
      <c r="U56" s="82" t="n">
        <v>120070.75</v>
      </c>
      <c r="V56" s="81"/>
      <c r="W56" s="82" t="n">
        <v>44485</v>
      </c>
      <c r="X56" s="81"/>
      <c r="Y56" s="82" t="n">
        <v>1291.66666666667</v>
      </c>
      <c r="Z56" s="81"/>
      <c r="AA56" s="82" t="n">
        <v>1291.66666666667</v>
      </c>
      <c r="AB56" s="81"/>
      <c r="AC56" s="82" t="n">
        <v>1291.66666666667</v>
      </c>
      <c r="AD56" s="81"/>
      <c r="AE56" s="82" t="n">
        <v>0</v>
      </c>
      <c r="AF56" s="81"/>
      <c r="AG56" s="82" t="n">
        <v>26660</v>
      </c>
      <c r="AH56" s="81"/>
      <c r="AI56" s="82" t="n">
        <v>1395</v>
      </c>
      <c r="AJ56" s="81"/>
      <c r="AK56" s="82" t="n">
        <v>4495</v>
      </c>
      <c r="AL56" s="81"/>
      <c r="AM56" s="82" t="n">
        <v>10695</v>
      </c>
      <c r="AN56" s="81"/>
      <c r="AO56" s="82" t="n">
        <v>775</v>
      </c>
      <c r="AP56" s="81"/>
      <c r="AQ56" s="82" t="n">
        <v>775</v>
      </c>
      <c r="AR56" s="81"/>
      <c r="AS56" s="82" t="n">
        <v>0</v>
      </c>
      <c r="AT56" s="81"/>
      <c r="AU56" s="82" t="n">
        <v>0</v>
      </c>
      <c r="AV56" s="81"/>
      <c r="AW56" s="82" t="n">
        <v>0</v>
      </c>
      <c r="AX56" s="81"/>
      <c r="AY56" s="82" t="n">
        <v>0</v>
      </c>
      <c r="AZ56" s="83"/>
      <c r="BA56" s="82" t="n">
        <v>0</v>
      </c>
      <c r="BB56" s="84"/>
      <c r="BC56" s="82" t="n">
        <v>465</v>
      </c>
      <c r="BD56" s="81"/>
      <c r="BE56" s="82" t="n">
        <v>0</v>
      </c>
      <c r="BF56" s="81"/>
      <c r="BG56" s="82" t="n">
        <f aca="false">C56+E56+G56+I56+K56+M56+O56+Q56+S56+U56+W56+Y56+AA56+AC56+AE56+AG56+AI56+AK56+AM56+AO56+AQ56+AS56+AU56+AW56+AY56+BA56+BC56+BE56</f>
        <v>357530.75</v>
      </c>
    </row>
    <row r="57" customFormat="false" ht="12.75" hidden="false" customHeight="false" outlineLevel="0" collapsed="false">
      <c r="A57" s="78" t="n">
        <v>38321</v>
      </c>
      <c r="B57" s="81"/>
      <c r="C57" s="82" t="n">
        <v>7350</v>
      </c>
      <c r="D57" s="81"/>
      <c r="E57" s="82" t="n">
        <v>36750</v>
      </c>
      <c r="F57" s="81"/>
      <c r="G57" s="82" t="n">
        <v>4800</v>
      </c>
      <c r="H57" s="81"/>
      <c r="I57" s="82" t="n">
        <v>7350</v>
      </c>
      <c r="J57" s="81"/>
      <c r="K57" s="82" t="n">
        <v>19125</v>
      </c>
      <c r="L57" s="83"/>
      <c r="M57" s="82" t="n">
        <v>19125</v>
      </c>
      <c r="N57" s="81"/>
      <c r="O57" s="82" t="n">
        <v>15900</v>
      </c>
      <c r="P57" s="81"/>
      <c r="Q57" s="82" t="n">
        <v>22200</v>
      </c>
      <c r="R57" s="81"/>
      <c r="S57" s="82" t="n">
        <v>8850</v>
      </c>
      <c r="T57" s="81"/>
      <c r="U57" s="82" t="n">
        <v>118110</v>
      </c>
      <c r="V57" s="81"/>
      <c r="W57" s="82" t="n">
        <v>43800</v>
      </c>
      <c r="X57" s="81"/>
      <c r="Y57" s="82" t="n">
        <v>1250</v>
      </c>
      <c r="Z57" s="81"/>
      <c r="AA57" s="82" t="n">
        <v>1250</v>
      </c>
      <c r="AB57" s="81"/>
      <c r="AC57" s="82" t="n">
        <v>1250</v>
      </c>
      <c r="AD57" s="81"/>
      <c r="AE57" s="82" t="n">
        <v>0</v>
      </c>
      <c r="AF57" s="81"/>
      <c r="AG57" s="82" t="n">
        <v>26100</v>
      </c>
      <c r="AH57" s="81"/>
      <c r="AI57" s="82" t="n">
        <v>1200</v>
      </c>
      <c r="AJ57" s="81"/>
      <c r="AK57" s="82" t="n">
        <v>4350</v>
      </c>
      <c r="AL57" s="81"/>
      <c r="AM57" s="82" t="n">
        <v>10350</v>
      </c>
      <c r="AN57" s="81"/>
      <c r="AO57" s="82" t="n">
        <v>750</v>
      </c>
      <c r="AP57" s="81"/>
      <c r="AQ57" s="82" t="n">
        <v>750</v>
      </c>
      <c r="AR57" s="81"/>
      <c r="AS57" s="82" t="n">
        <v>0</v>
      </c>
      <c r="AT57" s="81"/>
      <c r="AU57" s="82" t="n">
        <v>0</v>
      </c>
      <c r="AV57" s="81"/>
      <c r="AW57" s="82" t="n">
        <v>0</v>
      </c>
      <c r="AX57" s="81"/>
      <c r="AY57" s="82" t="n">
        <v>0</v>
      </c>
      <c r="AZ57" s="83"/>
      <c r="BA57" s="82" t="n">
        <v>0</v>
      </c>
      <c r="BB57" s="84"/>
      <c r="BC57" s="82" t="n">
        <v>450</v>
      </c>
      <c r="BD57" s="81"/>
      <c r="BE57" s="82" t="n">
        <v>0</v>
      </c>
      <c r="BF57" s="81"/>
      <c r="BG57" s="82" t="n">
        <f aca="false">C57+E57+G57+I57+K57+M57+O57+Q57+S57+U57+W57+Y57+AA57+AC57+AE57+AG57+AI57+AK57+AM57+AO57+AQ57+AS57+AU57+AW57+AY57+BA57+BC57+BE57</f>
        <v>351060</v>
      </c>
    </row>
    <row r="58" customFormat="false" ht="12.75" hidden="false" customHeight="false" outlineLevel="0" collapsed="false">
      <c r="A58" s="78" t="n">
        <v>38352</v>
      </c>
      <c r="B58" s="81"/>
      <c r="C58" s="82" t="n">
        <v>6975</v>
      </c>
      <c r="D58" s="81"/>
      <c r="E58" s="82" t="n">
        <v>36115</v>
      </c>
      <c r="F58" s="81"/>
      <c r="G58" s="82" t="n">
        <v>4650</v>
      </c>
      <c r="H58" s="81"/>
      <c r="I58" s="82" t="n">
        <v>7130</v>
      </c>
      <c r="J58" s="81"/>
      <c r="K58" s="82" t="n">
        <v>18832.5</v>
      </c>
      <c r="L58" s="83"/>
      <c r="M58" s="82" t="n">
        <v>18832.5</v>
      </c>
      <c r="N58" s="81"/>
      <c r="O58" s="82" t="n">
        <v>15655</v>
      </c>
      <c r="P58" s="81"/>
      <c r="Q58" s="82" t="n">
        <v>21700</v>
      </c>
      <c r="R58" s="81"/>
      <c r="S58" s="82" t="n">
        <v>8680</v>
      </c>
      <c r="T58" s="81"/>
      <c r="U58" s="82" t="n">
        <v>116110.5</v>
      </c>
      <c r="V58" s="81"/>
      <c r="W58" s="82" t="n">
        <v>43090</v>
      </c>
      <c r="X58" s="81"/>
      <c r="Y58" s="82" t="n">
        <v>1188.33333333333</v>
      </c>
      <c r="Z58" s="81"/>
      <c r="AA58" s="82" t="n">
        <v>1188.33333333333</v>
      </c>
      <c r="AB58" s="81"/>
      <c r="AC58" s="82" t="n">
        <v>1188.33333333333</v>
      </c>
      <c r="AD58" s="81"/>
      <c r="AE58" s="82" t="n">
        <v>0</v>
      </c>
      <c r="AF58" s="81"/>
      <c r="AG58" s="82" t="n">
        <v>25575</v>
      </c>
      <c r="AH58" s="81"/>
      <c r="AI58" s="82" t="n">
        <v>1085</v>
      </c>
      <c r="AJ58" s="81"/>
      <c r="AK58" s="82" t="n">
        <v>4185</v>
      </c>
      <c r="AL58" s="81"/>
      <c r="AM58" s="82" t="n">
        <v>9920</v>
      </c>
      <c r="AN58" s="81"/>
      <c r="AO58" s="82" t="n">
        <v>775</v>
      </c>
      <c r="AP58" s="81"/>
      <c r="AQ58" s="82" t="n">
        <v>775</v>
      </c>
      <c r="AR58" s="81"/>
      <c r="AS58" s="82" t="n">
        <v>0</v>
      </c>
      <c r="AT58" s="81"/>
      <c r="AU58" s="82" t="n">
        <v>0</v>
      </c>
      <c r="AV58" s="81"/>
      <c r="AW58" s="82" t="n">
        <v>0</v>
      </c>
      <c r="AX58" s="81"/>
      <c r="AY58" s="82" t="n">
        <v>0</v>
      </c>
      <c r="AZ58" s="83"/>
      <c r="BA58" s="82" t="n">
        <v>0</v>
      </c>
      <c r="BB58" s="84"/>
      <c r="BC58" s="82" t="n">
        <v>465</v>
      </c>
      <c r="BD58" s="81"/>
      <c r="BE58" s="82" t="n">
        <v>0</v>
      </c>
      <c r="BF58" s="81"/>
      <c r="BG58" s="82" t="n">
        <f aca="false">C58+E58+G58+I58+K58+M58+O58+Q58+S58+U58+W58+Y58+AA58+AC58+AE58+AG58+AI58+AK58+AM58+AO58+AQ58+AS58+AU58+AW58+AY58+BA58+BC58+BE58</f>
        <v>344115.5</v>
      </c>
    </row>
    <row r="59" customFormat="false" ht="12.75" hidden="false" customHeight="false" outlineLevel="0" collapsed="false">
      <c r="A59" s="78" t="n">
        <v>38383</v>
      </c>
      <c r="B59" s="81"/>
      <c r="C59" s="82" t="n">
        <v>6665</v>
      </c>
      <c r="D59" s="81"/>
      <c r="E59" s="82" t="n">
        <v>35495</v>
      </c>
      <c r="F59" s="81"/>
      <c r="G59" s="82" t="n">
        <v>4650</v>
      </c>
      <c r="H59" s="81"/>
      <c r="I59" s="82" t="n">
        <v>6975</v>
      </c>
      <c r="J59" s="81"/>
      <c r="K59" s="82" t="n">
        <v>18522.5</v>
      </c>
      <c r="L59" s="83"/>
      <c r="M59" s="82" t="n">
        <v>18522.5</v>
      </c>
      <c r="N59" s="81"/>
      <c r="O59" s="82" t="n">
        <v>15345</v>
      </c>
      <c r="P59" s="81"/>
      <c r="Q59" s="82" t="n">
        <v>21235</v>
      </c>
      <c r="R59" s="81"/>
      <c r="S59" s="82" t="n">
        <v>8370</v>
      </c>
      <c r="T59" s="81"/>
      <c r="U59" s="82" t="n">
        <v>114281.5</v>
      </c>
      <c r="V59" s="81"/>
      <c r="W59" s="82" t="n">
        <v>42470</v>
      </c>
      <c r="X59" s="81"/>
      <c r="Y59" s="82" t="n">
        <v>1188.33333333333</v>
      </c>
      <c r="Z59" s="81"/>
      <c r="AA59" s="82" t="n">
        <v>1188.33333333333</v>
      </c>
      <c r="AB59" s="81"/>
      <c r="AC59" s="82" t="n">
        <v>1188.33333333333</v>
      </c>
      <c r="AD59" s="81"/>
      <c r="AE59" s="82" t="n">
        <v>0</v>
      </c>
      <c r="AF59" s="81"/>
      <c r="AG59" s="82" t="n">
        <v>24955</v>
      </c>
      <c r="AH59" s="81"/>
      <c r="AI59" s="82" t="n">
        <v>1085</v>
      </c>
      <c r="AJ59" s="81"/>
      <c r="AK59" s="82" t="n">
        <v>4030</v>
      </c>
      <c r="AL59" s="81"/>
      <c r="AM59" s="82" t="n">
        <v>9610</v>
      </c>
      <c r="AN59" s="81"/>
      <c r="AO59" s="82" t="n">
        <v>775</v>
      </c>
      <c r="AP59" s="81"/>
      <c r="AQ59" s="82" t="n">
        <v>620</v>
      </c>
      <c r="AR59" s="81"/>
      <c r="AS59" s="82" t="n">
        <v>0</v>
      </c>
      <c r="AT59" s="81"/>
      <c r="AU59" s="82" t="n">
        <v>0</v>
      </c>
      <c r="AV59" s="81"/>
      <c r="AW59" s="82" t="n">
        <v>0</v>
      </c>
      <c r="AX59" s="81"/>
      <c r="AY59" s="82" t="n">
        <v>0</v>
      </c>
      <c r="AZ59" s="83"/>
      <c r="BA59" s="82" t="n">
        <v>0</v>
      </c>
      <c r="BB59" s="84"/>
      <c r="BC59" s="82" t="n">
        <v>1705</v>
      </c>
      <c r="BD59" s="81"/>
      <c r="BE59" s="82" t="n">
        <v>0</v>
      </c>
      <c r="BF59" s="81"/>
      <c r="BG59" s="82" t="n">
        <f aca="false">C59+E59+G59+I59+K59+M59+O59+Q59+S59+U59+W59+Y59+AA59+AC59+AE59+AG59+AI59+AK59+AM59+AO59+AQ59+AS59+AU59+AW59+AY59+BA59+BC59+BE59</f>
        <v>338876.5</v>
      </c>
    </row>
    <row r="60" customFormat="false" ht="12.75" hidden="false" customHeight="false" outlineLevel="0" collapsed="false">
      <c r="A60" s="78" t="n">
        <v>38411</v>
      </c>
      <c r="B60" s="81"/>
      <c r="C60" s="82" t="n">
        <v>6440</v>
      </c>
      <c r="D60" s="81"/>
      <c r="E60" s="82" t="n">
        <v>35000</v>
      </c>
      <c r="F60" s="81"/>
      <c r="G60" s="82" t="n">
        <v>4620</v>
      </c>
      <c r="H60" s="81"/>
      <c r="I60" s="82" t="n">
        <v>6860</v>
      </c>
      <c r="J60" s="81"/>
      <c r="K60" s="82" t="n">
        <v>18270</v>
      </c>
      <c r="L60" s="83"/>
      <c r="M60" s="82" t="n">
        <v>18270</v>
      </c>
      <c r="N60" s="81"/>
      <c r="O60" s="82" t="n">
        <v>15120</v>
      </c>
      <c r="P60" s="81"/>
      <c r="Q60" s="82" t="n">
        <v>20720</v>
      </c>
      <c r="R60" s="81"/>
      <c r="S60" s="82" t="n">
        <v>8260</v>
      </c>
      <c r="T60" s="81"/>
      <c r="U60" s="82" t="n">
        <v>112147</v>
      </c>
      <c r="V60" s="81"/>
      <c r="W60" s="82" t="n">
        <v>41860</v>
      </c>
      <c r="X60" s="81"/>
      <c r="Y60" s="82" t="n">
        <v>1120</v>
      </c>
      <c r="Z60" s="81"/>
      <c r="AA60" s="82" t="n">
        <v>1120</v>
      </c>
      <c r="AB60" s="81"/>
      <c r="AC60" s="82" t="n">
        <v>1120</v>
      </c>
      <c r="AD60" s="81"/>
      <c r="AE60" s="82" t="n">
        <v>0</v>
      </c>
      <c r="AF60" s="81"/>
      <c r="AG60" s="82" t="n">
        <v>24360</v>
      </c>
      <c r="AH60" s="81"/>
      <c r="AI60" s="82" t="n">
        <v>980</v>
      </c>
      <c r="AJ60" s="81"/>
      <c r="AK60" s="82" t="n">
        <v>3920</v>
      </c>
      <c r="AL60" s="81"/>
      <c r="AM60" s="82" t="n">
        <v>9240</v>
      </c>
      <c r="AN60" s="81"/>
      <c r="AO60" s="82" t="n">
        <v>700</v>
      </c>
      <c r="AP60" s="81"/>
      <c r="AQ60" s="82" t="n">
        <v>700</v>
      </c>
      <c r="AR60" s="81"/>
      <c r="AS60" s="82" t="n">
        <v>0</v>
      </c>
      <c r="AT60" s="81"/>
      <c r="AU60" s="82" t="n">
        <v>0</v>
      </c>
      <c r="AV60" s="81"/>
      <c r="AW60" s="82" t="n">
        <v>0</v>
      </c>
      <c r="AX60" s="81"/>
      <c r="AY60" s="82" t="n">
        <v>0</v>
      </c>
      <c r="AZ60" s="83"/>
      <c r="BA60" s="82" t="n">
        <v>0</v>
      </c>
      <c r="BB60" s="84"/>
      <c r="BC60" s="82" t="n">
        <v>1680</v>
      </c>
      <c r="BD60" s="81"/>
      <c r="BE60" s="82" t="n">
        <v>0</v>
      </c>
      <c r="BF60" s="81"/>
      <c r="BG60" s="82" t="n">
        <f aca="false">C60+E60+G60+I60+K60+M60+O60+Q60+S60+U60+W60+Y60+AA60+AC60+AE60+AG60+AI60+AK60+AM60+AO60+AQ60+AS60+AU60+AW60+AY60+BA60+BC60+BE60</f>
        <v>332507</v>
      </c>
    </row>
    <row r="61" customFormat="false" ht="12.75" hidden="false" customHeight="false" outlineLevel="0" collapsed="false">
      <c r="A61" s="78" t="n">
        <v>38442</v>
      </c>
      <c r="B61" s="81"/>
      <c r="C61" s="82" t="n">
        <v>6045</v>
      </c>
      <c r="D61" s="81"/>
      <c r="E61" s="82" t="n">
        <v>34410</v>
      </c>
      <c r="F61" s="81"/>
      <c r="G61" s="82" t="n">
        <v>4495</v>
      </c>
      <c r="H61" s="81"/>
      <c r="I61" s="82" t="n">
        <v>6665</v>
      </c>
      <c r="J61" s="81"/>
      <c r="K61" s="82" t="n">
        <v>17980</v>
      </c>
      <c r="L61" s="83"/>
      <c r="M61" s="82" t="n">
        <v>17980</v>
      </c>
      <c r="N61" s="81"/>
      <c r="O61" s="82" t="n">
        <v>14880</v>
      </c>
      <c r="P61" s="81"/>
      <c r="Q61" s="82" t="n">
        <v>20305</v>
      </c>
      <c r="R61" s="81"/>
      <c r="S61" s="82" t="n">
        <v>8060</v>
      </c>
      <c r="T61" s="81"/>
      <c r="U61" s="82" t="n">
        <v>110158.5</v>
      </c>
      <c r="V61" s="81"/>
      <c r="W61" s="82" t="n">
        <v>41230</v>
      </c>
      <c r="X61" s="81"/>
      <c r="Y61" s="82" t="n">
        <v>1085</v>
      </c>
      <c r="Z61" s="81"/>
      <c r="AA61" s="82" t="n">
        <v>1085</v>
      </c>
      <c r="AB61" s="81"/>
      <c r="AC61" s="82" t="n">
        <v>1085</v>
      </c>
      <c r="AD61" s="81"/>
      <c r="AE61" s="82" t="n">
        <v>0</v>
      </c>
      <c r="AF61" s="81"/>
      <c r="AG61" s="82" t="n">
        <v>23870</v>
      </c>
      <c r="AH61" s="81"/>
      <c r="AI61" s="82" t="n">
        <v>930</v>
      </c>
      <c r="AJ61" s="81"/>
      <c r="AK61" s="82" t="n">
        <v>3875</v>
      </c>
      <c r="AL61" s="81"/>
      <c r="AM61" s="82" t="n">
        <v>8990</v>
      </c>
      <c r="AN61" s="81"/>
      <c r="AO61" s="82" t="n">
        <v>620</v>
      </c>
      <c r="AP61" s="81"/>
      <c r="AQ61" s="82" t="n">
        <v>620</v>
      </c>
      <c r="AR61" s="81"/>
      <c r="AS61" s="82" t="n">
        <v>0</v>
      </c>
      <c r="AT61" s="81"/>
      <c r="AU61" s="82" t="n">
        <v>0</v>
      </c>
      <c r="AV61" s="81"/>
      <c r="AW61" s="82" t="n">
        <v>0</v>
      </c>
      <c r="AX61" s="81"/>
      <c r="AY61" s="82" t="n">
        <v>0</v>
      </c>
      <c r="AZ61" s="83"/>
      <c r="BA61" s="82" t="n">
        <v>0</v>
      </c>
      <c r="BB61" s="84"/>
      <c r="BC61" s="82" t="n">
        <v>1705</v>
      </c>
      <c r="BD61" s="81"/>
      <c r="BE61" s="82" t="n">
        <v>0</v>
      </c>
      <c r="BF61" s="81"/>
      <c r="BG61" s="82" t="n">
        <f aca="false">C61+E61+G61+I61+K61+M61+O61+Q61+S61+U61+W61+Y61+AA61+AC61+AE61+AG61+AI61+AK61+AM61+AO61+AQ61+AS61+AU61+AW61+AY61+BA61+BC61+BE61</f>
        <v>326073.5</v>
      </c>
    </row>
    <row r="62" customFormat="false" ht="12.75" hidden="false" customHeight="false" outlineLevel="0" collapsed="false">
      <c r="A62" s="78" t="n">
        <v>38472</v>
      </c>
      <c r="B62" s="81"/>
      <c r="C62" s="82" t="n">
        <v>5850</v>
      </c>
      <c r="D62" s="81"/>
      <c r="E62" s="82" t="n">
        <v>33900</v>
      </c>
      <c r="F62" s="81"/>
      <c r="G62" s="82" t="n">
        <v>4500</v>
      </c>
      <c r="H62" s="81"/>
      <c r="I62" s="82" t="n">
        <v>6600</v>
      </c>
      <c r="J62" s="81"/>
      <c r="K62" s="82" t="n">
        <v>17700</v>
      </c>
      <c r="L62" s="83"/>
      <c r="M62" s="82" t="n">
        <v>17700</v>
      </c>
      <c r="N62" s="81"/>
      <c r="O62" s="82" t="n">
        <v>14700</v>
      </c>
      <c r="P62" s="81"/>
      <c r="Q62" s="82" t="n">
        <v>19800</v>
      </c>
      <c r="R62" s="81"/>
      <c r="S62" s="82" t="n">
        <v>7950</v>
      </c>
      <c r="T62" s="81"/>
      <c r="U62" s="82" t="n">
        <v>108296.25</v>
      </c>
      <c r="V62" s="81"/>
      <c r="W62" s="82" t="n">
        <v>40575</v>
      </c>
      <c r="X62" s="81"/>
      <c r="Y62" s="82" t="n">
        <v>1050</v>
      </c>
      <c r="Z62" s="81"/>
      <c r="AA62" s="82" t="n">
        <v>1050</v>
      </c>
      <c r="AB62" s="81"/>
      <c r="AC62" s="82" t="n">
        <v>1050</v>
      </c>
      <c r="AD62" s="81"/>
      <c r="AE62" s="82" t="n">
        <v>0</v>
      </c>
      <c r="AF62" s="81"/>
      <c r="AG62" s="82" t="n">
        <v>23400</v>
      </c>
      <c r="AH62" s="81"/>
      <c r="AI62" s="82" t="n">
        <v>750</v>
      </c>
      <c r="AJ62" s="81"/>
      <c r="AK62" s="82" t="n">
        <v>3750</v>
      </c>
      <c r="AL62" s="81"/>
      <c r="AM62" s="82" t="n">
        <v>8700</v>
      </c>
      <c r="AN62" s="81"/>
      <c r="AO62" s="82" t="n">
        <v>600</v>
      </c>
      <c r="AP62" s="81"/>
      <c r="AQ62" s="82" t="n">
        <v>600</v>
      </c>
      <c r="AR62" s="81"/>
      <c r="AS62" s="82" t="n">
        <v>0</v>
      </c>
      <c r="AT62" s="81"/>
      <c r="AU62" s="82" t="n">
        <v>0</v>
      </c>
      <c r="AV62" s="81"/>
      <c r="AW62" s="82" t="n">
        <v>0</v>
      </c>
      <c r="AX62" s="81"/>
      <c r="AY62" s="82" t="n">
        <v>0</v>
      </c>
      <c r="AZ62" s="83"/>
      <c r="BA62" s="82" t="n">
        <v>0</v>
      </c>
      <c r="BB62" s="84"/>
      <c r="BC62" s="82" t="n">
        <v>1650</v>
      </c>
      <c r="BD62" s="81"/>
      <c r="BE62" s="82" t="n">
        <v>0</v>
      </c>
      <c r="BF62" s="81"/>
      <c r="BG62" s="82" t="n">
        <f aca="false">C62+E62+G62+I62+K62+M62+O62+Q62+S62+U62+W62+Y62+AA62+AC62+AE62+AG62+AI62+AK62+AM62+AO62+AQ62+AS62+AU62+AW62+AY62+BA62+BC62+BE62</f>
        <v>320171.25</v>
      </c>
    </row>
    <row r="63" customFormat="false" ht="12.75" hidden="false" customHeight="false" outlineLevel="0" collapsed="false">
      <c r="A63" s="78" t="n">
        <v>38503</v>
      </c>
      <c r="B63" s="81"/>
      <c r="C63" s="82" t="n">
        <v>5580</v>
      </c>
      <c r="D63" s="81"/>
      <c r="E63" s="82" t="n">
        <v>33325</v>
      </c>
      <c r="F63" s="81"/>
      <c r="G63" s="82" t="n">
        <v>4340</v>
      </c>
      <c r="H63" s="81"/>
      <c r="I63" s="82" t="n">
        <v>6355</v>
      </c>
      <c r="J63" s="81"/>
      <c r="K63" s="82" t="n">
        <v>17437.5</v>
      </c>
      <c r="L63" s="83"/>
      <c r="M63" s="82" t="n">
        <v>17437.5</v>
      </c>
      <c r="N63" s="81"/>
      <c r="O63" s="82" t="n">
        <v>14570</v>
      </c>
      <c r="P63" s="81"/>
      <c r="Q63" s="82" t="n">
        <v>19220</v>
      </c>
      <c r="R63" s="81"/>
      <c r="S63" s="82" t="n">
        <v>7750</v>
      </c>
      <c r="T63" s="81"/>
      <c r="U63" s="82" t="n">
        <v>106655.5</v>
      </c>
      <c r="V63" s="81"/>
      <c r="W63" s="82" t="n">
        <v>39990</v>
      </c>
      <c r="X63" s="81"/>
      <c r="Y63" s="82" t="n">
        <v>1033.33333333333</v>
      </c>
      <c r="Z63" s="81"/>
      <c r="AA63" s="82" t="n">
        <v>1033.33333333333</v>
      </c>
      <c r="AB63" s="81"/>
      <c r="AC63" s="82" t="n">
        <v>1033.33333333333</v>
      </c>
      <c r="AD63" s="81"/>
      <c r="AE63" s="82" t="n">
        <v>0</v>
      </c>
      <c r="AF63" s="81"/>
      <c r="AG63" s="82" t="n">
        <v>22785</v>
      </c>
      <c r="AH63" s="81"/>
      <c r="AI63" s="82" t="n">
        <v>775</v>
      </c>
      <c r="AJ63" s="81"/>
      <c r="AK63" s="82" t="n">
        <v>3565</v>
      </c>
      <c r="AL63" s="81"/>
      <c r="AM63" s="82" t="n">
        <v>8370</v>
      </c>
      <c r="AN63" s="81"/>
      <c r="AO63" s="82" t="n">
        <v>620</v>
      </c>
      <c r="AP63" s="81"/>
      <c r="AQ63" s="82" t="n">
        <v>465</v>
      </c>
      <c r="AR63" s="81"/>
      <c r="AS63" s="82" t="n">
        <v>0</v>
      </c>
      <c r="AT63" s="81"/>
      <c r="AU63" s="82" t="n">
        <v>0</v>
      </c>
      <c r="AV63" s="81"/>
      <c r="AW63" s="82" t="n">
        <v>0</v>
      </c>
      <c r="AX63" s="81"/>
      <c r="AY63" s="82" t="n">
        <v>0</v>
      </c>
      <c r="AZ63" s="83"/>
      <c r="BA63" s="82" t="n">
        <v>0</v>
      </c>
      <c r="BB63" s="84"/>
      <c r="BC63" s="82" t="n">
        <v>1705</v>
      </c>
      <c r="BD63" s="81"/>
      <c r="BE63" s="82" t="n">
        <v>0</v>
      </c>
      <c r="BF63" s="81"/>
      <c r="BG63" s="82" t="n">
        <f aca="false">C63+E63+G63+I63+K63+M63+O63+Q63+S63+U63+W63+Y63+AA63+AC63+AE63+AG63+AI63+AK63+AM63+AO63+AQ63+AS63+AU63+AW63+AY63+BA63+BC63+BE63</f>
        <v>314045.5</v>
      </c>
    </row>
    <row r="64" customFormat="false" ht="12.75" hidden="false" customHeight="false" outlineLevel="0" collapsed="false">
      <c r="A64" s="78" t="n">
        <v>38533</v>
      </c>
      <c r="B64" s="81"/>
      <c r="C64" s="82" t="n">
        <v>5250</v>
      </c>
      <c r="D64" s="81"/>
      <c r="E64" s="82" t="n">
        <v>32700</v>
      </c>
      <c r="F64" s="81"/>
      <c r="G64" s="82" t="n">
        <v>4350</v>
      </c>
      <c r="H64" s="81"/>
      <c r="I64" s="82" t="n">
        <v>6300</v>
      </c>
      <c r="J64" s="81"/>
      <c r="K64" s="82" t="n">
        <v>17175</v>
      </c>
      <c r="L64" s="83"/>
      <c r="M64" s="82" t="n">
        <v>17175</v>
      </c>
      <c r="N64" s="81"/>
      <c r="O64" s="82" t="n">
        <v>14250</v>
      </c>
      <c r="P64" s="81"/>
      <c r="Q64" s="82" t="n">
        <v>18750</v>
      </c>
      <c r="R64" s="81"/>
      <c r="S64" s="82" t="n">
        <v>7650</v>
      </c>
      <c r="T64" s="81"/>
      <c r="U64" s="82" t="n">
        <v>104606.25</v>
      </c>
      <c r="V64" s="81"/>
      <c r="W64" s="82" t="n">
        <v>39375</v>
      </c>
      <c r="X64" s="81"/>
      <c r="Y64" s="82" t="n">
        <v>1000</v>
      </c>
      <c r="Z64" s="81"/>
      <c r="AA64" s="82" t="n">
        <v>1000</v>
      </c>
      <c r="AB64" s="81"/>
      <c r="AC64" s="82" t="n">
        <v>1000</v>
      </c>
      <c r="AD64" s="81"/>
      <c r="AE64" s="82" t="n">
        <v>0</v>
      </c>
      <c r="AF64" s="81"/>
      <c r="AG64" s="82" t="n">
        <v>22200</v>
      </c>
      <c r="AH64" s="81"/>
      <c r="AI64" s="82" t="n">
        <v>750</v>
      </c>
      <c r="AJ64" s="81"/>
      <c r="AK64" s="82" t="n">
        <v>3450</v>
      </c>
      <c r="AL64" s="81"/>
      <c r="AM64" s="82" t="n">
        <v>8100</v>
      </c>
      <c r="AN64" s="81"/>
      <c r="AO64" s="82" t="n">
        <v>600</v>
      </c>
      <c r="AP64" s="81"/>
      <c r="AQ64" s="82" t="n">
        <v>450</v>
      </c>
      <c r="AR64" s="81"/>
      <c r="AS64" s="82" t="n">
        <v>0</v>
      </c>
      <c r="AT64" s="81"/>
      <c r="AU64" s="82" t="n">
        <v>0</v>
      </c>
      <c r="AV64" s="81"/>
      <c r="AW64" s="82" t="n">
        <v>0</v>
      </c>
      <c r="AX64" s="81"/>
      <c r="AY64" s="82" t="n">
        <v>0</v>
      </c>
      <c r="AZ64" s="83"/>
      <c r="BA64" s="82" t="n">
        <v>0</v>
      </c>
      <c r="BB64" s="84"/>
      <c r="BC64" s="82" t="n">
        <v>1650</v>
      </c>
      <c r="BD64" s="81"/>
      <c r="BE64" s="82" t="n">
        <v>0</v>
      </c>
      <c r="BF64" s="81"/>
      <c r="BG64" s="82" t="n">
        <f aca="false">C64+E64+G64+I64+K64+M64+O64+Q64+S64+U64+W64+Y64+AA64+AC64+AE64+AG64+AI64+AK64+AM64+AO64+AQ64+AS64+AU64+AW64+AY64+BA64+BC64+BE64</f>
        <v>307781.25</v>
      </c>
    </row>
    <row r="65" customFormat="false" ht="12.75" hidden="false" customHeight="false" outlineLevel="0" collapsed="false">
      <c r="A65" s="78" t="n">
        <v>38564</v>
      </c>
      <c r="B65" s="81"/>
      <c r="C65" s="82" t="n">
        <v>5115</v>
      </c>
      <c r="D65" s="81"/>
      <c r="E65" s="82" t="n">
        <v>32240</v>
      </c>
      <c r="F65" s="81"/>
      <c r="G65" s="82" t="n">
        <v>4185</v>
      </c>
      <c r="H65" s="81"/>
      <c r="I65" s="82" t="n">
        <v>6045</v>
      </c>
      <c r="J65" s="81"/>
      <c r="K65" s="82" t="n">
        <v>16972.5</v>
      </c>
      <c r="L65" s="83"/>
      <c r="M65" s="82" t="n">
        <v>16972.5</v>
      </c>
      <c r="N65" s="81"/>
      <c r="O65" s="82" t="n">
        <v>14105</v>
      </c>
      <c r="P65" s="81"/>
      <c r="Q65" s="82" t="n">
        <v>18290</v>
      </c>
      <c r="R65" s="81"/>
      <c r="S65" s="82" t="n">
        <v>7440</v>
      </c>
      <c r="T65" s="81"/>
      <c r="U65" s="82" t="n">
        <v>102842.5</v>
      </c>
      <c r="V65" s="81"/>
      <c r="W65" s="82" t="n">
        <v>38750</v>
      </c>
      <c r="X65" s="81"/>
      <c r="Y65" s="82" t="n">
        <v>930</v>
      </c>
      <c r="Z65" s="81"/>
      <c r="AA65" s="82" t="n">
        <v>930</v>
      </c>
      <c r="AB65" s="81"/>
      <c r="AC65" s="82" t="n">
        <v>930</v>
      </c>
      <c r="AD65" s="81"/>
      <c r="AE65" s="82" t="n">
        <v>0</v>
      </c>
      <c r="AF65" s="81"/>
      <c r="AG65" s="82" t="n">
        <v>21700</v>
      </c>
      <c r="AH65" s="81"/>
      <c r="AI65" s="82" t="n">
        <v>620</v>
      </c>
      <c r="AJ65" s="81"/>
      <c r="AK65" s="82" t="n">
        <v>3410</v>
      </c>
      <c r="AL65" s="81"/>
      <c r="AM65" s="82" t="n">
        <v>7750</v>
      </c>
      <c r="AN65" s="81"/>
      <c r="AO65" s="82" t="n">
        <v>620</v>
      </c>
      <c r="AP65" s="81"/>
      <c r="AQ65" s="82" t="n">
        <v>465</v>
      </c>
      <c r="AR65" s="81"/>
      <c r="AS65" s="82" t="n">
        <v>0</v>
      </c>
      <c r="AT65" s="81"/>
      <c r="AU65" s="82" t="n">
        <v>0</v>
      </c>
      <c r="AV65" s="81"/>
      <c r="AW65" s="82" t="n">
        <v>0</v>
      </c>
      <c r="AX65" s="81"/>
      <c r="AY65" s="82" t="n">
        <v>0</v>
      </c>
      <c r="AZ65" s="83"/>
      <c r="BA65" s="82" t="n">
        <v>0</v>
      </c>
      <c r="BB65" s="84"/>
      <c r="BC65" s="82" t="n">
        <v>1705</v>
      </c>
      <c r="BD65" s="81"/>
      <c r="BE65" s="82" t="n">
        <v>0</v>
      </c>
      <c r="BF65" s="81"/>
      <c r="BG65" s="82" t="n">
        <f aca="false">C65+E65+G65+I65+K65+M65+O65+Q65+S65+U65+W65+Y65+AA65+AC65+AE65+AG65+AI65+AK65+AM65+AO65+AQ65+AS65+AU65+AW65+AY65+BA65+BC65+BE65</f>
        <v>302017.5</v>
      </c>
    </row>
    <row r="66" customFormat="false" ht="12.75" hidden="false" customHeight="false" outlineLevel="0" collapsed="false">
      <c r="A66" s="78" t="n">
        <v>38595</v>
      </c>
      <c r="B66" s="81"/>
      <c r="C66" s="82" t="n">
        <v>4805</v>
      </c>
      <c r="D66" s="81"/>
      <c r="E66" s="82" t="n">
        <v>31620</v>
      </c>
      <c r="F66" s="81"/>
      <c r="G66" s="82" t="n">
        <v>4185</v>
      </c>
      <c r="H66" s="81"/>
      <c r="I66" s="82" t="n">
        <v>5890</v>
      </c>
      <c r="J66" s="81"/>
      <c r="K66" s="82" t="n">
        <v>16662.5</v>
      </c>
      <c r="L66" s="83"/>
      <c r="M66" s="82" t="n">
        <v>16662.5</v>
      </c>
      <c r="N66" s="81"/>
      <c r="O66" s="82" t="n">
        <v>13950</v>
      </c>
      <c r="P66" s="81"/>
      <c r="Q66" s="82" t="n">
        <v>17825</v>
      </c>
      <c r="R66" s="81"/>
      <c r="S66" s="82" t="n">
        <v>7440</v>
      </c>
      <c r="T66" s="81"/>
      <c r="U66" s="82" t="n">
        <v>101242.125</v>
      </c>
      <c r="V66" s="81"/>
      <c r="W66" s="82" t="n">
        <v>38207.5</v>
      </c>
      <c r="X66" s="81"/>
      <c r="Y66" s="82" t="n">
        <v>930</v>
      </c>
      <c r="Z66" s="81"/>
      <c r="AA66" s="82" t="n">
        <v>930</v>
      </c>
      <c r="AB66" s="81"/>
      <c r="AC66" s="82" t="n">
        <v>930</v>
      </c>
      <c r="AD66" s="81"/>
      <c r="AE66" s="82" t="n">
        <v>0</v>
      </c>
      <c r="AF66" s="81"/>
      <c r="AG66" s="82" t="n">
        <v>21080</v>
      </c>
      <c r="AH66" s="81"/>
      <c r="AI66" s="82" t="n">
        <v>620</v>
      </c>
      <c r="AJ66" s="81"/>
      <c r="AK66" s="82" t="n">
        <v>3255</v>
      </c>
      <c r="AL66" s="81"/>
      <c r="AM66" s="82" t="n">
        <v>7440</v>
      </c>
      <c r="AN66" s="81"/>
      <c r="AO66" s="82" t="n">
        <v>465</v>
      </c>
      <c r="AP66" s="81"/>
      <c r="AQ66" s="82" t="n">
        <v>465</v>
      </c>
      <c r="AR66" s="81"/>
      <c r="AS66" s="82" t="n">
        <v>0</v>
      </c>
      <c r="AT66" s="81"/>
      <c r="AU66" s="82" t="n">
        <v>0</v>
      </c>
      <c r="AV66" s="81"/>
      <c r="AW66" s="82" t="n">
        <v>0</v>
      </c>
      <c r="AX66" s="81"/>
      <c r="AY66" s="82" t="n">
        <v>0</v>
      </c>
      <c r="AZ66" s="83"/>
      <c r="BA66" s="82" t="n">
        <v>0</v>
      </c>
      <c r="BB66" s="84"/>
      <c r="BC66" s="82" t="n">
        <v>1705</v>
      </c>
      <c r="BD66" s="81"/>
      <c r="BE66" s="82" t="n">
        <v>0</v>
      </c>
      <c r="BF66" s="81"/>
      <c r="BG66" s="82" t="n">
        <f aca="false">C66+E66+G66+I66+K66+M66+O66+Q66+S66+U66+W66+Y66+AA66+AC66+AE66+AG66+AI66+AK66+AM66+AO66+AQ66+AS66+AU66+AW66+AY66+BA66+BC66+BE66</f>
        <v>296309.625</v>
      </c>
    </row>
    <row r="67" customFormat="false" ht="12.75" hidden="false" customHeight="false" outlineLevel="0" collapsed="false">
      <c r="A67" s="78" t="n">
        <v>38625</v>
      </c>
      <c r="B67" s="81"/>
      <c r="C67" s="82" t="n">
        <v>4650</v>
      </c>
      <c r="D67" s="81"/>
      <c r="E67" s="82" t="n">
        <v>31200</v>
      </c>
      <c r="F67" s="81"/>
      <c r="G67" s="82" t="n">
        <v>4200</v>
      </c>
      <c r="H67" s="81"/>
      <c r="I67" s="82" t="n">
        <v>5850</v>
      </c>
      <c r="J67" s="81"/>
      <c r="K67" s="82" t="n">
        <v>16425</v>
      </c>
      <c r="L67" s="83"/>
      <c r="M67" s="82" t="n">
        <v>16425</v>
      </c>
      <c r="N67" s="81"/>
      <c r="O67" s="82" t="n">
        <v>13650</v>
      </c>
      <c r="P67" s="81"/>
      <c r="Q67" s="82" t="n">
        <v>17400</v>
      </c>
      <c r="R67" s="81"/>
      <c r="S67" s="82" t="n">
        <v>7200</v>
      </c>
      <c r="T67" s="81"/>
      <c r="U67" s="82" t="n">
        <v>99367.5</v>
      </c>
      <c r="V67" s="81"/>
      <c r="W67" s="82" t="n">
        <v>37650</v>
      </c>
      <c r="X67" s="81"/>
      <c r="Y67" s="82" t="n">
        <v>900</v>
      </c>
      <c r="Z67" s="81"/>
      <c r="AA67" s="82" t="n">
        <v>900</v>
      </c>
      <c r="AB67" s="81"/>
      <c r="AC67" s="82" t="n">
        <v>900</v>
      </c>
      <c r="AD67" s="81"/>
      <c r="AE67" s="82" t="n">
        <v>0</v>
      </c>
      <c r="AF67" s="81"/>
      <c r="AG67" s="82" t="n">
        <v>20550</v>
      </c>
      <c r="AH67" s="81"/>
      <c r="AI67" s="82" t="n">
        <v>600</v>
      </c>
      <c r="AJ67" s="81"/>
      <c r="AK67" s="82" t="n">
        <v>3150</v>
      </c>
      <c r="AL67" s="81"/>
      <c r="AM67" s="82" t="n">
        <v>7200</v>
      </c>
      <c r="AN67" s="81"/>
      <c r="AO67" s="82" t="n">
        <v>450</v>
      </c>
      <c r="AP67" s="81"/>
      <c r="AQ67" s="82" t="n">
        <v>450</v>
      </c>
      <c r="AR67" s="81"/>
      <c r="AS67" s="82" t="n">
        <v>0</v>
      </c>
      <c r="AT67" s="81"/>
      <c r="AU67" s="82" t="n">
        <v>0</v>
      </c>
      <c r="AV67" s="81"/>
      <c r="AW67" s="82" t="n">
        <v>0</v>
      </c>
      <c r="AX67" s="81"/>
      <c r="AY67" s="82" t="n">
        <v>0</v>
      </c>
      <c r="AZ67" s="83"/>
      <c r="BA67" s="82" t="n">
        <v>0</v>
      </c>
      <c r="BB67" s="84"/>
      <c r="BC67" s="82" t="n">
        <v>1650</v>
      </c>
      <c r="BD67" s="81"/>
      <c r="BE67" s="82" t="n">
        <v>0</v>
      </c>
      <c r="BF67" s="81"/>
      <c r="BG67" s="82" t="n">
        <f aca="false">C67+E67+G67+I67+K67+M67+O67+Q67+S67+U67+W67+Y67+AA67+AC67+AE67+AG67+AI67+AK67+AM67+AO67+AQ67+AS67+AU67+AW67+AY67+BA67+BC67+BE67</f>
        <v>290767.5</v>
      </c>
    </row>
    <row r="68" customFormat="false" ht="12.75" hidden="false" customHeight="false" outlineLevel="0" collapsed="false">
      <c r="A68" s="78" t="n">
        <v>38656</v>
      </c>
      <c r="B68" s="81"/>
      <c r="C68" s="82" t="n">
        <v>4495</v>
      </c>
      <c r="D68" s="81"/>
      <c r="E68" s="82" t="n">
        <v>30690</v>
      </c>
      <c r="F68" s="81"/>
      <c r="G68" s="82" t="n">
        <v>4030</v>
      </c>
      <c r="H68" s="81"/>
      <c r="I68" s="82" t="n">
        <v>5735</v>
      </c>
      <c r="J68" s="81"/>
      <c r="K68" s="82" t="n">
        <v>16197.5</v>
      </c>
      <c r="L68" s="83"/>
      <c r="M68" s="82" t="n">
        <v>16197.5</v>
      </c>
      <c r="N68" s="81"/>
      <c r="O68" s="82" t="n">
        <v>13485</v>
      </c>
      <c r="P68" s="81"/>
      <c r="Q68" s="82" t="n">
        <v>16895</v>
      </c>
      <c r="R68" s="81"/>
      <c r="S68" s="82" t="n">
        <v>7130</v>
      </c>
      <c r="T68" s="81"/>
      <c r="U68" s="82" t="n">
        <v>97967.75</v>
      </c>
      <c r="V68" s="81"/>
      <c r="W68" s="82" t="n">
        <v>37045</v>
      </c>
      <c r="X68" s="81"/>
      <c r="Y68" s="82" t="n">
        <v>878.333333333333</v>
      </c>
      <c r="Z68" s="81"/>
      <c r="AA68" s="82" t="n">
        <v>878.333333333333</v>
      </c>
      <c r="AB68" s="81"/>
      <c r="AC68" s="82" t="n">
        <v>878.333333333333</v>
      </c>
      <c r="AD68" s="81"/>
      <c r="AE68" s="82" t="n">
        <v>0</v>
      </c>
      <c r="AF68" s="81"/>
      <c r="AG68" s="82" t="n">
        <v>19995</v>
      </c>
      <c r="AH68" s="81"/>
      <c r="AI68" s="82" t="n">
        <v>465</v>
      </c>
      <c r="AJ68" s="81"/>
      <c r="AK68" s="82" t="n">
        <v>3100</v>
      </c>
      <c r="AL68" s="81"/>
      <c r="AM68" s="82" t="n">
        <v>6975</v>
      </c>
      <c r="AN68" s="81"/>
      <c r="AO68" s="82" t="n">
        <v>465</v>
      </c>
      <c r="AP68" s="81"/>
      <c r="AQ68" s="82" t="n">
        <v>310</v>
      </c>
      <c r="AR68" s="81"/>
      <c r="AS68" s="82" t="n">
        <v>0</v>
      </c>
      <c r="AT68" s="81"/>
      <c r="AU68" s="82" t="n">
        <v>0</v>
      </c>
      <c r="AV68" s="81"/>
      <c r="AW68" s="82" t="n">
        <v>0</v>
      </c>
      <c r="AX68" s="81"/>
      <c r="AY68" s="82" t="n">
        <v>0</v>
      </c>
      <c r="AZ68" s="83"/>
      <c r="BA68" s="82" t="n">
        <v>0</v>
      </c>
      <c r="BB68" s="84"/>
      <c r="BC68" s="82" t="n">
        <v>1705</v>
      </c>
      <c r="BD68" s="81"/>
      <c r="BE68" s="82" t="n">
        <v>0</v>
      </c>
      <c r="BF68" s="81"/>
      <c r="BG68" s="82" t="n">
        <f aca="false">C68+E68+G68+I68+K68+M68+O68+Q68+S68+U68+W68+Y68+AA68+AC68+AE68+AG68+AI68+AK68+AM68+AO68+AQ68+AS68+AU68+AW68+AY68+BA68+BC68+BE68</f>
        <v>285517.75</v>
      </c>
    </row>
    <row r="69" customFormat="false" ht="12.75" hidden="false" customHeight="false" outlineLevel="0" collapsed="false">
      <c r="A69" s="78" t="n">
        <v>38686</v>
      </c>
      <c r="B69" s="81"/>
      <c r="C69" s="82" t="n">
        <v>4200</v>
      </c>
      <c r="D69" s="81"/>
      <c r="E69" s="82" t="n">
        <v>30150</v>
      </c>
      <c r="F69" s="81"/>
      <c r="G69" s="82" t="n">
        <v>4050</v>
      </c>
      <c r="H69" s="81"/>
      <c r="I69" s="82" t="n">
        <v>5550</v>
      </c>
      <c r="J69" s="81"/>
      <c r="K69" s="82" t="n">
        <v>15975</v>
      </c>
      <c r="L69" s="83"/>
      <c r="M69" s="82" t="n">
        <v>15975</v>
      </c>
      <c r="N69" s="81"/>
      <c r="O69" s="82" t="n">
        <v>13200</v>
      </c>
      <c r="P69" s="81"/>
      <c r="Q69" s="82" t="n">
        <v>16350</v>
      </c>
      <c r="R69" s="81"/>
      <c r="S69" s="82" t="n">
        <v>6900</v>
      </c>
      <c r="T69" s="81"/>
      <c r="U69" s="82" t="n">
        <v>96198.75</v>
      </c>
      <c r="V69" s="81"/>
      <c r="W69" s="82" t="n">
        <v>36525</v>
      </c>
      <c r="X69" s="81"/>
      <c r="Y69" s="82" t="n">
        <v>850</v>
      </c>
      <c r="Z69" s="81"/>
      <c r="AA69" s="82" t="n">
        <v>850</v>
      </c>
      <c r="AB69" s="81"/>
      <c r="AC69" s="82" t="n">
        <v>850</v>
      </c>
      <c r="AD69" s="81"/>
      <c r="AE69" s="82" t="n">
        <v>0</v>
      </c>
      <c r="AF69" s="81"/>
      <c r="AG69" s="82" t="n">
        <v>19500</v>
      </c>
      <c r="AH69" s="81"/>
      <c r="AI69" s="82" t="n">
        <v>450</v>
      </c>
      <c r="AJ69" s="81"/>
      <c r="AK69" s="82" t="n">
        <v>3000</v>
      </c>
      <c r="AL69" s="81"/>
      <c r="AM69" s="82" t="n">
        <v>6750</v>
      </c>
      <c r="AN69" s="81"/>
      <c r="AO69" s="82" t="n">
        <v>450</v>
      </c>
      <c r="AP69" s="81"/>
      <c r="AQ69" s="82" t="n">
        <v>300</v>
      </c>
      <c r="AR69" s="81"/>
      <c r="AS69" s="82" t="n">
        <v>0</v>
      </c>
      <c r="AT69" s="81"/>
      <c r="AU69" s="82" t="n">
        <v>0</v>
      </c>
      <c r="AV69" s="81"/>
      <c r="AW69" s="82" t="n">
        <v>0</v>
      </c>
      <c r="AX69" s="81"/>
      <c r="AY69" s="82" t="n">
        <v>0</v>
      </c>
      <c r="AZ69" s="83"/>
      <c r="BA69" s="82" t="n">
        <v>0</v>
      </c>
      <c r="BB69" s="84"/>
      <c r="BC69" s="82" t="n">
        <v>1650</v>
      </c>
      <c r="BD69" s="81"/>
      <c r="BE69" s="82" t="n">
        <v>0</v>
      </c>
      <c r="BF69" s="81"/>
      <c r="BG69" s="82" t="n">
        <f aca="false">C69+E69+G69+I69+K69+M69+O69+Q69+S69+U69+W69+Y69+AA69+AC69+AE69+AG69+AI69+AK69+AM69+AO69+AQ69+AS69+AU69+AW69+AY69+BA69+BC69+BE69</f>
        <v>279723.75</v>
      </c>
    </row>
    <row r="70" customFormat="false" ht="12.75" hidden="false" customHeight="false" outlineLevel="0" collapsed="false">
      <c r="A70" s="78" t="n">
        <v>38717</v>
      </c>
      <c r="B70" s="81"/>
      <c r="C70" s="82" t="n">
        <v>4030</v>
      </c>
      <c r="D70" s="81"/>
      <c r="E70" s="82" t="n">
        <v>29605</v>
      </c>
      <c r="F70" s="81"/>
      <c r="G70" s="82" t="n">
        <v>4030</v>
      </c>
      <c r="H70" s="81"/>
      <c r="I70" s="82" t="n">
        <v>5425</v>
      </c>
      <c r="J70" s="81"/>
      <c r="K70" s="82" t="n">
        <v>15732.5</v>
      </c>
      <c r="L70" s="83"/>
      <c r="M70" s="82" t="n">
        <v>15732.5</v>
      </c>
      <c r="N70" s="81"/>
      <c r="O70" s="82" t="n">
        <v>13020</v>
      </c>
      <c r="P70" s="81"/>
      <c r="Q70" s="82" t="n">
        <v>15810</v>
      </c>
      <c r="R70" s="81"/>
      <c r="S70" s="82" t="n">
        <v>6820</v>
      </c>
      <c r="T70" s="81"/>
      <c r="U70" s="82" t="n">
        <v>94457</v>
      </c>
      <c r="V70" s="81"/>
      <c r="W70" s="82" t="n">
        <v>35960</v>
      </c>
      <c r="X70" s="81"/>
      <c r="Y70" s="82" t="n">
        <v>826.666666666667</v>
      </c>
      <c r="Z70" s="81"/>
      <c r="AA70" s="82" t="n">
        <v>826.666666666667</v>
      </c>
      <c r="AB70" s="81"/>
      <c r="AC70" s="82" t="n">
        <v>826.666666666667</v>
      </c>
      <c r="AD70" s="81"/>
      <c r="AE70" s="82" t="n">
        <v>0</v>
      </c>
      <c r="AF70" s="81"/>
      <c r="AG70" s="82" t="n">
        <v>18910</v>
      </c>
      <c r="AH70" s="81"/>
      <c r="AI70" s="82" t="n">
        <v>465</v>
      </c>
      <c r="AJ70" s="81"/>
      <c r="AK70" s="82" t="n">
        <v>2790</v>
      </c>
      <c r="AL70" s="81"/>
      <c r="AM70" s="82" t="n">
        <v>6510</v>
      </c>
      <c r="AN70" s="81"/>
      <c r="AO70" s="82" t="n">
        <v>465</v>
      </c>
      <c r="AP70" s="81"/>
      <c r="AQ70" s="82" t="n">
        <v>310</v>
      </c>
      <c r="AR70" s="81"/>
      <c r="AS70" s="82" t="n">
        <v>0</v>
      </c>
      <c r="AT70" s="81"/>
      <c r="AU70" s="82" t="n">
        <v>0</v>
      </c>
      <c r="AV70" s="81"/>
      <c r="AW70" s="82" t="n">
        <v>0</v>
      </c>
      <c r="AX70" s="81"/>
      <c r="AY70" s="82" t="n">
        <v>0</v>
      </c>
      <c r="AZ70" s="83"/>
      <c r="BA70" s="82" t="n">
        <v>0</v>
      </c>
      <c r="BB70" s="84"/>
      <c r="BC70" s="82" t="n">
        <v>1705</v>
      </c>
      <c r="BD70" s="81"/>
      <c r="BE70" s="82" t="n">
        <v>0</v>
      </c>
      <c r="BF70" s="81"/>
      <c r="BG70" s="82" t="n">
        <f aca="false">C70+E70+G70+I70+K70+M70+O70+Q70+S70+U70+W70+Y70+AA70+AC70+AE70+AG70+AI70+AK70+AM70+AO70+AQ70+AS70+AU70+AW70+AY70+BA70+BC70+BE70</f>
        <v>274257</v>
      </c>
    </row>
    <row r="71" customFormat="false" ht="12.75" hidden="false" customHeight="false" outlineLevel="0" collapsed="false">
      <c r="A71" s="78" t="n">
        <v>38748</v>
      </c>
      <c r="B71" s="85"/>
      <c r="C71" s="86" t="n">
        <v>3875</v>
      </c>
      <c r="D71" s="81"/>
      <c r="E71" s="82" t="n">
        <v>29140</v>
      </c>
      <c r="F71" s="85"/>
      <c r="G71" s="86" t="n">
        <v>3875</v>
      </c>
      <c r="H71" s="85"/>
      <c r="I71" s="86" t="n">
        <v>5270</v>
      </c>
      <c r="J71" s="85"/>
      <c r="K71" s="86" t="n">
        <v>15500</v>
      </c>
      <c r="L71" s="83"/>
      <c r="M71" s="82" t="n">
        <v>15500</v>
      </c>
      <c r="N71" s="81"/>
      <c r="O71" s="82" t="n">
        <v>12865</v>
      </c>
      <c r="P71" s="81"/>
      <c r="Q71" s="82" t="n">
        <v>15345</v>
      </c>
      <c r="R71" s="81"/>
      <c r="S71" s="82" t="n">
        <v>6665</v>
      </c>
      <c r="T71" s="85"/>
      <c r="U71" s="86" t="n">
        <v>92856.625</v>
      </c>
      <c r="V71" s="85"/>
      <c r="W71" s="86" t="n">
        <v>35417.5</v>
      </c>
      <c r="X71" s="85"/>
      <c r="Y71" s="86" t="n">
        <v>775</v>
      </c>
      <c r="Z71" s="85"/>
      <c r="AA71" s="86" t="n">
        <v>775</v>
      </c>
      <c r="AB71" s="85"/>
      <c r="AC71" s="86" t="n">
        <v>775</v>
      </c>
      <c r="AD71" s="85"/>
      <c r="AE71" s="86" t="n">
        <v>0</v>
      </c>
      <c r="AF71" s="81"/>
      <c r="AG71" s="82" t="n">
        <v>18445</v>
      </c>
      <c r="AH71" s="81"/>
      <c r="AI71" s="82" t="n">
        <v>465</v>
      </c>
      <c r="AJ71" s="81"/>
      <c r="AK71" s="82" t="n">
        <v>2790</v>
      </c>
      <c r="AL71" s="81"/>
      <c r="AM71" s="82" t="n">
        <v>6355</v>
      </c>
      <c r="AN71" s="81"/>
      <c r="AO71" s="82" t="n">
        <v>465</v>
      </c>
      <c r="AP71" s="81"/>
      <c r="AQ71" s="82" t="n">
        <v>310</v>
      </c>
      <c r="AR71" s="81"/>
      <c r="AS71" s="82" t="n">
        <v>0</v>
      </c>
      <c r="AT71" s="81"/>
      <c r="AU71" s="82" t="n">
        <v>0</v>
      </c>
      <c r="AV71" s="81"/>
      <c r="AW71" s="82" t="n">
        <v>0</v>
      </c>
      <c r="AX71" s="81"/>
      <c r="AY71" s="82" t="n">
        <v>0</v>
      </c>
      <c r="AZ71" s="83"/>
      <c r="BA71" s="82" t="n">
        <v>0</v>
      </c>
      <c r="BB71" s="84"/>
      <c r="BC71" s="82" t="n">
        <v>1705</v>
      </c>
      <c r="BD71" s="81"/>
      <c r="BE71" s="82" t="n">
        <v>0</v>
      </c>
      <c r="BF71" s="85"/>
      <c r="BG71" s="82" t="n">
        <f aca="false">C71+E71+G71+I71+K71+M71+O71+Q71+S71+U71+W71+Y71+AA71+AC71+AE71+AG71+AI71+AK71+AM71+AO71+AQ71+AS71+AU71+AW71+AY71+BA71+BC71+BE71</f>
        <v>269169.125</v>
      </c>
    </row>
    <row r="72" customFormat="false" ht="13.5" hidden="false" customHeight="false" outlineLevel="0" collapsed="false">
      <c r="A72" s="87" t="s">
        <v>65</v>
      </c>
      <c r="B72" s="88"/>
      <c r="C72" s="89" t="n">
        <f aca="false">SUM(C12:C71)</f>
        <v>1720620</v>
      </c>
      <c r="D72" s="88"/>
      <c r="E72" s="89" t="n">
        <f aca="false">SUM(E12:E71)</f>
        <v>2811210</v>
      </c>
      <c r="F72" s="88"/>
      <c r="G72" s="89" t="n">
        <f aca="false">SUM(G12:G71)</f>
        <v>355457</v>
      </c>
      <c r="H72" s="88"/>
      <c r="I72" s="89" t="n">
        <f aca="false">SUM(I12:I71)</f>
        <v>651412</v>
      </c>
      <c r="J72" s="88"/>
      <c r="K72" s="89" t="n">
        <f aca="false">SUM(K12:K71)</f>
        <v>1417885</v>
      </c>
      <c r="L72" s="90"/>
      <c r="M72" s="89" t="n">
        <f aca="false">SUM(M12:M71)</f>
        <v>1417885</v>
      </c>
      <c r="N72" s="91"/>
      <c r="O72" s="89" t="n">
        <f aca="false">SUM(O12:O71)</f>
        <v>1201715</v>
      </c>
      <c r="P72" s="88"/>
      <c r="Q72" s="89" t="n">
        <f aca="false">SUM(Q12:Q71)</f>
        <v>1698000</v>
      </c>
      <c r="R72" s="88"/>
      <c r="S72" s="89" t="n">
        <f aca="false">SUM(S12:S71)</f>
        <v>711765</v>
      </c>
      <c r="T72" s="88"/>
      <c r="U72" s="89" t="n">
        <f aca="false">SUM(U12:U71)</f>
        <v>9262894.25</v>
      </c>
      <c r="V72" s="88"/>
      <c r="W72" s="89" t="n">
        <f aca="false">SUM(W12:W71)</f>
        <v>3265915</v>
      </c>
      <c r="X72" s="88"/>
      <c r="Y72" s="89" t="n">
        <f aca="false">SUM(Y12:Y71)</f>
        <v>138928.333333333</v>
      </c>
      <c r="Z72" s="88"/>
      <c r="AA72" s="89" t="n">
        <f aca="false">SUM(AA12:AA71)</f>
        <v>138928.333333333</v>
      </c>
      <c r="AB72" s="88"/>
      <c r="AC72" s="89" t="n">
        <f aca="false">SUM(AC12:AC71)</f>
        <v>138928.333333333</v>
      </c>
      <c r="AD72" s="88"/>
      <c r="AE72" s="89" t="n">
        <f aca="false">SUM(AE12:AE71)</f>
        <v>8022</v>
      </c>
      <c r="AF72" s="88"/>
      <c r="AG72" s="89" t="n">
        <f aca="false">SUM(AG12:AG71)</f>
        <v>2087745</v>
      </c>
      <c r="AH72" s="88"/>
      <c r="AI72" s="89" t="n">
        <f aca="false">SUM(AI12:AI71)</f>
        <v>1409765</v>
      </c>
      <c r="AJ72" s="88"/>
      <c r="AK72" s="89" t="n">
        <f aca="false">SUM(AK12:AK71)</f>
        <v>470950</v>
      </c>
      <c r="AL72" s="88"/>
      <c r="AM72" s="89" t="n">
        <f aca="false">SUM(AM12:AM71)</f>
        <v>1187950</v>
      </c>
      <c r="AN72" s="88"/>
      <c r="AO72" s="89" t="n">
        <f aca="false">SUM(AO12:AO71)</f>
        <v>399045</v>
      </c>
      <c r="AP72" s="88"/>
      <c r="AQ72" s="89" t="n">
        <f aca="false">SUM(AQ12:AQ71)</f>
        <v>222155</v>
      </c>
      <c r="AR72" s="88"/>
      <c r="AS72" s="89" t="n">
        <f aca="false">SUM(AS12:AS71)</f>
        <v>542850</v>
      </c>
      <c r="AT72" s="88"/>
      <c r="AU72" s="89" t="n">
        <f aca="false">SUM(AU12:AU71)</f>
        <v>6085</v>
      </c>
      <c r="AV72" s="88"/>
      <c r="AW72" s="89" t="n">
        <f aca="false">SUM(AW12:AW71)</f>
        <v>985450</v>
      </c>
      <c r="AX72" s="88"/>
      <c r="AY72" s="89" t="n">
        <f aca="false">SUM(AY12:AY71)</f>
        <v>2512500</v>
      </c>
      <c r="AZ72" s="90"/>
      <c r="BA72" s="89" t="n">
        <f aca="false">SUM(BA12:BA71)</f>
        <v>712235</v>
      </c>
      <c r="BB72" s="92"/>
      <c r="BC72" s="89" t="n">
        <f aca="false">SUM(BC12:BC71)</f>
        <v>54610</v>
      </c>
      <c r="BD72" s="88"/>
      <c r="BE72" s="89" t="n">
        <f aca="false">SUM(BE12:BE71)</f>
        <v>0</v>
      </c>
      <c r="BF72" s="88"/>
      <c r="BG72" s="89" t="n">
        <f aca="false">SUM(BG12:BG71)</f>
        <v>35530905.25</v>
      </c>
    </row>
    <row r="73" customFormat="false" ht="12.75" hidden="false" customHeight="false" outlineLevel="0" collapsed="false">
      <c r="A73" s="93"/>
    </row>
    <row r="74" customFormat="false" ht="12.75" hidden="false" customHeight="false" outlineLevel="0" collapsed="false">
      <c r="A74" s="93"/>
    </row>
    <row r="75" customFormat="false" ht="12.75" hidden="false" customHeight="false" outlineLevel="0" collapsed="false">
      <c r="A75" s="93"/>
    </row>
    <row r="76" customFormat="false" ht="12.75" hidden="false" customHeight="false" outlineLevel="0" collapsed="false">
      <c r="A76" s="93"/>
    </row>
    <row r="77" customFormat="false" ht="12.75" hidden="false" customHeight="false" outlineLevel="0" collapsed="false">
      <c r="A77" s="93"/>
    </row>
    <row r="78" customFormat="false" ht="12.75" hidden="false" customHeight="false" outlineLevel="0" collapsed="false">
      <c r="A78" s="93"/>
    </row>
    <row r="79" customFormat="false" ht="12.75" hidden="false" customHeight="false" outlineLevel="0" collapsed="false">
      <c r="A79" s="93"/>
    </row>
    <row r="80" customFormat="false" ht="12.75" hidden="false" customHeight="false" outlineLevel="0" collapsed="false">
      <c r="A80" s="93"/>
    </row>
    <row r="81" customFormat="false" ht="12.75" hidden="false" customHeight="false" outlineLevel="0" collapsed="false">
      <c r="A81" s="93"/>
    </row>
    <row r="82" customFormat="false" ht="12.75" hidden="false" customHeight="false" outlineLevel="0" collapsed="false">
      <c r="A82" s="93"/>
    </row>
    <row r="83" customFormat="false" ht="12.75" hidden="false" customHeight="false" outlineLevel="0" collapsed="false">
      <c r="A83" s="93"/>
    </row>
    <row r="84" customFormat="false" ht="12.75" hidden="false" customHeight="false" outlineLevel="0" collapsed="false">
      <c r="A84" s="93"/>
    </row>
    <row r="85" customFormat="false" ht="12.75" hidden="false" customHeight="false" outlineLevel="0" collapsed="false">
      <c r="A85" s="93"/>
    </row>
    <row r="86" customFormat="false" ht="12.75" hidden="false" customHeight="false" outlineLevel="0" collapsed="false">
      <c r="A86" s="93"/>
    </row>
    <row r="87" customFormat="false" ht="12.75" hidden="false" customHeight="false" outlineLevel="0" collapsed="false">
      <c r="A87" s="93"/>
    </row>
    <row r="88" customFormat="false" ht="12.75" hidden="false" customHeight="false" outlineLevel="0" collapsed="false">
      <c r="A88" s="93"/>
    </row>
    <row r="89" customFormat="false" ht="12.75" hidden="false" customHeight="false" outlineLevel="0" collapsed="false">
      <c r="A89" s="93"/>
    </row>
    <row r="90" customFormat="false" ht="12.75" hidden="false" customHeight="false" outlineLevel="0" collapsed="false">
      <c r="A90" s="93"/>
    </row>
    <row r="91" customFormat="false" ht="12.75" hidden="false" customHeight="false" outlineLevel="0" collapsed="false">
      <c r="A91" s="93"/>
    </row>
    <row r="92" customFormat="false" ht="12.75" hidden="false" customHeight="false" outlineLevel="0" collapsed="false">
      <c r="A92" s="93"/>
    </row>
    <row r="93" customFormat="false" ht="12.75" hidden="false" customHeight="false" outlineLevel="0" collapsed="false">
      <c r="A93" s="93"/>
    </row>
    <row r="94" customFormat="false" ht="12.75" hidden="false" customHeight="false" outlineLevel="0" collapsed="false">
      <c r="A94" s="93"/>
    </row>
    <row r="95" customFormat="false" ht="12.75" hidden="false" customHeight="false" outlineLevel="0" collapsed="false">
      <c r="A95" s="93"/>
    </row>
    <row r="96" customFormat="false" ht="12.75" hidden="false" customHeight="false" outlineLevel="0" collapsed="false">
      <c r="A96" s="93"/>
    </row>
    <row r="97" customFormat="false" ht="12.75" hidden="false" customHeight="false" outlineLevel="0" collapsed="false">
      <c r="A97" s="93"/>
    </row>
    <row r="98" customFormat="false" ht="12.75" hidden="false" customHeight="false" outlineLevel="0" collapsed="false">
      <c r="A98" s="93"/>
    </row>
    <row r="99" customFormat="false" ht="12.75" hidden="false" customHeight="false" outlineLevel="0" collapsed="false">
      <c r="A99" s="93"/>
    </row>
    <row r="100" customFormat="false" ht="12.75" hidden="false" customHeight="false" outlineLevel="0" collapsed="false">
      <c r="A100" s="93"/>
    </row>
    <row r="101" customFormat="false" ht="12.75" hidden="false" customHeight="false" outlineLevel="0" collapsed="false">
      <c r="A101" s="93"/>
    </row>
    <row r="102" customFormat="false" ht="12.75" hidden="false" customHeight="false" outlineLevel="0" collapsed="false">
      <c r="A102" s="93"/>
    </row>
    <row r="103" customFormat="false" ht="12.75" hidden="false" customHeight="false" outlineLevel="0" collapsed="false">
      <c r="A103" s="93"/>
    </row>
    <row r="104" customFormat="false" ht="12.75" hidden="false" customHeight="false" outlineLevel="0" collapsed="false">
      <c r="A104" s="93"/>
    </row>
    <row r="105" customFormat="false" ht="12.75" hidden="false" customHeight="false" outlineLevel="0" collapsed="false">
      <c r="A105" s="93"/>
    </row>
    <row r="106" customFormat="false" ht="12.75" hidden="false" customHeight="false" outlineLevel="0" collapsed="false">
      <c r="A106" s="93"/>
    </row>
    <row r="107" customFormat="false" ht="12.75" hidden="false" customHeight="false" outlineLevel="0" collapsed="false">
      <c r="A107" s="93"/>
    </row>
    <row r="108" customFormat="false" ht="12.75" hidden="false" customHeight="false" outlineLevel="0" collapsed="false">
      <c r="A108" s="93"/>
    </row>
    <row r="109" customFormat="false" ht="12.75" hidden="false" customHeight="false" outlineLevel="0" collapsed="false">
      <c r="A109" s="93"/>
    </row>
    <row r="110" customFormat="false" ht="12.75" hidden="false" customHeight="false" outlineLevel="0" collapsed="false">
      <c r="A110" s="93"/>
    </row>
    <row r="111" customFormat="false" ht="12.75" hidden="false" customHeight="false" outlineLevel="0" collapsed="false">
      <c r="A111" s="93"/>
    </row>
    <row r="112" customFormat="false" ht="12.75" hidden="false" customHeight="false" outlineLevel="0" collapsed="false">
      <c r="A112" s="93"/>
    </row>
    <row r="113" customFormat="false" ht="12.75" hidden="false" customHeight="false" outlineLevel="0" collapsed="false">
      <c r="A113" s="93"/>
    </row>
    <row r="114" customFormat="false" ht="12.75" hidden="false" customHeight="false" outlineLevel="0" collapsed="false">
      <c r="A114" s="93"/>
    </row>
    <row r="115" customFormat="false" ht="12.75" hidden="false" customHeight="false" outlineLevel="0" collapsed="false">
      <c r="A115" s="93"/>
    </row>
    <row r="116" customFormat="false" ht="12.75" hidden="false" customHeight="false" outlineLevel="0" collapsed="false">
      <c r="A116" s="93"/>
    </row>
    <row r="117" customFormat="false" ht="12.75" hidden="false" customHeight="false" outlineLevel="0" collapsed="false">
      <c r="A117" s="93"/>
    </row>
    <row r="118" customFormat="false" ht="12.75" hidden="false" customHeight="false" outlineLevel="0" collapsed="false">
      <c r="A118" s="93"/>
    </row>
    <row r="119" customFormat="false" ht="12.75" hidden="false" customHeight="false" outlineLevel="0" collapsed="false">
      <c r="A119" s="93"/>
    </row>
    <row r="120" customFormat="false" ht="12.75" hidden="false" customHeight="false" outlineLevel="0" collapsed="false">
      <c r="A120" s="93"/>
    </row>
    <row r="121" customFormat="false" ht="12.75" hidden="false" customHeight="false" outlineLevel="0" collapsed="false">
      <c r="A121" s="93"/>
    </row>
    <row r="122" customFormat="false" ht="12.75" hidden="false" customHeight="false" outlineLevel="0" collapsed="false">
      <c r="A122" s="93"/>
    </row>
    <row r="123" customFormat="false" ht="12.75" hidden="false" customHeight="false" outlineLevel="0" collapsed="false">
      <c r="A123" s="93"/>
    </row>
    <row r="124" customFormat="false" ht="12.75" hidden="false" customHeight="false" outlineLevel="0" collapsed="false">
      <c r="A124" s="93"/>
    </row>
    <row r="125" customFormat="false" ht="12.75" hidden="false" customHeight="false" outlineLevel="0" collapsed="false">
      <c r="A125" s="93"/>
    </row>
    <row r="126" customFormat="false" ht="12.75" hidden="false" customHeight="false" outlineLevel="0" collapsed="false">
      <c r="A126" s="93"/>
    </row>
    <row r="127" customFormat="false" ht="12.75" hidden="false" customHeight="false" outlineLevel="0" collapsed="false">
      <c r="A127" s="93"/>
    </row>
    <row r="128" customFormat="false" ht="12.75" hidden="false" customHeight="false" outlineLevel="0" collapsed="false">
      <c r="A128" s="93"/>
    </row>
    <row r="129" customFormat="false" ht="12.75" hidden="false" customHeight="false" outlineLevel="0" collapsed="false">
      <c r="A129" s="93"/>
    </row>
    <row r="130" customFormat="false" ht="12.75" hidden="false" customHeight="false" outlineLevel="0" collapsed="false">
      <c r="A130" s="93"/>
    </row>
    <row r="131" customFormat="false" ht="12.75" hidden="false" customHeight="false" outlineLevel="0" collapsed="false">
      <c r="A131" s="93"/>
    </row>
    <row r="132" customFormat="false" ht="12.75" hidden="false" customHeight="false" outlineLevel="0" collapsed="false">
      <c r="A132" s="93"/>
    </row>
    <row r="133" customFormat="false" ht="12.75" hidden="false" customHeight="false" outlineLevel="0" collapsed="false">
      <c r="A133" s="93"/>
    </row>
    <row r="134" customFormat="false" ht="12.75" hidden="false" customHeight="false" outlineLevel="0" collapsed="false">
      <c r="A134" s="93"/>
    </row>
    <row r="135" customFormat="false" ht="12.75" hidden="false" customHeight="false" outlineLevel="0" collapsed="false">
      <c r="A135" s="93"/>
    </row>
    <row r="136" customFormat="false" ht="12.75" hidden="false" customHeight="false" outlineLevel="0" collapsed="false">
      <c r="A136" s="93"/>
    </row>
    <row r="137" customFormat="false" ht="12.75" hidden="false" customHeight="false" outlineLevel="0" collapsed="false">
      <c r="A137" s="93"/>
    </row>
    <row r="138" customFormat="false" ht="12.75" hidden="false" customHeight="false" outlineLevel="0" collapsed="false">
      <c r="A138" s="93"/>
    </row>
    <row r="139" customFormat="false" ht="12.75" hidden="false" customHeight="false" outlineLevel="0" collapsed="false">
      <c r="A139" s="93"/>
    </row>
    <row r="140" customFormat="false" ht="12.75" hidden="false" customHeight="false" outlineLevel="0" collapsed="false">
      <c r="A140" s="93"/>
    </row>
    <row r="141" customFormat="false" ht="12.75" hidden="false" customHeight="false" outlineLevel="0" collapsed="false">
      <c r="A141" s="93"/>
    </row>
    <row r="142" customFormat="false" ht="12.75" hidden="false" customHeight="false" outlineLevel="0" collapsed="false">
      <c r="A142" s="93"/>
    </row>
    <row r="143" customFormat="false" ht="12.75" hidden="false" customHeight="false" outlineLevel="0" collapsed="false">
      <c r="A143" s="93"/>
    </row>
    <row r="144" customFormat="false" ht="12.75" hidden="false" customHeight="false" outlineLevel="0" collapsed="false">
      <c r="A144" s="93"/>
    </row>
    <row r="145" customFormat="false" ht="12.75" hidden="false" customHeight="false" outlineLevel="0" collapsed="false">
      <c r="A145" s="93"/>
    </row>
    <row r="146" customFormat="false" ht="12.75" hidden="false" customHeight="false" outlineLevel="0" collapsed="false">
      <c r="A146" s="93"/>
    </row>
    <row r="147" customFormat="false" ht="12.75" hidden="false" customHeight="false" outlineLevel="0" collapsed="false">
      <c r="A147" s="93"/>
    </row>
    <row r="148" customFormat="false" ht="12.75" hidden="false" customHeight="false" outlineLevel="0" collapsed="false">
      <c r="A148" s="93"/>
    </row>
    <row r="149" customFormat="false" ht="12.75" hidden="false" customHeight="false" outlineLevel="0" collapsed="false">
      <c r="A149" s="93"/>
    </row>
    <row r="150" customFormat="false" ht="12.75" hidden="false" customHeight="false" outlineLevel="0" collapsed="false">
      <c r="A150" s="93"/>
    </row>
    <row r="151" customFormat="false" ht="12.75" hidden="false" customHeight="false" outlineLevel="0" collapsed="false">
      <c r="A151" s="93"/>
    </row>
    <row r="152" customFormat="false" ht="12.75" hidden="false" customHeight="false" outlineLevel="0" collapsed="false">
      <c r="A152" s="93"/>
    </row>
    <row r="153" customFormat="false" ht="12.75" hidden="false" customHeight="false" outlineLevel="0" collapsed="false">
      <c r="A153" s="93"/>
    </row>
    <row r="154" customFormat="false" ht="12.75" hidden="false" customHeight="false" outlineLevel="0" collapsed="false">
      <c r="A154" s="93"/>
    </row>
  </sheetData>
  <mergeCells count="58"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</mergeCells>
  <printOptions headings="false" gridLines="false" gridLinesSet="true" horizontalCentered="false" verticalCentered="false"/>
  <pageMargins left="0" right="0" top="0.5" bottom="0.5" header="0.5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&amp;RFinal  Star VPP, LP  Volumes</oddHeader>
    <oddFooter>&amp;R&amp;F &amp;D &amp;T</oddFooter>
  </headerFooter>
  <colBreaks count="3" manualBreakCount="3">
    <brk id="45" man="true" max="65535" min="0"/>
    <brk id="51" man="true" max="65535" min="0"/>
    <brk id="59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46" width="26.99"/>
    <col collapsed="false" customWidth="true" hidden="false" outlineLevel="0" max="2" min="2" style="46" width="1.41"/>
    <col collapsed="false" customWidth="true" hidden="false" outlineLevel="0" max="3" min="3" style="46" width="18.85"/>
    <col collapsed="false" customWidth="false" hidden="false" outlineLevel="0" max="4" min="4" style="46" width="7.99"/>
    <col collapsed="false" customWidth="true" hidden="false" outlineLevel="0" max="5" min="5" style="46" width="12.99"/>
    <col collapsed="false" customWidth="false" hidden="false" outlineLevel="0" max="6" min="6" style="46" width="7.99"/>
    <col collapsed="false" customWidth="true" hidden="false" outlineLevel="0" max="7" min="7" style="46" width="20.13"/>
    <col collapsed="false" customWidth="false" hidden="false" outlineLevel="0" max="257" min="8" style="46" width="7.99"/>
  </cols>
  <sheetData>
    <row r="1" customFormat="false" ht="15.75" hidden="false" customHeight="false" outlineLevel="0" collapsed="false">
      <c r="A1" s="48" t="s">
        <v>117</v>
      </c>
    </row>
    <row r="2" customFormat="false" ht="15.75" hidden="false" customHeight="false" outlineLevel="0" collapsed="false">
      <c r="A2" s="48" t="s">
        <v>69</v>
      </c>
    </row>
    <row r="3" customFormat="false" ht="12.75" hidden="false" customHeight="false" outlineLevel="0" collapsed="false">
      <c r="A3" s="49" t="n">
        <v>36937</v>
      </c>
    </row>
    <row r="4" customFormat="false" ht="18.75" hidden="false" customHeight="false" outlineLevel="0" collapsed="false">
      <c r="A4" s="50" t="s">
        <v>70</v>
      </c>
    </row>
    <row r="5" customFormat="false" ht="18.75" hidden="false" customHeight="false" outlineLevel="0" collapsed="false">
      <c r="A5" s="50" t="s">
        <v>74</v>
      </c>
    </row>
    <row r="6" customFormat="false" ht="12.75" hidden="false" customHeight="false" outlineLevel="0" collapsed="false">
      <c r="B6" s="51" t="n">
        <v>0.95</v>
      </c>
      <c r="C6" s="46" t="s">
        <v>118</v>
      </c>
    </row>
    <row r="8" customFormat="false" ht="12.75" hidden="false" customHeight="false" outlineLevel="0" collapsed="false">
      <c r="A8" s="94" t="s">
        <v>82</v>
      </c>
      <c r="B8" s="95" t="s">
        <v>32</v>
      </c>
      <c r="C8" s="95"/>
      <c r="D8" s="96" t="s">
        <v>41</v>
      </c>
      <c r="E8" s="96"/>
      <c r="F8" s="97" t="s">
        <v>119</v>
      </c>
      <c r="G8" s="98"/>
    </row>
    <row r="9" customFormat="false" ht="12.75" hidden="false" customHeight="false" outlineLevel="0" collapsed="false">
      <c r="A9" s="99" t="s">
        <v>86</v>
      </c>
      <c r="B9" s="100" t="s">
        <v>120</v>
      </c>
      <c r="C9" s="100"/>
      <c r="D9" s="100" t="s">
        <v>121</v>
      </c>
      <c r="E9" s="100"/>
      <c r="F9" s="101"/>
      <c r="G9" s="102"/>
    </row>
    <row r="10" customFormat="false" ht="12.75" hidden="false" customHeight="false" outlineLevel="0" collapsed="false">
      <c r="A10" s="65" t="s">
        <v>113</v>
      </c>
      <c r="B10" s="66"/>
      <c r="C10" s="67" t="s">
        <v>114</v>
      </c>
      <c r="D10" s="66"/>
      <c r="E10" s="67" t="s">
        <v>114</v>
      </c>
      <c r="F10" s="71"/>
      <c r="G10" s="103"/>
    </row>
    <row r="11" customFormat="false" ht="12.75" hidden="false" customHeight="false" outlineLevel="0" collapsed="false">
      <c r="A11" s="73" t="s">
        <v>115</v>
      </c>
      <c r="B11" s="74"/>
      <c r="C11" s="75" t="s">
        <v>116</v>
      </c>
      <c r="D11" s="74"/>
      <c r="E11" s="75" t="s">
        <v>116</v>
      </c>
      <c r="F11" s="77"/>
      <c r="G11" s="104"/>
    </row>
    <row r="12" customFormat="false" ht="12.75" hidden="false" customHeight="false" outlineLevel="0" collapsed="false">
      <c r="A12" s="78" t="n">
        <v>36950</v>
      </c>
      <c r="B12" s="84"/>
      <c r="C12" s="105"/>
      <c r="D12" s="84"/>
      <c r="E12" s="105"/>
      <c r="F12" s="84"/>
      <c r="G12" s="105"/>
    </row>
    <row r="13" customFormat="false" ht="12.75" hidden="false" customHeight="false" outlineLevel="0" collapsed="false">
      <c r="A13" s="78" t="n">
        <v>36981</v>
      </c>
      <c r="B13" s="84"/>
      <c r="C13" s="105"/>
      <c r="D13" s="84"/>
      <c r="E13" s="105"/>
      <c r="F13" s="84"/>
      <c r="G13" s="105"/>
    </row>
    <row r="14" customFormat="false" ht="12.75" hidden="false" customHeight="false" outlineLevel="0" collapsed="false">
      <c r="A14" s="78" t="n">
        <v>37011</v>
      </c>
      <c r="B14" s="84"/>
      <c r="C14" s="82" t="n">
        <v>31065</v>
      </c>
      <c r="D14" s="84"/>
      <c r="E14" s="82" t="n">
        <v>32700</v>
      </c>
      <c r="F14" s="84"/>
      <c r="G14" s="106" t="n">
        <v>63765</v>
      </c>
    </row>
    <row r="15" customFormat="false" ht="12.75" hidden="false" customHeight="false" outlineLevel="0" collapsed="false">
      <c r="A15" s="78" t="n">
        <v>37042</v>
      </c>
      <c r="B15" s="84"/>
      <c r="C15" s="82" t="n">
        <v>30701.625</v>
      </c>
      <c r="D15" s="84"/>
      <c r="E15" s="82" t="n">
        <v>32317.5</v>
      </c>
      <c r="F15" s="84"/>
      <c r="G15" s="106" t="n">
        <v>63019.125</v>
      </c>
    </row>
    <row r="16" customFormat="false" ht="12.75" hidden="false" customHeight="false" outlineLevel="0" collapsed="false">
      <c r="A16" s="78" t="n">
        <v>37072</v>
      </c>
      <c r="B16" s="84"/>
      <c r="C16" s="82" t="n">
        <v>30352.5</v>
      </c>
      <c r="D16" s="84"/>
      <c r="E16" s="82" t="n">
        <v>31950</v>
      </c>
      <c r="F16" s="84"/>
      <c r="G16" s="106" t="n">
        <v>62302.5</v>
      </c>
    </row>
    <row r="17" customFormat="false" ht="12.75" hidden="false" customHeight="false" outlineLevel="0" collapsed="false">
      <c r="A17" s="78" t="n">
        <v>37103</v>
      </c>
      <c r="B17" s="84"/>
      <c r="C17" s="82" t="n">
        <v>29965.375</v>
      </c>
      <c r="D17" s="84"/>
      <c r="E17" s="82" t="n">
        <v>31542.5</v>
      </c>
      <c r="F17" s="84"/>
      <c r="G17" s="106" t="n">
        <v>61507.875</v>
      </c>
    </row>
    <row r="18" customFormat="false" ht="12.75" hidden="false" customHeight="false" outlineLevel="0" collapsed="false">
      <c r="A18" s="78" t="n">
        <v>37134</v>
      </c>
      <c r="B18" s="84"/>
      <c r="C18" s="82" t="n">
        <v>29597.25</v>
      </c>
      <c r="D18" s="84"/>
      <c r="E18" s="82" t="n">
        <v>31155</v>
      </c>
      <c r="F18" s="84"/>
      <c r="G18" s="106" t="n">
        <v>60752.25</v>
      </c>
    </row>
    <row r="19" customFormat="false" ht="12.75" hidden="false" customHeight="false" outlineLevel="0" collapsed="false">
      <c r="A19" s="78" t="n">
        <v>37164</v>
      </c>
      <c r="B19" s="84"/>
      <c r="C19" s="82" t="n">
        <v>29283.75</v>
      </c>
      <c r="D19" s="84"/>
      <c r="E19" s="82" t="n">
        <v>30825</v>
      </c>
      <c r="F19" s="84"/>
      <c r="G19" s="106" t="n">
        <v>60108.75</v>
      </c>
    </row>
    <row r="20" customFormat="false" ht="12.75" hidden="false" customHeight="false" outlineLevel="0" collapsed="false">
      <c r="A20" s="78" t="n">
        <v>37195</v>
      </c>
      <c r="B20" s="84"/>
      <c r="C20" s="82" t="n">
        <v>28934.625</v>
      </c>
      <c r="D20" s="84"/>
      <c r="E20" s="82" t="n">
        <v>30457.5</v>
      </c>
      <c r="F20" s="84"/>
      <c r="G20" s="106" t="n">
        <v>59392.125</v>
      </c>
    </row>
    <row r="21" customFormat="false" ht="12.75" hidden="false" customHeight="false" outlineLevel="0" collapsed="false">
      <c r="A21" s="78" t="n">
        <v>37225</v>
      </c>
      <c r="B21" s="84"/>
      <c r="C21" s="82" t="n">
        <v>28571.25</v>
      </c>
      <c r="D21" s="84"/>
      <c r="E21" s="82" t="n">
        <v>30075</v>
      </c>
      <c r="F21" s="84"/>
      <c r="G21" s="106" t="n">
        <v>58646.25</v>
      </c>
    </row>
    <row r="22" customFormat="false" ht="12.75" hidden="false" customHeight="false" outlineLevel="0" collapsed="false">
      <c r="A22" s="78" t="n">
        <v>37256</v>
      </c>
      <c r="B22" s="84"/>
      <c r="C22" s="82" t="n">
        <v>28198.375</v>
      </c>
      <c r="D22" s="84"/>
      <c r="E22" s="82" t="n">
        <v>29682.5</v>
      </c>
      <c r="F22" s="84"/>
      <c r="G22" s="106" t="n">
        <v>57880.875</v>
      </c>
    </row>
    <row r="23" customFormat="false" ht="12.75" hidden="false" customHeight="false" outlineLevel="0" collapsed="false">
      <c r="A23" s="78" t="n">
        <v>37287</v>
      </c>
      <c r="B23" s="84"/>
      <c r="C23" s="82" t="n">
        <v>27903.875</v>
      </c>
      <c r="D23" s="84"/>
      <c r="E23" s="82" t="n">
        <v>29372.5</v>
      </c>
      <c r="F23" s="84"/>
      <c r="G23" s="106" t="n">
        <v>57276.375</v>
      </c>
    </row>
    <row r="24" customFormat="false" ht="12.75" hidden="false" customHeight="false" outlineLevel="0" collapsed="false">
      <c r="A24" s="78" t="n">
        <v>37315</v>
      </c>
      <c r="B24" s="84"/>
      <c r="C24" s="82" t="n">
        <v>27531</v>
      </c>
      <c r="D24" s="84"/>
      <c r="E24" s="82" t="n">
        <v>28980</v>
      </c>
      <c r="F24" s="84"/>
      <c r="G24" s="106" t="n">
        <v>56511</v>
      </c>
    </row>
    <row r="25" customFormat="false" ht="12.75" hidden="false" customHeight="false" outlineLevel="0" collapsed="false">
      <c r="A25" s="78" t="n">
        <v>37346</v>
      </c>
      <c r="B25" s="84"/>
      <c r="C25" s="82" t="n">
        <v>27241.25</v>
      </c>
      <c r="D25" s="84"/>
      <c r="E25" s="82" t="n">
        <v>28675</v>
      </c>
      <c r="F25" s="84"/>
      <c r="G25" s="106" t="n">
        <v>55916.25</v>
      </c>
    </row>
    <row r="26" customFormat="false" ht="12.75" hidden="false" customHeight="false" outlineLevel="0" collapsed="false">
      <c r="A26" s="78" t="n">
        <v>37376</v>
      </c>
      <c r="B26" s="84"/>
      <c r="C26" s="82" t="n">
        <v>26861.25</v>
      </c>
      <c r="D26" s="84"/>
      <c r="E26" s="82" t="n">
        <v>28275</v>
      </c>
      <c r="F26" s="84"/>
      <c r="G26" s="106" t="n">
        <v>55136.25</v>
      </c>
    </row>
    <row r="27" customFormat="false" ht="12.75" hidden="false" customHeight="false" outlineLevel="0" collapsed="false">
      <c r="A27" s="78" t="n">
        <v>37407</v>
      </c>
      <c r="B27" s="84"/>
      <c r="C27" s="82" t="n">
        <v>26578.625</v>
      </c>
      <c r="D27" s="84"/>
      <c r="E27" s="82" t="n">
        <v>27977.5</v>
      </c>
      <c r="F27" s="84"/>
      <c r="G27" s="106" t="n">
        <v>54556.125</v>
      </c>
    </row>
    <row r="28" customFormat="false" ht="12.75" hidden="false" customHeight="false" outlineLevel="0" collapsed="false">
      <c r="A28" s="78" t="n">
        <v>37437</v>
      </c>
      <c r="B28" s="84"/>
      <c r="C28" s="82" t="n">
        <v>26220</v>
      </c>
      <c r="D28" s="84"/>
      <c r="E28" s="82" t="n">
        <v>27600</v>
      </c>
      <c r="F28" s="84"/>
      <c r="G28" s="106" t="n">
        <v>53820</v>
      </c>
    </row>
    <row r="29" customFormat="false" ht="12.75" hidden="false" customHeight="false" outlineLevel="0" collapsed="false">
      <c r="A29" s="78" t="n">
        <v>37468</v>
      </c>
      <c r="B29" s="84"/>
      <c r="C29" s="82" t="n">
        <v>25916</v>
      </c>
      <c r="D29" s="84"/>
      <c r="E29" s="82" t="n">
        <v>27280</v>
      </c>
      <c r="F29" s="84"/>
      <c r="G29" s="106" t="n">
        <v>53196</v>
      </c>
    </row>
    <row r="30" customFormat="false" ht="12.75" hidden="false" customHeight="false" outlineLevel="0" collapsed="false">
      <c r="A30" s="78" t="n">
        <v>37499</v>
      </c>
      <c r="B30" s="84"/>
      <c r="C30" s="82" t="n">
        <v>25621.5</v>
      </c>
      <c r="D30" s="84"/>
      <c r="E30" s="82" t="n">
        <v>26970</v>
      </c>
      <c r="F30" s="84"/>
      <c r="G30" s="106" t="n">
        <v>52591.5</v>
      </c>
    </row>
    <row r="31" customFormat="false" ht="12.75" hidden="false" customHeight="false" outlineLevel="0" collapsed="false">
      <c r="A31" s="78" t="n">
        <v>37529</v>
      </c>
      <c r="B31" s="84"/>
      <c r="C31" s="82" t="n">
        <v>25293.75</v>
      </c>
      <c r="D31" s="84"/>
      <c r="E31" s="82" t="n">
        <v>26625</v>
      </c>
      <c r="F31" s="84"/>
      <c r="G31" s="106" t="n">
        <v>51918.75</v>
      </c>
    </row>
    <row r="32" customFormat="false" ht="12.75" hidden="false" customHeight="false" outlineLevel="0" collapsed="false">
      <c r="A32" s="78" t="n">
        <v>37560</v>
      </c>
      <c r="B32" s="84"/>
      <c r="C32" s="82" t="n">
        <v>24958.875</v>
      </c>
      <c r="D32" s="84"/>
      <c r="E32" s="82" t="n">
        <v>26272.5</v>
      </c>
      <c r="F32" s="84"/>
      <c r="G32" s="106" t="n">
        <v>51231.375</v>
      </c>
    </row>
    <row r="33" customFormat="false" ht="12.75" hidden="false" customHeight="false" outlineLevel="0" collapsed="false">
      <c r="A33" s="78" t="n">
        <v>37590</v>
      </c>
      <c r="B33" s="84"/>
      <c r="C33" s="82" t="n">
        <v>24723.75</v>
      </c>
      <c r="D33" s="84"/>
      <c r="E33" s="82" t="n">
        <v>26025</v>
      </c>
      <c r="F33" s="84"/>
      <c r="G33" s="106" t="n">
        <v>50748.75</v>
      </c>
    </row>
    <row r="34" customFormat="false" ht="12.75" hidden="false" customHeight="false" outlineLevel="0" collapsed="false">
      <c r="A34" s="78" t="n">
        <v>37621</v>
      </c>
      <c r="B34" s="84"/>
      <c r="C34" s="82" t="n">
        <v>24369.875</v>
      </c>
      <c r="D34" s="84"/>
      <c r="E34" s="82" t="n">
        <v>25652.5</v>
      </c>
      <c r="F34" s="84"/>
      <c r="G34" s="106" t="n">
        <v>50022.375</v>
      </c>
    </row>
    <row r="35" customFormat="false" ht="12.75" hidden="false" customHeight="false" outlineLevel="0" collapsed="false">
      <c r="A35" s="78" t="n">
        <v>37652</v>
      </c>
      <c r="B35" s="84"/>
      <c r="C35" s="82" t="n">
        <v>24075.375</v>
      </c>
      <c r="D35" s="84"/>
      <c r="E35" s="82" t="n">
        <v>25342.5</v>
      </c>
      <c r="F35" s="84"/>
      <c r="G35" s="106" t="n">
        <v>49417.875</v>
      </c>
    </row>
    <row r="36" customFormat="false" ht="12.75" hidden="false" customHeight="false" outlineLevel="0" collapsed="false">
      <c r="A36" s="78" t="n">
        <v>37680</v>
      </c>
      <c r="B36" s="84"/>
      <c r="C36" s="82" t="n">
        <v>23807</v>
      </c>
      <c r="D36" s="84"/>
      <c r="E36" s="82" t="n">
        <v>25060</v>
      </c>
      <c r="F36" s="84"/>
      <c r="G36" s="106" t="n">
        <v>48867</v>
      </c>
    </row>
    <row r="37" customFormat="false" ht="12.75" hidden="false" customHeight="false" outlineLevel="0" collapsed="false">
      <c r="A37" s="78" t="n">
        <v>37711</v>
      </c>
      <c r="B37" s="84"/>
      <c r="C37" s="82" t="n">
        <v>23486.375</v>
      </c>
      <c r="D37" s="84"/>
      <c r="E37" s="82" t="n">
        <v>24722.5</v>
      </c>
      <c r="F37" s="84"/>
      <c r="G37" s="106" t="n">
        <v>48208.875</v>
      </c>
    </row>
    <row r="38" customFormat="false" ht="12.75" hidden="false" customHeight="false" outlineLevel="0" collapsed="false">
      <c r="A38" s="78" t="n">
        <v>37741</v>
      </c>
      <c r="B38" s="84"/>
      <c r="C38" s="82" t="n">
        <v>23227.5</v>
      </c>
      <c r="D38" s="84"/>
      <c r="E38" s="82" t="n">
        <v>24450</v>
      </c>
      <c r="F38" s="84"/>
      <c r="G38" s="106" t="n">
        <v>47677.5</v>
      </c>
    </row>
    <row r="39" customFormat="false" ht="12.75" hidden="false" customHeight="false" outlineLevel="0" collapsed="false">
      <c r="A39" s="78" t="n">
        <v>37772</v>
      </c>
      <c r="B39" s="84"/>
      <c r="C39" s="82" t="n">
        <v>22971</v>
      </c>
      <c r="D39" s="84"/>
      <c r="E39" s="82" t="n">
        <v>24180</v>
      </c>
      <c r="F39" s="84"/>
      <c r="G39" s="106" t="n">
        <v>47151</v>
      </c>
    </row>
    <row r="40" customFormat="false" ht="12.75" hidden="false" customHeight="false" outlineLevel="0" collapsed="false">
      <c r="A40" s="78" t="n">
        <v>37802</v>
      </c>
      <c r="B40" s="84"/>
      <c r="C40" s="82" t="n">
        <v>22657.5</v>
      </c>
      <c r="D40" s="84"/>
      <c r="E40" s="82" t="n">
        <v>23850</v>
      </c>
      <c r="F40" s="84"/>
      <c r="G40" s="106" t="n">
        <v>46507.5</v>
      </c>
    </row>
    <row r="41" customFormat="false" ht="12.75" hidden="false" customHeight="false" outlineLevel="0" collapsed="false">
      <c r="A41" s="78" t="n">
        <v>37833</v>
      </c>
      <c r="B41" s="84"/>
      <c r="C41" s="82" t="n">
        <v>22382</v>
      </c>
      <c r="D41" s="84"/>
      <c r="E41" s="82" t="n">
        <v>23560</v>
      </c>
      <c r="F41" s="84"/>
      <c r="G41" s="106" t="n">
        <v>45942</v>
      </c>
    </row>
    <row r="42" customFormat="false" ht="12.75" hidden="false" customHeight="false" outlineLevel="0" collapsed="false">
      <c r="A42" s="78" t="n">
        <v>37864</v>
      </c>
      <c r="B42" s="84"/>
      <c r="C42" s="82" t="n">
        <v>22161.125</v>
      </c>
      <c r="D42" s="84"/>
      <c r="E42" s="82" t="n">
        <v>23327.5</v>
      </c>
      <c r="F42" s="84"/>
      <c r="G42" s="106" t="n">
        <v>45488.625</v>
      </c>
    </row>
    <row r="43" customFormat="false" ht="12.75" hidden="false" customHeight="false" outlineLevel="0" collapsed="false">
      <c r="A43" s="78" t="n">
        <v>37894</v>
      </c>
      <c r="B43" s="84"/>
      <c r="C43" s="82" t="n">
        <v>21873.75</v>
      </c>
      <c r="D43" s="84"/>
      <c r="E43" s="82" t="n">
        <v>23025</v>
      </c>
      <c r="F43" s="84"/>
      <c r="G43" s="106" t="n">
        <v>44898.75</v>
      </c>
    </row>
    <row r="44" customFormat="false" ht="12.75" hidden="false" customHeight="false" outlineLevel="0" collapsed="false">
      <c r="A44" s="78" t="n">
        <v>37925</v>
      </c>
      <c r="B44" s="84"/>
      <c r="C44" s="82" t="n">
        <v>21572.125</v>
      </c>
      <c r="D44" s="84"/>
      <c r="E44" s="82" t="n">
        <v>22707.5</v>
      </c>
      <c r="F44" s="84"/>
      <c r="G44" s="106" t="n">
        <v>44279.625</v>
      </c>
    </row>
    <row r="45" customFormat="false" ht="12.75" hidden="false" customHeight="false" outlineLevel="0" collapsed="false">
      <c r="A45" s="78" t="n">
        <v>37955</v>
      </c>
      <c r="B45" s="84"/>
      <c r="C45" s="82" t="n">
        <v>21375</v>
      </c>
      <c r="D45" s="84"/>
      <c r="E45" s="82" t="n">
        <v>22500</v>
      </c>
      <c r="F45" s="84"/>
      <c r="G45" s="106" t="n">
        <v>43875</v>
      </c>
    </row>
    <row r="46" customFormat="false" ht="12.75" hidden="false" customHeight="false" outlineLevel="0" collapsed="false">
      <c r="A46" s="78" t="n">
        <v>37986</v>
      </c>
      <c r="B46" s="84"/>
      <c r="C46" s="82" t="n">
        <v>21056.75</v>
      </c>
      <c r="D46" s="84"/>
      <c r="E46" s="82" t="n">
        <v>22165</v>
      </c>
      <c r="F46" s="84"/>
      <c r="G46" s="106" t="n">
        <v>43221.75</v>
      </c>
    </row>
    <row r="47" customFormat="false" ht="12.75" hidden="false" customHeight="false" outlineLevel="0" collapsed="false">
      <c r="A47" s="78" t="n">
        <v>38017</v>
      </c>
      <c r="B47" s="84"/>
      <c r="C47" s="82" t="n">
        <v>0</v>
      </c>
      <c r="D47" s="84"/>
      <c r="E47" s="82" t="n">
        <v>0</v>
      </c>
      <c r="F47" s="84"/>
      <c r="G47" s="106" t="n">
        <v>0</v>
      </c>
    </row>
    <row r="48" customFormat="false" ht="12.75" hidden="false" customHeight="false" outlineLevel="0" collapsed="false">
      <c r="A48" s="78" t="n">
        <v>38046</v>
      </c>
      <c r="B48" s="84"/>
      <c r="C48" s="82" t="n">
        <v>0</v>
      </c>
      <c r="D48" s="84"/>
      <c r="E48" s="82" t="n">
        <v>0</v>
      </c>
      <c r="F48" s="84"/>
      <c r="G48" s="106" t="n">
        <v>0</v>
      </c>
    </row>
    <row r="49" customFormat="false" ht="12.75" hidden="false" customHeight="false" outlineLevel="0" collapsed="false">
      <c r="A49" s="78" t="n">
        <v>38077</v>
      </c>
      <c r="B49" s="84"/>
      <c r="C49" s="82" t="n">
        <v>0</v>
      </c>
      <c r="D49" s="84"/>
      <c r="E49" s="82" t="n">
        <v>0</v>
      </c>
      <c r="F49" s="84"/>
      <c r="G49" s="106" t="n">
        <v>0</v>
      </c>
    </row>
    <row r="50" customFormat="false" ht="12.75" hidden="false" customHeight="false" outlineLevel="0" collapsed="false">
      <c r="A50" s="78" t="n">
        <v>38107</v>
      </c>
      <c r="B50" s="84"/>
      <c r="C50" s="82" t="n">
        <v>0</v>
      </c>
      <c r="D50" s="84"/>
      <c r="E50" s="82" t="n">
        <v>0</v>
      </c>
      <c r="F50" s="84"/>
      <c r="G50" s="106" t="n">
        <v>0</v>
      </c>
    </row>
    <row r="51" customFormat="false" ht="12.75" hidden="false" customHeight="false" outlineLevel="0" collapsed="false">
      <c r="A51" s="78" t="n">
        <v>38138</v>
      </c>
      <c r="B51" s="84"/>
      <c r="C51" s="82" t="n">
        <v>0</v>
      </c>
      <c r="D51" s="84"/>
      <c r="E51" s="82" t="n">
        <v>0</v>
      </c>
      <c r="F51" s="84"/>
      <c r="G51" s="106" t="n">
        <v>0</v>
      </c>
    </row>
    <row r="52" customFormat="false" ht="12.75" hidden="false" customHeight="false" outlineLevel="0" collapsed="false">
      <c r="A52" s="78" t="n">
        <v>38168</v>
      </c>
      <c r="B52" s="84"/>
      <c r="C52" s="82" t="n">
        <v>0</v>
      </c>
      <c r="D52" s="84"/>
      <c r="E52" s="82" t="n">
        <v>0</v>
      </c>
      <c r="F52" s="84"/>
      <c r="G52" s="106" t="n">
        <v>0</v>
      </c>
    </row>
    <row r="53" customFormat="false" ht="12.75" hidden="false" customHeight="false" outlineLevel="0" collapsed="false">
      <c r="A53" s="78" t="n">
        <v>38199</v>
      </c>
      <c r="B53" s="84"/>
      <c r="C53" s="82" t="n">
        <v>0</v>
      </c>
      <c r="D53" s="84"/>
      <c r="E53" s="82" t="n">
        <v>0</v>
      </c>
      <c r="F53" s="84"/>
      <c r="G53" s="106" t="n">
        <v>0</v>
      </c>
    </row>
    <row r="54" customFormat="false" ht="12.75" hidden="false" customHeight="false" outlineLevel="0" collapsed="false">
      <c r="A54" s="78" t="n">
        <v>38230</v>
      </c>
      <c r="B54" s="84"/>
      <c r="C54" s="82" t="n">
        <v>0</v>
      </c>
      <c r="D54" s="84"/>
      <c r="E54" s="82" t="n">
        <v>0</v>
      </c>
      <c r="F54" s="84"/>
      <c r="G54" s="106" t="n">
        <v>0</v>
      </c>
    </row>
    <row r="55" customFormat="false" ht="12.75" hidden="false" customHeight="false" outlineLevel="0" collapsed="false">
      <c r="A55" s="78" t="n">
        <v>38260</v>
      </c>
      <c r="B55" s="84"/>
      <c r="C55" s="82" t="n">
        <v>0</v>
      </c>
      <c r="D55" s="84"/>
      <c r="E55" s="82" t="n">
        <v>0</v>
      </c>
      <c r="F55" s="84"/>
      <c r="G55" s="106" t="n">
        <v>0</v>
      </c>
    </row>
    <row r="56" customFormat="false" ht="12.75" hidden="false" customHeight="false" outlineLevel="0" collapsed="false">
      <c r="A56" s="78" t="n">
        <v>38291</v>
      </c>
      <c r="B56" s="84"/>
      <c r="C56" s="82" t="n">
        <v>0</v>
      </c>
      <c r="D56" s="84"/>
      <c r="E56" s="82" t="n">
        <v>0</v>
      </c>
      <c r="F56" s="84"/>
      <c r="G56" s="106" t="n">
        <v>0</v>
      </c>
    </row>
    <row r="57" customFormat="false" ht="12.75" hidden="false" customHeight="false" outlineLevel="0" collapsed="false">
      <c r="A57" s="78" t="n">
        <v>38321</v>
      </c>
      <c r="B57" s="84"/>
      <c r="C57" s="82" t="n">
        <v>0</v>
      </c>
      <c r="D57" s="84"/>
      <c r="E57" s="82" t="n">
        <v>0</v>
      </c>
      <c r="F57" s="84"/>
      <c r="G57" s="106" t="n">
        <v>0</v>
      </c>
    </row>
    <row r="58" customFormat="false" ht="12.75" hidden="false" customHeight="false" outlineLevel="0" collapsed="false">
      <c r="A58" s="78" t="n">
        <v>38352</v>
      </c>
      <c r="B58" s="84"/>
      <c r="C58" s="82" t="n">
        <v>0</v>
      </c>
      <c r="D58" s="84"/>
      <c r="E58" s="82" t="n">
        <v>0</v>
      </c>
      <c r="F58" s="84"/>
      <c r="G58" s="106" t="n">
        <v>0</v>
      </c>
    </row>
    <row r="59" customFormat="false" ht="12.75" hidden="false" customHeight="false" outlineLevel="0" collapsed="false">
      <c r="A59" s="78" t="n">
        <v>38383</v>
      </c>
      <c r="B59" s="84"/>
      <c r="C59" s="82" t="n">
        <v>0</v>
      </c>
      <c r="D59" s="84"/>
      <c r="E59" s="82" t="n">
        <v>0</v>
      </c>
      <c r="F59" s="84"/>
      <c r="G59" s="106" t="n">
        <v>0</v>
      </c>
    </row>
    <row r="60" customFormat="false" ht="12.75" hidden="false" customHeight="false" outlineLevel="0" collapsed="false">
      <c r="A60" s="78" t="n">
        <v>38411</v>
      </c>
      <c r="B60" s="84"/>
      <c r="C60" s="82" t="n">
        <v>0</v>
      </c>
      <c r="D60" s="84"/>
      <c r="E60" s="82" t="n">
        <v>0</v>
      </c>
      <c r="F60" s="84"/>
      <c r="G60" s="106" t="n">
        <v>0</v>
      </c>
    </row>
    <row r="61" customFormat="false" ht="12.75" hidden="false" customHeight="false" outlineLevel="0" collapsed="false">
      <c r="A61" s="78" t="n">
        <v>38442</v>
      </c>
      <c r="B61" s="84"/>
      <c r="C61" s="82" t="n">
        <v>0</v>
      </c>
      <c r="D61" s="84"/>
      <c r="E61" s="82" t="n">
        <v>0</v>
      </c>
      <c r="F61" s="84"/>
      <c r="G61" s="106" t="n">
        <v>0</v>
      </c>
    </row>
    <row r="62" customFormat="false" ht="12.75" hidden="false" customHeight="false" outlineLevel="0" collapsed="false">
      <c r="A62" s="78" t="n">
        <v>38472</v>
      </c>
      <c r="B62" s="84"/>
      <c r="C62" s="82" t="n">
        <v>0</v>
      </c>
      <c r="D62" s="84"/>
      <c r="E62" s="82" t="n">
        <v>0</v>
      </c>
      <c r="F62" s="84"/>
      <c r="G62" s="106" t="n">
        <v>0</v>
      </c>
    </row>
    <row r="63" customFormat="false" ht="12.75" hidden="false" customHeight="false" outlineLevel="0" collapsed="false">
      <c r="A63" s="78" t="n">
        <v>38503</v>
      </c>
      <c r="B63" s="84"/>
      <c r="C63" s="82" t="n">
        <v>0</v>
      </c>
      <c r="D63" s="84"/>
      <c r="E63" s="82" t="n">
        <v>0</v>
      </c>
      <c r="F63" s="84"/>
      <c r="G63" s="106" t="n">
        <v>0</v>
      </c>
    </row>
    <row r="64" customFormat="false" ht="12.75" hidden="false" customHeight="false" outlineLevel="0" collapsed="false">
      <c r="A64" s="78" t="n">
        <v>38533</v>
      </c>
      <c r="B64" s="84"/>
      <c r="C64" s="82" t="n">
        <v>0</v>
      </c>
      <c r="D64" s="84"/>
      <c r="E64" s="82" t="n">
        <v>0</v>
      </c>
      <c r="F64" s="84"/>
      <c r="G64" s="106" t="n">
        <v>0</v>
      </c>
    </row>
    <row r="65" customFormat="false" ht="12.75" hidden="false" customHeight="false" outlineLevel="0" collapsed="false">
      <c r="A65" s="78" t="n">
        <v>38564</v>
      </c>
      <c r="B65" s="84"/>
      <c r="C65" s="82" t="n">
        <v>0</v>
      </c>
      <c r="D65" s="84"/>
      <c r="E65" s="82" t="n">
        <v>0</v>
      </c>
      <c r="F65" s="84"/>
      <c r="G65" s="106" t="n">
        <v>0</v>
      </c>
    </row>
    <row r="66" customFormat="false" ht="12.75" hidden="false" customHeight="false" outlineLevel="0" collapsed="false">
      <c r="A66" s="78" t="n">
        <v>38595</v>
      </c>
      <c r="B66" s="84"/>
      <c r="C66" s="82" t="n">
        <v>0</v>
      </c>
      <c r="D66" s="84"/>
      <c r="E66" s="82" t="n">
        <v>0</v>
      </c>
      <c r="F66" s="84"/>
      <c r="G66" s="106" t="n">
        <v>0</v>
      </c>
    </row>
    <row r="67" customFormat="false" ht="12.75" hidden="false" customHeight="false" outlineLevel="0" collapsed="false">
      <c r="A67" s="78" t="n">
        <v>38625</v>
      </c>
      <c r="B67" s="84"/>
      <c r="C67" s="82" t="n">
        <v>0</v>
      </c>
      <c r="D67" s="84"/>
      <c r="E67" s="82" t="n">
        <v>0</v>
      </c>
      <c r="F67" s="84"/>
      <c r="G67" s="106" t="n">
        <v>0</v>
      </c>
    </row>
    <row r="68" customFormat="false" ht="12.75" hidden="false" customHeight="false" outlineLevel="0" collapsed="false">
      <c r="A68" s="78" t="n">
        <v>38656</v>
      </c>
      <c r="B68" s="84"/>
      <c r="C68" s="82" t="n">
        <v>0</v>
      </c>
      <c r="D68" s="84"/>
      <c r="E68" s="82" t="n">
        <v>0</v>
      </c>
      <c r="F68" s="84"/>
      <c r="G68" s="106" t="n">
        <v>0</v>
      </c>
    </row>
    <row r="69" customFormat="false" ht="12.75" hidden="false" customHeight="false" outlineLevel="0" collapsed="false">
      <c r="A69" s="78" t="n">
        <v>38686</v>
      </c>
      <c r="B69" s="84"/>
      <c r="C69" s="82" t="n">
        <v>0</v>
      </c>
      <c r="D69" s="84"/>
      <c r="E69" s="82" t="n">
        <v>0</v>
      </c>
      <c r="F69" s="84"/>
      <c r="G69" s="106" t="n">
        <v>0</v>
      </c>
    </row>
    <row r="70" customFormat="false" ht="12.75" hidden="false" customHeight="false" outlineLevel="0" collapsed="false">
      <c r="A70" s="78" t="n">
        <v>38717</v>
      </c>
      <c r="B70" s="84"/>
      <c r="C70" s="82" t="n">
        <v>0</v>
      </c>
      <c r="D70" s="84"/>
      <c r="E70" s="82" t="n">
        <v>0</v>
      </c>
      <c r="F70" s="84"/>
      <c r="G70" s="106" t="n">
        <v>0</v>
      </c>
    </row>
    <row r="71" customFormat="false" ht="12.75" hidden="false" customHeight="false" outlineLevel="0" collapsed="false">
      <c r="A71" s="78" t="n">
        <v>38748</v>
      </c>
      <c r="B71" s="107"/>
      <c r="C71" s="86" t="n">
        <v>0</v>
      </c>
      <c r="D71" s="107"/>
      <c r="E71" s="86" t="n">
        <v>0</v>
      </c>
      <c r="F71" s="107"/>
      <c r="G71" s="108" t="n">
        <v>0</v>
      </c>
    </row>
    <row r="72" customFormat="false" ht="13.5" hidden="false" customHeight="false" outlineLevel="0" collapsed="false">
      <c r="A72" s="87" t="s">
        <v>65</v>
      </c>
      <c r="B72" s="107"/>
      <c r="C72" s="89" t="n">
        <f aca="false">SUM(C12:C71)</f>
        <v>850535</v>
      </c>
      <c r="D72" s="107"/>
      <c r="E72" s="89" t="n">
        <f aca="false">SUM(E12:E71)</f>
        <v>895300</v>
      </c>
      <c r="F72" s="92"/>
      <c r="G72" s="89" t="n">
        <f aca="false">SUM(G12:G71)</f>
        <v>1745835</v>
      </c>
    </row>
  </sheetData>
  <mergeCells count="4">
    <mergeCell ref="B8:C8"/>
    <mergeCell ref="D8:E8"/>
    <mergeCell ref="B9:C9"/>
    <mergeCell ref="D9:E9"/>
  </mergeCells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&amp;RFinal  Star VPP, LP  Volumes</oddHeader>
    <oddFooter>&amp;R&amp;F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1.56"/>
    <col collapsed="false" customWidth="true" hidden="false" outlineLevel="0" max="3" min="3" style="0" width="7.56"/>
    <col collapsed="false" customWidth="true" hidden="false" outlineLevel="0" max="4" min="4" style="0" width="15.28"/>
    <col collapsed="false" customWidth="true" hidden="false" outlineLevel="0" max="5" min="5" style="0" width="7.7"/>
    <col collapsed="false" customWidth="true" hidden="false" outlineLevel="0" max="6" min="6" style="0" width="9.56"/>
    <col collapsed="false" customWidth="true" hidden="false" outlineLevel="0" max="7" min="7" style="0" width="7.7"/>
    <col collapsed="false" customWidth="true" hidden="false" outlineLevel="0" max="8" min="8" style="0" width="9.56"/>
    <col collapsed="false" customWidth="true" hidden="false" outlineLevel="0" max="9" min="9" style="0" width="7.7"/>
    <col collapsed="false" customWidth="true" hidden="false" outlineLevel="0" max="10" min="10" style="0" width="8.41"/>
    <col collapsed="false" customWidth="true" hidden="false" outlineLevel="0" max="11" min="11" style="0" width="7.7"/>
    <col collapsed="false" customWidth="true" hidden="false" outlineLevel="0" max="12" min="12" style="0" width="8.41"/>
    <col collapsed="false" customWidth="true" hidden="false" outlineLevel="0" max="13" min="13" style="0" width="7.7"/>
    <col collapsed="false" customWidth="true" hidden="false" outlineLevel="0" max="14" min="14" style="0" width="7.85"/>
    <col collapsed="false" customWidth="true" hidden="false" outlineLevel="0" max="15" min="15" style="0" width="7.7"/>
    <col collapsed="false" customWidth="true" hidden="false" outlineLevel="0" max="16" min="16" style="0" width="10.71"/>
    <col collapsed="false" customWidth="true" hidden="false" outlineLevel="0" max="17" min="17" style="0" width="7.7"/>
    <col collapsed="false" customWidth="true" hidden="false" outlineLevel="0" max="18" min="18" style="0" width="10.71"/>
    <col collapsed="false" customWidth="true" hidden="false" outlineLevel="0" max="19" min="19" style="0" width="7.7"/>
    <col collapsed="false" customWidth="true" hidden="false" outlineLevel="0" max="20" min="20" style="0" width="9.28"/>
    <col collapsed="false" customWidth="true" hidden="false" outlineLevel="0" max="21" min="21" style="0" width="3.99"/>
    <col collapsed="false" customWidth="true" hidden="false" outlineLevel="0" max="22" min="22" style="0" width="17.7"/>
    <col collapsed="false" customWidth="true" hidden="false" outlineLevel="0" max="23" min="23" style="0" width="7.7"/>
    <col collapsed="false" customWidth="true" hidden="false" outlineLevel="0" max="24" min="24" style="0" width="10.28"/>
    <col collapsed="false" customWidth="true" hidden="false" outlineLevel="0" max="25" min="25" style="0" width="7.7"/>
    <col collapsed="false" customWidth="true" hidden="false" outlineLevel="0" max="26" min="26" style="0" width="18.41"/>
  </cols>
  <sheetData>
    <row r="1" customFormat="false" ht="12.75" hidden="false" customHeight="false" outlineLevel="0" collapsed="false">
      <c r="A1" s="40" t="s">
        <v>122</v>
      </c>
      <c r="B1" s="40" t="s">
        <v>123</v>
      </c>
      <c r="C1" s="40"/>
    </row>
    <row r="2" customFormat="false" ht="14.25" hidden="false" customHeight="false" outlineLevel="0" collapsed="false">
      <c r="A2" s="109" t="s">
        <v>113</v>
      </c>
      <c r="B2" s="24" t="s">
        <v>124</v>
      </c>
      <c r="C2" s="24"/>
      <c r="V2" s="110"/>
    </row>
    <row r="3" customFormat="false" ht="14.25" hidden="false" customHeight="false" outlineLevel="0" collapsed="false">
      <c r="A3" s="109" t="s">
        <v>115</v>
      </c>
      <c r="B3" s="111" t="s">
        <v>49</v>
      </c>
      <c r="C3" s="111"/>
      <c r="D3" s="111" t="s">
        <v>125</v>
      </c>
      <c r="E3" s="111"/>
      <c r="F3" s="111" t="s">
        <v>38</v>
      </c>
      <c r="G3" s="111"/>
      <c r="H3" s="111" t="s">
        <v>38</v>
      </c>
      <c r="I3" s="111"/>
      <c r="J3" s="111" t="s">
        <v>29</v>
      </c>
      <c r="K3" s="111"/>
      <c r="L3" s="111" t="s">
        <v>29</v>
      </c>
      <c r="M3" s="111"/>
      <c r="N3" s="111" t="s">
        <v>30</v>
      </c>
      <c r="O3" s="111"/>
      <c r="P3" s="111" t="s">
        <v>45</v>
      </c>
      <c r="Q3" s="111"/>
      <c r="R3" s="111" t="s">
        <v>126</v>
      </c>
      <c r="S3" s="111"/>
      <c r="T3" s="111" t="s">
        <v>127</v>
      </c>
      <c r="U3" s="111"/>
      <c r="V3" s="111" t="s">
        <v>45</v>
      </c>
      <c r="W3" s="111"/>
      <c r="X3" s="111" t="s">
        <v>83</v>
      </c>
      <c r="Y3" s="111"/>
      <c r="Z3" s="112" t="s">
        <v>42</v>
      </c>
    </row>
    <row r="4" customFormat="false" ht="12.75" hidden="false" customHeight="false" outlineLevel="0" collapsed="false">
      <c r="A4" s="113" t="n">
        <v>37011</v>
      </c>
      <c r="B4" s="114" t="n">
        <v>86.6666666666667</v>
      </c>
      <c r="C4" s="114"/>
      <c r="D4" s="114" t="n">
        <v>593.333333333333</v>
      </c>
      <c r="E4" s="114"/>
      <c r="F4" s="114" t="n">
        <v>216.666666666667</v>
      </c>
      <c r="G4" s="114"/>
      <c r="H4" s="114" t="n">
        <v>510</v>
      </c>
      <c r="I4" s="114"/>
      <c r="J4" s="114" t="n">
        <v>990</v>
      </c>
      <c r="K4" s="114"/>
      <c r="L4" s="114" t="n">
        <v>383.333333333333</v>
      </c>
      <c r="M4" s="114"/>
      <c r="N4" s="114" t="n">
        <v>2513.39419047905</v>
      </c>
      <c r="O4" s="114"/>
      <c r="P4" s="114" t="n">
        <v>889.770939778126</v>
      </c>
      <c r="Q4" s="114"/>
      <c r="R4" s="114" t="n">
        <v>636.471504509369</v>
      </c>
      <c r="S4" s="114"/>
      <c r="T4" s="114" t="n">
        <v>1070.30649146946</v>
      </c>
      <c r="U4" s="114"/>
      <c r="V4" s="114" t="n">
        <v>600</v>
      </c>
      <c r="W4" s="114"/>
      <c r="X4" s="114" t="n">
        <v>1951.8373993136</v>
      </c>
      <c r="Y4" s="114"/>
      <c r="Z4" s="114" t="n">
        <v>1190.31640764357</v>
      </c>
    </row>
    <row r="5" customFormat="false" ht="12.75" hidden="false" customHeight="false" outlineLevel="0" collapsed="false">
      <c r="A5" s="113" t="n">
        <v>37042</v>
      </c>
      <c r="B5" s="114" t="n">
        <v>283.870967741936</v>
      </c>
      <c r="C5" s="114"/>
      <c r="D5" s="114" t="n">
        <v>464.516129032258</v>
      </c>
      <c r="E5" s="114"/>
      <c r="F5" s="114" t="n">
        <v>138.709677419355</v>
      </c>
      <c r="G5" s="114"/>
      <c r="H5" s="114" t="n">
        <v>316.129032258065</v>
      </c>
      <c r="I5" s="114"/>
      <c r="J5" s="114" t="n">
        <v>1248.38709677419</v>
      </c>
      <c r="K5" s="114"/>
      <c r="L5" s="114" t="n">
        <v>54.8387096774194</v>
      </c>
      <c r="M5" s="114"/>
      <c r="N5" s="114" t="n">
        <v>2379.36032638156</v>
      </c>
      <c r="O5" s="114"/>
      <c r="P5" s="114" t="n">
        <v>834.544067095341</v>
      </c>
      <c r="Q5" s="114"/>
      <c r="R5" s="114" t="n">
        <v>627.896061497348</v>
      </c>
      <c r="S5" s="114"/>
      <c r="T5" s="114" t="n">
        <v>951.281443315547</v>
      </c>
      <c r="U5" s="114"/>
      <c r="V5" s="114" t="n">
        <v>600</v>
      </c>
      <c r="W5" s="114"/>
      <c r="X5" s="114" t="n">
        <v>1826.7252255663</v>
      </c>
      <c r="Y5" s="114"/>
      <c r="Z5" s="114" t="n">
        <v>1122.24428673592</v>
      </c>
    </row>
    <row r="6" customFormat="false" ht="12.75" hidden="false" customHeight="false" outlineLevel="0" collapsed="false">
      <c r="A6" s="113" t="n">
        <v>37072</v>
      </c>
      <c r="B6" s="114" t="n">
        <v>510</v>
      </c>
      <c r="C6" s="114"/>
      <c r="D6" s="114" t="n">
        <v>56.6666666666667</v>
      </c>
      <c r="E6" s="114"/>
      <c r="F6" s="114" t="n">
        <v>96.6666666666667</v>
      </c>
      <c r="G6" s="114"/>
      <c r="H6" s="114" t="n">
        <v>493.333333333333</v>
      </c>
      <c r="I6" s="114"/>
      <c r="J6" s="114" t="n">
        <v>1110</v>
      </c>
      <c r="K6" s="114"/>
      <c r="L6" s="114" t="n">
        <v>110</v>
      </c>
      <c r="M6" s="114"/>
      <c r="N6" s="114" t="n">
        <v>2404.98150492418</v>
      </c>
      <c r="O6" s="114"/>
      <c r="P6" s="114" t="n">
        <v>835.406586411133</v>
      </c>
      <c r="Q6" s="114"/>
      <c r="R6" s="114" t="n">
        <v>661.329197350127</v>
      </c>
      <c r="S6" s="114"/>
      <c r="T6" s="114" t="n">
        <v>901.880200505883</v>
      </c>
      <c r="U6" s="114"/>
      <c r="V6" s="114" t="n">
        <v>600</v>
      </c>
      <c r="W6" s="114"/>
      <c r="X6" s="114" t="n">
        <v>1825.30638301021</v>
      </c>
      <c r="Y6" s="114"/>
      <c r="Z6" s="114" t="n">
        <v>1129.79776425226</v>
      </c>
    </row>
    <row r="7" customFormat="false" ht="12.75" hidden="false" customHeight="false" outlineLevel="0" collapsed="false">
      <c r="A7" s="113" t="n">
        <v>37103</v>
      </c>
      <c r="B7" s="114" t="n">
        <v>493.548387096774</v>
      </c>
      <c r="C7" s="114"/>
      <c r="D7" s="114" t="n">
        <v>0</v>
      </c>
      <c r="E7" s="114"/>
      <c r="F7" s="114" t="n">
        <v>61.2903225806452</v>
      </c>
      <c r="G7" s="114"/>
      <c r="H7" s="114" t="n">
        <v>477.41935483871</v>
      </c>
      <c r="I7" s="114"/>
      <c r="J7" s="114" t="n">
        <v>725.806451612903</v>
      </c>
      <c r="K7" s="114"/>
      <c r="L7" s="114" t="n">
        <v>570.967741935484</v>
      </c>
      <c r="M7" s="114"/>
      <c r="N7" s="114" t="n">
        <v>2276.42816783711</v>
      </c>
      <c r="O7" s="114"/>
      <c r="P7" s="114" t="n">
        <v>782.838348223721</v>
      </c>
      <c r="Q7" s="114"/>
      <c r="R7" s="114" t="n">
        <v>652.243491301029</v>
      </c>
      <c r="S7" s="114"/>
      <c r="T7" s="114" t="n">
        <v>799.897567258334</v>
      </c>
      <c r="U7" s="114"/>
      <c r="V7" s="114" t="n">
        <v>600</v>
      </c>
      <c r="W7" s="114"/>
      <c r="X7" s="114" t="n">
        <v>1707.93145653214</v>
      </c>
      <c r="Y7" s="114"/>
      <c r="Z7" s="114" t="n">
        <v>1065.23036647966</v>
      </c>
    </row>
    <row r="8" customFormat="false" ht="12.75" hidden="false" customHeight="false" outlineLevel="0" collapsed="false">
      <c r="A8" s="113" t="n">
        <v>37134</v>
      </c>
      <c r="B8" s="114" t="n">
        <v>487.096774193548</v>
      </c>
      <c r="C8" s="114"/>
      <c r="D8" s="114" t="n">
        <v>0</v>
      </c>
      <c r="E8" s="114"/>
      <c r="F8" s="114" t="n">
        <v>45.1612903225807</v>
      </c>
      <c r="G8" s="114"/>
      <c r="H8" s="114" t="n">
        <v>470.967741935484</v>
      </c>
      <c r="I8" s="114"/>
      <c r="J8" s="114" t="n">
        <v>2119.35483870968</v>
      </c>
      <c r="K8" s="114"/>
      <c r="L8" s="114" t="n">
        <v>422.58064516129</v>
      </c>
      <c r="M8" s="114"/>
      <c r="N8" s="114" t="n">
        <v>2226.42810267926</v>
      </c>
      <c r="O8" s="114"/>
      <c r="P8" s="114" t="n">
        <v>757.708774661709</v>
      </c>
      <c r="Q8" s="114"/>
      <c r="R8" s="114" t="n">
        <v>664.64208869025</v>
      </c>
      <c r="S8" s="114"/>
      <c r="T8" s="114" t="n">
        <v>732.237634438301</v>
      </c>
      <c r="U8" s="114"/>
      <c r="V8" s="114" t="n">
        <v>600</v>
      </c>
      <c r="W8" s="114"/>
      <c r="X8" s="114" t="n">
        <v>1651.19969809822</v>
      </c>
      <c r="Y8" s="114"/>
      <c r="Z8" s="114" t="n">
        <v>1037.86370498236</v>
      </c>
    </row>
    <row r="9" customFormat="false" ht="12.75" hidden="false" customHeight="false" outlineLevel="0" collapsed="false">
      <c r="A9" s="113" t="n">
        <v>37164</v>
      </c>
      <c r="B9" s="114" t="n">
        <v>470</v>
      </c>
      <c r="C9" s="114"/>
      <c r="D9" s="114" t="n">
        <v>0</v>
      </c>
      <c r="E9" s="114"/>
      <c r="F9" s="114" t="n">
        <v>103.333333333333</v>
      </c>
      <c r="G9" s="114"/>
      <c r="H9" s="114" t="n">
        <v>383.333333333333</v>
      </c>
      <c r="I9" s="114"/>
      <c r="J9" s="114" t="n">
        <v>2190</v>
      </c>
      <c r="K9" s="114"/>
      <c r="L9" s="114" t="n">
        <v>280</v>
      </c>
      <c r="M9" s="114"/>
      <c r="N9" s="114" t="n">
        <v>2249.96837256383</v>
      </c>
      <c r="O9" s="114"/>
      <c r="P9" s="114" t="n">
        <v>757.525266733001</v>
      </c>
      <c r="Q9" s="114"/>
      <c r="R9" s="114" t="n">
        <v>699.768542923425</v>
      </c>
      <c r="S9" s="114"/>
      <c r="T9" s="114" t="n">
        <v>691.772269713484</v>
      </c>
      <c r="U9" s="114"/>
      <c r="V9" s="114" t="n">
        <v>600</v>
      </c>
      <c r="W9" s="114"/>
      <c r="X9" s="114" t="n">
        <v>1649.39426029999</v>
      </c>
      <c r="Y9" s="114"/>
      <c r="Z9" s="114" t="n">
        <v>1044.94725295616</v>
      </c>
    </row>
    <row r="10" customFormat="false" ht="12.75" hidden="false" customHeight="false" outlineLevel="0" collapsed="false">
      <c r="A10" s="113" t="n">
        <v>37195</v>
      </c>
      <c r="B10" s="114" t="n">
        <v>332.258064516129</v>
      </c>
      <c r="C10" s="114"/>
      <c r="D10" s="114" t="n">
        <v>0</v>
      </c>
      <c r="E10" s="114"/>
      <c r="F10" s="114" t="n">
        <v>1064.51612903226</v>
      </c>
      <c r="G10" s="114"/>
      <c r="H10" s="114" t="n">
        <v>161.290322580645</v>
      </c>
      <c r="I10" s="114"/>
      <c r="J10" s="114" t="n">
        <v>2080.64516129032</v>
      </c>
      <c r="K10" s="114"/>
      <c r="L10" s="114" t="n">
        <v>161.290322580645</v>
      </c>
      <c r="M10" s="114"/>
      <c r="N10" s="114" t="n">
        <v>2129.29745529429</v>
      </c>
      <c r="O10" s="114"/>
      <c r="P10" s="114" t="n">
        <v>708.995069218349</v>
      </c>
      <c r="Q10" s="114"/>
      <c r="R10" s="114" t="n">
        <v>689.906922180693</v>
      </c>
      <c r="S10" s="114"/>
      <c r="T10" s="114" t="n">
        <v>611.227963845773</v>
      </c>
      <c r="U10" s="114"/>
      <c r="V10" s="114" t="n">
        <v>600</v>
      </c>
      <c r="W10" s="114"/>
      <c r="X10" s="114" t="n">
        <v>1542.85509446933</v>
      </c>
      <c r="Y10" s="114"/>
      <c r="Z10" s="114" t="n">
        <v>985.343907263536</v>
      </c>
    </row>
    <row r="11" customFormat="false" ht="12.75" hidden="false" customHeight="false" outlineLevel="0" collapsed="false">
      <c r="A11" s="113" t="n">
        <v>37225</v>
      </c>
      <c r="B11" s="114" t="n">
        <v>246.666666666667</v>
      </c>
      <c r="C11" s="114"/>
      <c r="D11" s="114" t="n">
        <v>0</v>
      </c>
      <c r="E11" s="114"/>
      <c r="F11" s="114" t="n">
        <v>1100</v>
      </c>
      <c r="G11" s="114"/>
      <c r="H11" s="114" t="n">
        <v>0</v>
      </c>
      <c r="I11" s="114"/>
      <c r="J11" s="114" t="n">
        <v>1760</v>
      </c>
      <c r="K11" s="114"/>
      <c r="L11" s="114" t="n">
        <v>120</v>
      </c>
      <c r="M11" s="114"/>
      <c r="N11" s="114" t="n">
        <v>2151.54617936146</v>
      </c>
      <c r="O11" s="114"/>
      <c r="P11" s="114" t="n">
        <v>708.287993516804</v>
      </c>
      <c r="Q11" s="114"/>
      <c r="R11" s="114" t="n">
        <v>726.206411990253</v>
      </c>
      <c r="S11" s="114"/>
      <c r="T11" s="114" t="n">
        <v>575.818626422879</v>
      </c>
      <c r="U11" s="114"/>
      <c r="V11" s="114" t="n">
        <v>600</v>
      </c>
      <c r="W11" s="114"/>
      <c r="X11" s="114" t="n">
        <v>1540.86609791828</v>
      </c>
      <c r="Y11" s="114"/>
      <c r="Z11" s="114" t="n">
        <v>992.170142524234</v>
      </c>
    </row>
    <row r="12" customFormat="false" ht="12.75" hidden="false" customHeight="false" outlineLevel="0" collapsed="false">
      <c r="A12" s="113" t="n">
        <v>37256</v>
      </c>
      <c r="B12" s="114" t="n">
        <v>170.967741935484</v>
      </c>
      <c r="C12" s="114"/>
      <c r="D12" s="114" t="n">
        <v>0</v>
      </c>
      <c r="E12" s="114"/>
      <c r="F12" s="114" t="n">
        <v>1048.38709677419</v>
      </c>
      <c r="G12" s="114"/>
      <c r="H12" s="114" t="n">
        <v>0</v>
      </c>
      <c r="I12" s="114"/>
      <c r="J12" s="114" t="n">
        <v>1325.8064516129</v>
      </c>
      <c r="K12" s="114"/>
      <c r="L12" s="114" t="n">
        <v>54.8387096774194</v>
      </c>
      <c r="M12" s="114"/>
      <c r="N12" s="114" t="n">
        <v>2035.90791618175</v>
      </c>
      <c r="O12" s="114"/>
      <c r="P12" s="114" t="n">
        <v>662.433736468558</v>
      </c>
      <c r="Q12" s="114"/>
      <c r="R12" s="114" t="n">
        <v>715.819461899087</v>
      </c>
      <c r="S12" s="114"/>
      <c r="T12" s="114" t="n">
        <v>507.217924409468</v>
      </c>
      <c r="U12" s="114"/>
      <c r="V12" s="114" t="n">
        <v>600</v>
      </c>
      <c r="W12" s="114"/>
      <c r="X12" s="114" t="n">
        <v>1441.06563561654</v>
      </c>
      <c r="Y12" s="114"/>
      <c r="Z12" s="114" t="n">
        <v>935.688805602952</v>
      </c>
    </row>
    <row r="13" customFormat="false" ht="12.75" hidden="false" customHeight="false" outlineLevel="0" collapsed="false">
      <c r="A13" s="113" t="n">
        <v>37287</v>
      </c>
      <c r="B13" s="114" t="n">
        <v>122.58064516129</v>
      </c>
      <c r="C13" s="114"/>
      <c r="D13" s="114" t="n">
        <v>0</v>
      </c>
      <c r="E13" s="114"/>
      <c r="F13" s="114" t="n">
        <v>816.129032258065</v>
      </c>
      <c r="G13" s="114"/>
      <c r="H13" s="114" t="n">
        <v>0</v>
      </c>
      <c r="I13" s="114"/>
      <c r="J13" s="114" t="n">
        <v>1032.25806451613</v>
      </c>
      <c r="K13" s="114"/>
      <c r="L13" s="114" t="n">
        <v>0</v>
      </c>
      <c r="M13" s="114"/>
      <c r="N13" s="114" t="n">
        <v>1990.58387705792</v>
      </c>
      <c r="O13" s="114"/>
      <c r="P13" s="114" t="n">
        <v>639.983655567253</v>
      </c>
      <c r="Q13" s="114"/>
      <c r="R13" s="114" t="n">
        <v>729.027813556279</v>
      </c>
      <c r="S13" s="114"/>
      <c r="T13" s="114" t="n">
        <v>460.882138416551</v>
      </c>
      <c r="U13" s="114"/>
      <c r="V13" s="114" t="n">
        <v>600</v>
      </c>
      <c r="W13" s="114"/>
      <c r="X13" s="114" t="n">
        <v>1392.53142931773</v>
      </c>
      <c r="Y13" s="114"/>
      <c r="Z13" s="114" t="n">
        <v>911.903875725752</v>
      </c>
    </row>
    <row r="14" customFormat="false" ht="12.75" hidden="false" customHeight="false" outlineLevel="0" collapsed="false">
      <c r="A14" s="113" t="n">
        <v>37315</v>
      </c>
      <c r="B14" s="114" t="n">
        <v>117.857142857143</v>
      </c>
      <c r="C14" s="114"/>
      <c r="D14" s="114" t="n">
        <v>0</v>
      </c>
      <c r="E14" s="114"/>
      <c r="F14" s="114" t="n">
        <v>614.285714285714</v>
      </c>
      <c r="G14" s="114"/>
      <c r="H14" s="114" t="n">
        <v>0</v>
      </c>
      <c r="I14" s="114"/>
      <c r="J14" s="114" t="n">
        <v>889.285714285714</v>
      </c>
      <c r="K14" s="114"/>
      <c r="L14" s="114" t="n">
        <v>85.7142857142857</v>
      </c>
      <c r="M14" s="114"/>
      <c r="N14" s="114" t="n">
        <v>2154.6731021678</v>
      </c>
      <c r="O14" s="114"/>
      <c r="P14" s="114" t="n">
        <v>684.319167800385</v>
      </c>
      <c r="Q14" s="114"/>
      <c r="R14" s="114" t="n">
        <v>821.953031979999</v>
      </c>
      <c r="S14" s="114"/>
      <c r="T14" s="114" t="n">
        <v>779.294984051394</v>
      </c>
      <c r="U14" s="114"/>
      <c r="V14" s="114" t="n">
        <v>600</v>
      </c>
      <c r="W14" s="114"/>
      <c r="X14" s="114" t="n">
        <v>1489.68361943936</v>
      </c>
      <c r="Y14" s="114"/>
      <c r="Z14" s="114" t="n">
        <v>984.025914161177</v>
      </c>
    </row>
    <row r="15" customFormat="false" ht="12.75" hidden="false" customHeight="false" outlineLevel="0" collapsed="false">
      <c r="A15" s="113" t="n">
        <v>37346</v>
      </c>
      <c r="B15" s="114" t="n">
        <v>200</v>
      </c>
      <c r="C15" s="114"/>
      <c r="D15" s="114" t="n">
        <v>0</v>
      </c>
      <c r="E15" s="114"/>
      <c r="F15" s="114" t="n">
        <v>377.41935483871</v>
      </c>
      <c r="G15" s="114"/>
      <c r="H15" s="114" t="n">
        <v>0</v>
      </c>
      <c r="I15" s="114"/>
      <c r="J15" s="114" t="n">
        <v>625.806451612903</v>
      </c>
      <c r="K15" s="114"/>
      <c r="L15" s="114" t="n">
        <v>170.967741935484</v>
      </c>
      <c r="M15" s="114"/>
      <c r="N15" s="114" t="n">
        <v>1902.61229453163</v>
      </c>
      <c r="O15" s="114"/>
      <c r="P15" s="114" t="n">
        <v>596.769809794552</v>
      </c>
      <c r="Q15" s="114"/>
      <c r="R15" s="114" t="n">
        <v>755.967364155115</v>
      </c>
      <c r="S15" s="114"/>
      <c r="T15" s="114" t="n">
        <v>179.320181126413</v>
      </c>
      <c r="U15" s="114"/>
      <c r="V15" s="114" t="n">
        <v>600</v>
      </c>
      <c r="W15" s="114"/>
      <c r="X15" s="114" t="n">
        <v>1299.99687842557</v>
      </c>
      <c r="Y15" s="114"/>
      <c r="Z15" s="114" t="n">
        <v>866.35793126016</v>
      </c>
    </row>
    <row r="16" customFormat="false" ht="12.75" hidden="false" customHeight="false" outlineLevel="0" collapsed="false">
      <c r="A16" s="113" t="n">
        <v>37376</v>
      </c>
      <c r="B16" s="114" t="n">
        <v>150</v>
      </c>
      <c r="C16" s="114"/>
      <c r="D16" s="114" t="n">
        <v>0</v>
      </c>
      <c r="E16" s="114"/>
      <c r="F16" s="114" t="n">
        <v>430</v>
      </c>
      <c r="G16" s="114"/>
      <c r="H16" s="114" t="n">
        <v>0</v>
      </c>
      <c r="I16" s="114"/>
      <c r="J16" s="114" t="n">
        <v>503.333333333333</v>
      </c>
      <c r="K16" s="114"/>
      <c r="L16" s="114" t="n">
        <v>103.333333333333</v>
      </c>
      <c r="M16" s="114"/>
      <c r="N16" s="114" t="n">
        <v>1921.9365922152</v>
      </c>
      <c r="O16" s="114"/>
      <c r="P16" s="114" t="n">
        <v>595.210140866587</v>
      </c>
      <c r="Q16" s="114"/>
      <c r="R16" s="114" t="n">
        <v>833.564260415221</v>
      </c>
      <c r="S16" s="114"/>
      <c r="T16" s="114" t="n">
        <v>207.30267759424</v>
      </c>
      <c r="U16" s="114"/>
      <c r="V16" s="114" t="n">
        <v>600</v>
      </c>
      <c r="W16" s="114"/>
      <c r="X16" s="114" t="n">
        <v>1297.78848503554</v>
      </c>
      <c r="Y16" s="114"/>
      <c r="Z16" s="114" t="n">
        <v>872.725471421555</v>
      </c>
    </row>
    <row r="17" customFormat="false" ht="12.75" hidden="false" customHeight="false" outlineLevel="0" collapsed="false">
      <c r="A17" s="113" t="n">
        <v>37407</v>
      </c>
      <c r="B17" s="114" t="n">
        <v>106.451612903226</v>
      </c>
      <c r="C17" s="114"/>
      <c r="D17" s="114" t="n">
        <v>0</v>
      </c>
      <c r="E17" s="114"/>
      <c r="F17" s="114" t="n">
        <v>593.548387096774</v>
      </c>
      <c r="G17" s="114"/>
      <c r="H17" s="114" t="n">
        <v>0</v>
      </c>
      <c r="I17" s="114"/>
      <c r="J17" s="114" t="n">
        <v>377.41935483871</v>
      </c>
      <c r="K17" s="114"/>
      <c r="L17" s="114" t="n">
        <v>0</v>
      </c>
      <c r="M17" s="114"/>
      <c r="N17" s="114" t="n">
        <v>1818.12229114598</v>
      </c>
      <c r="O17" s="114"/>
      <c r="P17" s="114" t="n">
        <v>555.813953304692</v>
      </c>
      <c r="Q17" s="114"/>
      <c r="R17" s="114" t="n">
        <v>819.698331711896</v>
      </c>
      <c r="S17" s="114"/>
      <c r="T17" s="114" t="n">
        <v>220.613595675402</v>
      </c>
      <c r="U17" s="114"/>
      <c r="V17" s="114" t="n">
        <v>600</v>
      </c>
      <c r="W17" s="114"/>
      <c r="X17" s="114" t="n">
        <v>1213.26827080434</v>
      </c>
      <c r="Y17" s="114"/>
      <c r="Z17" s="114" t="n">
        <v>823.431293749625</v>
      </c>
    </row>
    <row r="18" customFormat="false" ht="12.75" hidden="false" customHeight="false" outlineLevel="0" collapsed="false">
      <c r="A18" s="113" t="n">
        <v>37437</v>
      </c>
      <c r="B18" s="114" t="n">
        <v>246.666666666667</v>
      </c>
      <c r="C18" s="114"/>
      <c r="D18" s="114" t="n">
        <v>0</v>
      </c>
      <c r="E18" s="114"/>
      <c r="F18" s="114" t="n">
        <v>436.666666666667</v>
      </c>
      <c r="G18" s="114"/>
      <c r="H18" s="114" t="n">
        <v>0</v>
      </c>
      <c r="I18" s="114"/>
      <c r="J18" s="114" t="n">
        <v>303.333333333333</v>
      </c>
      <c r="K18" s="114"/>
      <c r="L18" s="114" t="n">
        <v>103.333333333333</v>
      </c>
      <c r="M18" s="114"/>
      <c r="N18" s="114" t="n">
        <v>1836.38850202712</v>
      </c>
      <c r="O18" s="114"/>
      <c r="P18" s="114" t="n">
        <v>554.052570379018</v>
      </c>
      <c r="Q18" s="114"/>
      <c r="R18" s="114" t="n">
        <v>860.696218541734</v>
      </c>
      <c r="S18" s="114"/>
      <c r="T18" s="114" t="n">
        <v>247.374800798543</v>
      </c>
      <c r="U18" s="114"/>
      <c r="V18" s="114" t="n">
        <v>600</v>
      </c>
      <c r="W18" s="114"/>
      <c r="X18" s="114" t="n">
        <v>1211.06119091809</v>
      </c>
      <c r="Y18" s="114"/>
      <c r="Z18" s="114" t="n">
        <v>829.685328157425</v>
      </c>
    </row>
    <row r="19" customFormat="false" ht="12.75" hidden="false" customHeight="false" outlineLevel="0" collapsed="false">
      <c r="A19" s="113" t="n">
        <v>37468</v>
      </c>
      <c r="B19" s="114" t="n">
        <v>332.258064516129</v>
      </c>
      <c r="C19" s="114"/>
      <c r="D19" s="114" t="n">
        <v>0</v>
      </c>
      <c r="E19" s="114"/>
      <c r="F19" s="114" t="n">
        <v>209.677419354839</v>
      </c>
      <c r="G19" s="114"/>
      <c r="H19" s="114" t="n">
        <v>0</v>
      </c>
      <c r="I19" s="114"/>
      <c r="J19" s="114" t="n">
        <v>170.967741935484</v>
      </c>
      <c r="K19" s="114"/>
      <c r="L19" s="114" t="n">
        <v>832.258064516129</v>
      </c>
      <c r="M19" s="114"/>
      <c r="N19" s="114" t="n">
        <v>1737.00917112009</v>
      </c>
      <c r="O19" s="114"/>
      <c r="P19" s="114" t="n">
        <v>517.103991566684</v>
      </c>
      <c r="Q19" s="114"/>
      <c r="R19" s="114" t="n">
        <v>800.827356948458</v>
      </c>
      <c r="S19" s="114"/>
      <c r="T19" s="114" t="n">
        <v>257.035104257558</v>
      </c>
      <c r="U19" s="114"/>
      <c r="V19" s="114" t="n">
        <v>600</v>
      </c>
      <c r="W19" s="114"/>
      <c r="X19" s="114" t="n">
        <v>1132.07047635104</v>
      </c>
      <c r="Y19" s="114"/>
      <c r="Z19" s="114" t="n">
        <v>783.031797591956</v>
      </c>
    </row>
    <row r="20" customFormat="false" ht="12.75" hidden="false" customHeight="false" outlineLevel="0" collapsed="false">
      <c r="A20" s="113" t="n">
        <v>37499</v>
      </c>
      <c r="B20" s="114" t="n">
        <v>300</v>
      </c>
      <c r="C20" s="114"/>
      <c r="D20" s="114" t="n">
        <v>0</v>
      </c>
      <c r="E20" s="114"/>
      <c r="F20" s="114" t="n">
        <v>0</v>
      </c>
      <c r="G20" s="114"/>
      <c r="H20" s="114" t="n">
        <v>0</v>
      </c>
      <c r="I20" s="114"/>
      <c r="J20" s="114" t="n">
        <v>0</v>
      </c>
      <c r="K20" s="114"/>
      <c r="L20" s="114" t="n">
        <v>825.806451612903</v>
      </c>
      <c r="M20" s="114"/>
      <c r="N20" s="114" t="n">
        <v>1697.68625253325</v>
      </c>
      <c r="O20" s="114"/>
      <c r="P20" s="114" t="n">
        <v>498.58131943661</v>
      </c>
      <c r="Q20" s="114"/>
      <c r="R20" s="114" t="n">
        <v>783.558215407152</v>
      </c>
      <c r="S20" s="114"/>
      <c r="T20" s="114" t="n">
        <v>273.604811470786</v>
      </c>
      <c r="U20" s="114"/>
      <c r="V20" s="114" t="n">
        <v>600</v>
      </c>
      <c r="W20" s="114"/>
      <c r="X20" s="114" t="n">
        <v>1093.46323801877</v>
      </c>
      <c r="Y20" s="114"/>
      <c r="Z20" s="114" t="n">
        <v>763.751815684596</v>
      </c>
    </row>
    <row r="21" customFormat="false" ht="12.75" hidden="false" customHeight="false" outlineLevel="0" collapsed="false">
      <c r="A21" s="113" t="n">
        <v>37529</v>
      </c>
      <c r="B21" s="114" t="n">
        <v>230</v>
      </c>
      <c r="C21" s="114"/>
      <c r="D21" s="114" t="n">
        <v>0</v>
      </c>
      <c r="E21" s="114"/>
      <c r="F21" s="114" t="n">
        <v>0</v>
      </c>
      <c r="G21" s="114"/>
      <c r="H21" s="114" t="n">
        <v>0</v>
      </c>
      <c r="I21" s="114"/>
      <c r="J21" s="114" t="n">
        <v>0</v>
      </c>
      <c r="K21" s="114"/>
      <c r="L21" s="114" t="n">
        <v>843.333333333333</v>
      </c>
      <c r="M21" s="114"/>
      <c r="N21" s="114" t="n">
        <v>1714.47398932071</v>
      </c>
      <c r="O21" s="114"/>
      <c r="P21" s="114" t="n">
        <v>496.626137410552</v>
      </c>
      <c r="Q21" s="114"/>
      <c r="R21" s="114" t="n">
        <v>792.216850059409</v>
      </c>
      <c r="S21" s="114"/>
      <c r="T21" s="114" t="n">
        <v>298.809523347189</v>
      </c>
      <c r="U21" s="114"/>
      <c r="V21" s="114" t="n">
        <v>600</v>
      </c>
      <c r="W21" s="114"/>
      <c r="X21" s="114" t="n">
        <v>1091.34611616079</v>
      </c>
      <c r="Y21" s="114"/>
      <c r="Z21" s="114" t="n">
        <v>769.906204224969</v>
      </c>
    </row>
    <row r="22" customFormat="false" ht="12.75" hidden="false" customHeight="false" outlineLevel="0" collapsed="false">
      <c r="A22" s="113" t="n">
        <v>37560</v>
      </c>
      <c r="B22" s="114" t="n">
        <v>161.290322580645</v>
      </c>
      <c r="C22" s="114"/>
      <c r="D22" s="114" t="n">
        <v>0</v>
      </c>
      <c r="E22" s="114"/>
      <c r="F22" s="114" t="n">
        <v>0</v>
      </c>
      <c r="G22" s="114"/>
      <c r="H22" s="114" t="n">
        <v>0</v>
      </c>
      <c r="I22" s="114"/>
      <c r="J22" s="114" t="n">
        <v>0</v>
      </c>
      <c r="K22" s="114"/>
      <c r="L22" s="114" t="n">
        <v>809.677419354839</v>
      </c>
      <c r="M22" s="114"/>
      <c r="N22" s="114" t="n">
        <v>1621.44255475449</v>
      </c>
      <c r="O22" s="114"/>
      <c r="P22" s="114" t="n">
        <v>463.170968021368</v>
      </c>
      <c r="Q22" s="114"/>
      <c r="R22" s="114" t="n">
        <v>750.129083775807</v>
      </c>
      <c r="S22" s="114"/>
      <c r="T22" s="114" t="n">
        <v>303.794485747138</v>
      </c>
      <c r="U22" s="114"/>
      <c r="V22" s="114" t="n">
        <v>600</v>
      </c>
      <c r="W22" s="114"/>
      <c r="X22" s="114" t="n">
        <v>1020.07414475593</v>
      </c>
      <c r="Y22" s="114"/>
      <c r="Z22" s="114" t="n">
        <v>726.977283872806</v>
      </c>
    </row>
    <row r="23" customFormat="false" ht="12.75" hidden="false" customHeight="false" outlineLevel="0" collapsed="false">
      <c r="A23" s="113" t="n">
        <v>37590</v>
      </c>
      <c r="B23" s="114" t="n">
        <v>120</v>
      </c>
      <c r="C23" s="114"/>
      <c r="D23" s="114" t="n">
        <v>0</v>
      </c>
      <c r="E23" s="114"/>
      <c r="F23" s="114" t="n">
        <v>0</v>
      </c>
      <c r="G23" s="114"/>
      <c r="H23" s="114" t="n">
        <v>0</v>
      </c>
      <c r="I23" s="114"/>
      <c r="J23" s="114" t="n">
        <v>0</v>
      </c>
      <c r="K23" s="114"/>
      <c r="L23" s="114" t="n">
        <v>830</v>
      </c>
      <c r="M23" s="114"/>
      <c r="N23" s="114" t="n">
        <v>1637.31237696051</v>
      </c>
      <c r="O23" s="114"/>
      <c r="P23" s="114" t="n">
        <v>461.144331903617</v>
      </c>
      <c r="Q23" s="114"/>
      <c r="R23" s="114" t="n">
        <v>758.418313026083</v>
      </c>
      <c r="S23" s="114"/>
      <c r="T23" s="114" t="n">
        <v>328.119687624908</v>
      </c>
      <c r="U23" s="114"/>
      <c r="V23" s="114" t="n">
        <v>600</v>
      </c>
      <c r="W23" s="114"/>
      <c r="X23" s="114" t="n">
        <v>1018.07242349356</v>
      </c>
      <c r="Y23" s="114"/>
      <c r="Z23" s="114" t="n">
        <v>733.110390243459</v>
      </c>
    </row>
    <row r="24" customFormat="false" ht="12.75" hidden="false" customHeight="false" outlineLevel="0" collapsed="false">
      <c r="A24" s="113" t="n">
        <v>37621</v>
      </c>
      <c r="B24" s="114" t="n">
        <v>122.58064516129</v>
      </c>
      <c r="C24" s="114"/>
      <c r="D24" s="114" t="n">
        <v>0</v>
      </c>
      <c r="E24" s="114"/>
      <c r="F24" s="114" t="n">
        <v>0</v>
      </c>
      <c r="G24" s="114"/>
      <c r="H24" s="114" t="n">
        <v>0</v>
      </c>
      <c r="I24" s="114"/>
      <c r="J24" s="114" t="n">
        <v>0</v>
      </c>
      <c r="K24" s="114"/>
      <c r="L24" s="114" t="n">
        <v>793.548387096774</v>
      </c>
      <c r="M24" s="114"/>
      <c r="N24" s="114" t="n">
        <v>1548.31538079589</v>
      </c>
      <c r="O24" s="114"/>
      <c r="P24" s="114" t="n">
        <v>429.890758693795</v>
      </c>
      <c r="Q24" s="114"/>
      <c r="R24" s="114" t="n">
        <v>718.126147186071</v>
      </c>
      <c r="S24" s="114"/>
      <c r="T24" s="114" t="n">
        <v>330.447401645197</v>
      </c>
      <c r="U24" s="114"/>
      <c r="V24" s="114" t="n">
        <v>600</v>
      </c>
      <c r="W24" s="114"/>
      <c r="X24" s="114" t="n">
        <v>951.583736204393</v>
      </c>
      <c r="Y24" s="114"/>
      <c r="Z24" s="114" t="n">
        <v>692.513419157071</v>
      </c>
    </row>
    <row r="25" customFormat="false" ht="12.75" hidden="false" customHeight="false" outlineLevel="0" collapsed="false">
      <c r="A25" s="113" t="n">
        <v>37652</v>
      </c>
      <c r="B25" s="114" t="n">
        <v>277.41935483871</v>
      </c>
      <c r="C25" s="114"/>
      <c r="D25" s="114" t="n">
        <v>0</v>
      </c>
      <c r="E25" s="114"/>
      <c r="F25" s="114" t="n">
        <v>0</v>
      </c>
      <c r="G25" s="114"/>
      <c r="H25" s="114" t="n">
        <v>0</v>
      </c>
      <c r="I25" s="114"/>
      <c r="J25" s="114" t="n">
        <v>0</v>
      </c>
      <c r="K25" s="114"/>
      <c r="L25" s="114" t="n">
        <v>793.548387096774</v>
      </c>
      <c r="M25" s="114"/>
      <c r="N25" s="114" t="n">
        <v>1512.8883418476</v>
      </c>
      <c r="O25" s="114"/>
      <c r="P25" s="114" t="n">
        <v>414.028112214244</v>
      </c>
      <c r="Q25" s="114"/>
      <c r="R25" s="114" t="n">
        <v>677.872123587367</v>
      </c>
      <c r="S25" s="114"/>
      <c r="T25" s="114" t="n">
        <v>342.58255394974</v>
      </c>
      <c r="U25" s="114"/>
      <c r="V25" s="114" t="n">
        <v>600</v>
      </c>
      <c r="W25" s="114"/>
      <c r="X25" s="114" t="n">
        <v>919.102559871676</v>
      </c>
      <c r="Y25" s="114"/>
      <c r="Z25" s="114" t="n">
        <v>676.122466044817</v>
      </c>
    </row>
    <row r="26" customFormat="false" ht="12.75" hidden="false" customHeight="false" outlineLevel="0" collapsed="false">
      <c r="A26" s="113" t="n">
        <v>37680</v>
      </c>
      <c r="B26" s="114" t="n">
        <v>0</v>
      </c>
      <c r="C26" s="114"/>
      <c r="D26" s="114" t="n">
        <v>0</v>
      </c>
      <c r="E26" s="114"/>
      <c r="F26" s="114" t="n">
        <v>0</v>
      </c>
      <c r="G26" s="114"/>
      <c r="H26" s="114" t="n">
        <v>0</v>
      </c>
      <c r="I26" s="114"/>
      <c r="J26" s="114" t="n">
        <v>0</v>
      </c>
      <c r="K26" s="114"/>
      <c r="L26" s="114" t="n">
        <v>0</v>
      </c>
      <c r="M26" s="114"/>
      <c r="N26" s="114" t="n">
        <v>1636.58078430898</v>
      </c>
      <c r="O26" s="114"/>
      <c r="P26" s="114" t="n">
        <v>441.386023170273</v>
      </c>
      <c r="Q26" s="114"/>
      <c r="R26" s="114" t="n">
        <v>734.267772706387</v>
      </c>
      <c r="S26" s="114"/>
      <c r="T26" s="114" t="n">
        <v>514.995573412936</v>
      </c>
      <c r="U26" s="114"/>
      <c r="V26" s="114" t="n">
        <v>600</v>
      </c>
      <c r="W26" s="114"/>
      <c r="X26" s="114" t="n">
        <v>982.877004605083</v>
      </c>
      <c r="Y26" s="114"/>
      <c r="Z26" s="114" t="n">
        <v>731.023085628581</v>
      </c>
    </row>
    <row r="27" customFormat="false" ht="12.75" hidden="false" customHeight="false" outlineLevel="0" collapsed="false">
      <c r="A27" s="113" t="n">
        <v>37711</v>
      </c>
      <c r="B27" s="114" t="n">
        <v>0</v>
      </c>
      <c r="C27" s="114"/>
      <c r="D27" s="114" t="n">
        <v>0</v>
      </c>
      <c r="E27" s="114"/>
      <c r="F27" s="114" t="n">
        <v>0</v>
      </c>
      <c r="G27" s="114"/>
      <c r="H27" s="114" t="n">
        <v>0</v>
      </c>
      <c r="I27" s="114"/>
      <c r="J27" s="114" t="n">
        <v>0</v>
      </c>
      <c r="K27" s="114"/>
      <c r="L27" s="114" t="n">
        <v>0</v>
      </c>
      <c r="M27" s="114"/>
      <c r="N27" s="114" t="n">
        <v>1444.24370174127</v>
      </c>
      <c r="O27" s="114"/>
      <c r="P27" s="114" t="n">
        <v>383.810207203293</v>
      </c>
      <c r="Q27" s="114"/>
      <c r="R27" s="114" t="n">
        <v>648.864148286464</v>
      </c>
      <c r="S27" s="114"/>
      <c r="T27" s="114" t="n">
        <v>467.777963462698</v>
      </c>
      <c r="U27" s="114"/>
      <c r="V27" s="114" t="n">
        <v>600</v>
      </c>
      <c r="W27" s="114"/>
      <c r="X27" s="114" t="n">
        <v>857.52837936389</v>
      </c>
      <c r="Y27" s="114"/>
      <c r="Z27" s="114" t="n">
        <v>644.973052192266</v>
      </c>
    </row>
    <row r="28" customFormat="false" ht="12.75" hidden="false" customHeight="false" outlineLevel="0" collapsed="false">
      <c r="A28" s="113" t="n">
        <v>37741</v>
      </c>
      <c r="B28" s="114" t="n">
        <v>0</v>
      </c>
      <c r="C28" s="114"/>
      <c r="D28" s="114" t="n">
        <v>0</v>
      </c>
      <c r="E28" s="114"/>
      <c r="F28" s="114" t="n">
        <v>0</v>
      </c>
      <c r="G28" s="114"/>
      <c r="H28" s="114" t="n">
        <v>0</v>
      </c>
      <c r="I28" s="114"/>
      <c r="J28" s="114" t="n">
        <v>0</v>
      </c>
      <c r="K28" s="114"/>
      <c r="L28" s="114" t="n">
        <v>0</v>
      </c>
      <c r="M28" s="114"/>
      <c r="N28" s="114" t="n">
        <v>1458.03425430321</v>
      </c>
      <c r="O28" s="114"/>
      <c r="P28" s="114" t="n">
        <v>381.749169643452</v>
      </c>
      <c r="Q28" s="114"/>
      <c r="R28" s="114" t="n">
        <v>655.989873843567</v>
      </c>
      <c r="S28" s="114"/>
      <c r="T28" s="114" t="n">
        <v>485.985589096025</v>
      </c>
      <c r="U28" s="114"/>
      <c r="V28" s="114" t="n">
        <v>600</v>
      </c>
      <c r="W28" s="114"/>
      <c r="X28" s="114" t="n">
        <v>855.994138886856</v>
      </c>
      <c r="Y28" s="114"/>
      <c r="Z28" s="114" t="n">
        <v>651.201840967256</v>
      </c>
    </row>
    <row r="29" customFormat="false" ht="12.75" hidden="false" customHeight="false" outlineLevel="0" collapsed="false">
      <c r="A29" s="113" t="n">
        <v>37772</v>
      </c>
      <c r="B29" s="114" t="n">
        <v>0</v>
      </c>
      <c r="C29" s="114"/>
      <c r="D29" s="114" t="n">
        <v>0</v>
      </c>
      <c r="E29" s="114"/>
      <c r="F29" s="114" t="n">
        <v>0</v>
      </c>
      <c r="G29" s="114"/>
      <c r="H29" s="114" t="n">
        <v>0</v>
      </c>
      <c r="I29" s="114"/>
      <c r="J29" s="114" t="n">
        <v>0</v>
      </c>
      <c r="K29" s="114"/>
      <c r="L29" s="114" t="n">
        <v>0</v>
      </c>
      <c r="M29" s="114"/>
      <c r="N29" s="114" t="n">
        <v>1378.46110396285</v>
      </c>
      <c r="O29" s="114"/>
      <c r="P29" s="114" t="n">
        <v>355.534062161109</v>
      </c>
      <c r="Q29" s="114"/>
      <c r="R29" s="114" t="n">
        <v>621.097180158722</v>
      </c>
      <c r="S29" s="114"/>
      <c r="T29" s="114" t="n">
        <v>472.752945364032</v>
      </c>
      <c r="U29" s="114"/>
      <c r="V29" s="114" t="n">
        <v>600</v>
      </c>
      <c r="W29" s="114"/>
      <c r="X29" s="114" t="n">
        <v>800.29300242299</v>
      </c>
      <c r="Y29" s="114"/>
      <c r="Z29" s="114" t="n">
        <v>615.936374306279</v>
      </c>
    </row>
    <row r="30" customFormat="false" ht="12.75" hidden="false" customHeight="false" outlineLevel="0" collapsed="false">
      <c r="A30" s="113" t="n">
        <v>37802</v>
      </c>
      <c r="B30" s="114" t="n">
        <v>0</v>
      </c>
      <c r="C30" s="114"/>
      <c r="D30" s="114" t="n">
        <v>0</v>
      </c>
      <c r="E30" s="114"/>
      <c r="F30" s="114" t="n">
        <v>0</v>
      </c>
      <c r="G30" s="114"/>
      <c r="H30" s="114" t="n">
        <v>0</v>
      </c>
      <c r="I30" s="114"/>
      <c r="J30" s="114" t="n">
        <v>0</v>
      </c>
      <c r="K30" s="114"/>
      <c r="L30" s="114" t="n">
        <v>0</v>
      </c>
      <c r="M30" s="114"/>
      <c r="N30" s="114" t="n">
        <v>1391.49904450074</v>
      </c>
      <c r="O30" s="114"/>
      <c r="P30" s="114" t="n">
        <v>353.500770374201</v>
      </c>
      <c r="Q30" s="114"/>
      <c r="R30" s="114" t="n">
        <v>627.917809779763</v>
      </c>
      <c r="S30" s="114"/>
      <c r="T30" s="114" t="n">
        <v>490.951535101114</v>
      </c>
      <c r="U30" s="114"/>
      <c r="V30" s="114" t="n">
        <v>600</v>
      </c>
      <c r="W30" s="114"/>
      <c r="X30" s="114" t="n">
        <v>799.012318284555</v>
      </c>
      <c r="Y30" s="114"/>
      <c r="Z30" s="114" t="n">
        <v>622.259875768511</v>
      </c>
    </row>
    <row r="31" customFormat="false" ht="12.75" hidden="false" customHeight="false" outlineLevel="0" collapsed="false">
      <c r="A31" s="113" t="n">
        <v>37833</v>
      </c>
      <c r="B31" s="114" t="n">
        <v>0</v>
      </c>
      <c r="C31" s="114"/>
      <c r="D31" s="114" t="n">
        <v>0</v>
      </c>
      <c r="E31" s="114"/>
      <c r="F31" s="114" t="n">
        <v>0</v>
      </c>
      <c r="G31" s="114"/>
      <c r="H31" s="114" t="n">
        <v>0</v>
      </c>
      <c r="I31" s="114"/>
      <c r="J31" s="114" t="n">
        <v>0</v>
      </c>
      <c r="K31" s="114"/>
      <c r="L31" s="114" t="n">
        <v>0</v>
      </c>
      <c r="M31" s="114"/>
      <c r="N31" s="114" t="n">
        <v>1315.44126105049</v>
      </c>
      <c r="O31" s="114"/>
      <c r="P31" s="114" t="n">
        <v>329.114046147122</v>
      </c>
      <c r="Q31" s="114"/>
      <c r="R31" s="114" t="n">
        <v>594.518139519197</v>
      </c>
      <c r="S31" s="114"/>
      <c r="T31" s="114" t="n">
        <v>477.396317204724</v>
      </c>
      <c r="U31" s="114"/>
      <c r="V31" s="114" t="n">
        <v>600</v>
      </c>
      <c r="W31" s="114"/>
      <c r="X31" s="114" t="n">
        <v>747.190823272884</v>
      </c>
      <c r="Y31" s="114"/>
      <c r="Z31" s="114" t="n">
        <v>588.938091507394</v>
      </c>
    </row>
    <row r="32" customFormat="false" ht="12.75" hidden="false" customHeight="false" outlineLevel="0" collapsed="false">
      <c r="A32" s="113" t="n">
        <v>37864</v>
      </c>
      <c r="B32" s="114" t="n">
        <v>0</v>
      </c>
      <c r="C32" s="114"/>
      <c r="D32" s="114" t="n">
        <v>0</v>
      </c>
      <c r="E32" s="114"/>
      <c r="F32" s="114" t="n">
        <v>0</v>
      </c>
      <c r="G32" s="114"/>
      <c r="H32" s="114" t="n">
        <v>0</v>
      </c>
      <c r="I32" s="114"/>
      <c r="J32" s="114" t="n">
        <v>0</v>
      </c>
      <c r="K32" s="114"/>
      <c r="L32" s="114" t="n">
        <v>0</v>
      </c>
      <c r="M32" s="114"/>
      <c r="N32" s="114" t="n">
        <v>1284.93680970242</v>
      </c>
      <c r="O32" s="114"/>
      <c r="P32" s="114" t="n">
        <v>316.572510919117</v>
      </c>
      <c r="Q32" s="114"/>
      <c r="R32" s="114" t="n">
        <v>581.658127938113</v>
      </c>
      <c r="S32" s="114"/>
      <c r="T32" s="114" t="n">
        <v>479.601947683001</v>
      </c>
      <c r="U32" s="114"/>
      <c r="V32" s="114" t="n">
        <v>600</v>
      </c>
      <c r="W32" s="114"/>
      <c r="X32" s="114" t="n">
        <v>722.128107991501</v>
      </c>
      <c r="Y32" s="114"/>
      <c r="Z32" s="114" t="n">
        <v>576.180834547097</v>
      </c>
    </row>
    <row r="33" customFormat="false" ht="12.75" hidden="false" customHeight="false" outlineLevel="0" collapsed="false">
      <c r="A33" s="113" t="n">
        <v>37894</v>
      </c>
      <c r="B33" s="114" t="n">
        <v>0</v>
      </c>
      <c r="C33" s="114"/>
      <c r="D33" s="114" t="n">
        <v>0</v>
      </c>
      <c r="E33" s="114"/>
      <c r="F33" s="114" t="n">
        <v>0</v>
      </c>
      <c r="G33" s="114"/>
      <c r="H33" s="114" t="n">
        <v>0</v>
      </c>
      <c r="I33" s="114"/>
      <c r="J33" s="114" t="n">
        <v>0</v>
      </c>
      <c r="K33" s="114"/>
      <c r="L33" s="114" t="n">
        <v>0</v>
      </c>
      <c r="M33" s="114"/>
      <c r="N33" s="114" t="n">
        <v>1296.92281940347</v>
      </c>
      <c r="O33" s="114"/>
      <c r="P33" s="114" t="n">
        <v>314.610428342096</v>
      </c>
      <c r="Q33" s="114"/>
      <c r="R33" s="114" t="n">
        <v>588.045423704313</v>
      </c>
      <c r="S33" s="114"/>
      <c r="T33" s="114" t="n">
        <v>497.792179936024</v>
      </c>
      <c r="U33" s="114"/>
      <c r="V33" s="114" t="n">
        <v>600</v>
      </c>
      <c r="W33" s="114"/>
      <c r="X33" s="114" t="n">
        <v>721.293511959257</v>
      </c>
      <c r="Y33" s="114"/>
      <c r="Z33" s="114" t="n">
        <v>582.703361375044</v>
      </c>
    </row>
    <row r="34" customFormat="false" ht="12.75" hidden="false" customHeight="false" outlineLevel="0" collapsed="false">
      <c r="A34" s="113" t="n">
        <v>37925</v>
      </c>
      <c r="B34" s="114" t="n">
        <v>0</v>
      </c>
      <c r="C34" s="114"/>
      <c r="D34" s="114" t="n">
        <v>0</v>
      </c>
      <c r="E34" s="114"/>
      <c r="F34" s="114" t="n">
        <v>0</v>
      </c>
      <c r="G34" s="114"/>
      <c r="H34" s="114" t="n">
        <v>0</v>
      </c>
      <c r="I34" s="114"/>
      <c r="J34" s="114" t="n">
        <v>0</v>
      </c>
      <c r="K34" s="114"/>
      <c r="L34" s="114" t="n">
        <v>0</v>
      </c>
      <c r="M34" s="114"/>
      <c r="N34" s="114" t="n">
        <v>1225.87872590967</v>
      </c>
      <c r="O34" s="114"/>
      <c r="P34" s="114" t="n">
        <v>292.770380572035</v>
      </c>
      <c r="Q34" s="114"/>
      <c r="R34" s="114" t="n">
        <v>556.766392670512</v>
      </c>
      <c r="S34" s="114"/>
      <c r="T34" s="114" t="n">
        <v>483.796540172168</v>
      </c>
      <c r="U34" s="114"/>
      <c r="V34" s="114" t="n">
        <v>600</v>
      </c>
      <c r="W34" s="114"/>
      <c r="X34" s="114" t="n">
        <v>674.861401045807</v>
      </c>
      <c r="Y34" s="114"/>
      <c r="Z34" s="114" t="n">
        <v>552.106452109056</v>
      </c>
    </row>
    <row r="35" customFormat="false" ht="12.75" hidden="false" customHeight="false" outlineLevel="0" collapsed="false">
      <c r="A35" s="113" t="n">
        <v>37955</v>
      </c>
      <c r="B35" s="114" t="n">
        <v>0</v>
      </c>
      <c r="C35" s="114"/>
      <c r="D35" s="114" t="n">
        <v>0</v>
      </c>
      <c r="E35" s="114"/>
      <c r="F35" s="114" t="n">
        <v>0</v>
      </c>
      <c r="G35" s="114"/>
      <c r="H35" s="114" t="n">
        <v>0</v>
      </c>
      <c r="I35" s="114"/>
      <c r="J35" s="114" t="n">
        <v>0</v>
      </c>
      <c r="K35" s="114"/>
      <c r="L35" s="114" t="n">
        <v>0</v>
      </c>
      <c r="M35" s="114"/>
      <c r="N35" s="114" t="n">
        <v>1237.21145635933</v>
      </c>
      <c r="O35" s="114"/>
      <c r="P35" s="114" t="n">
        <v>290.870198461859</v>
      </c>
      <c r="Q35" s="114"/>
      <c r="R35" s="114" t="n">
        <v>562.880199746018</v>
      </c>
      <c r="S35" s="114"/>
      <c r="T35" s="114" t="n">
        <v>501.984352315246</v>
      </c>
      <c r="U35" s="114"/>
      <c r="V35" s="114" t="n">
        <v>600</v>
      </c>
      <c r="W35" s="114"/>
      <c r="X35" s="114" t="n">
        <v>674.365619071337</v>
      </c>
      <c r="Y35" s="114"/>
      <c r="Z35" s="114" t="n">
        <v>558.798079271803</v>
      </c>
    </row>
    <row r="36" customFormat="false" ht="12.75" hidden="false" customHeight="false" outlineLevel="0" collapsed="false">
      <c r="A36" s="113" t="n">
        <v>37986</v>
      </c>
      <c r="B36" s="114" t="n">
        <v>0</v>
      </c>
      <c r="C36" s="114"/>
      <c r="D36" s="114" t="n">
        <v>0</v>
      </c>
      <c r="E36" s="114"/>
      <c r="F36" s="114" t="n">
        <v>0</v>
      </c>
      <c r="G36" s="114"/>
      <c r="H36" s="114" t="n">
        <v>0</v>
      </c>
      <c r="I36" s="114"/>
      <c r="J36" s="114" t="n">
        <v>0</v>
      </c>
      <c r="K36" s="114"/>
      <c r="L36" s="114" t="n">
        <v>0</v>
      </c>
      <c r="M36" s="114"/>
      <c r="N36" s="114" t="n">
        <v>1169.3429979646</v>
      </c>
      <c r="O36" s="114"/>
      <c r="P36" s="114" t="n">
        <v>270.601210884738</v>
      </c>
      <c r="Q36" s="114"/>
      <c r="R36" s="114" t="n">
        <v>532.939604934209</v>
      </c>
      <c r="S36" s="114"/>
      <c r="T36" s="114" t="n">
        <v>487.721402144503</v>
      </c>
      <c r="U36" s="114"/>
      <c r="V36" s="114" t="n">
        <v>600</v>
      </c>
      <c r="W36" s="114"/>
      <c r="X36" s="114" t="n">
        <v>631.255499882514</v>
      </c>
      <c r="Y36" s="114"/>
      <c r="Z36" s="114" t="n">
        <v>529.895856376567</v>
      </c>
    </row>
    <row r="37" customFormat="false" ht="12.75" hidden="false" customHeight="false" outlineLevel="0" collapsed="false">
      <c r="A37" s="113" t="n">
        <v>38017</v>
      </c>
      <c r="B37" s="114" t="n">
        <v>0</v>
      </c>
      <c r="C37" s="114"/>
      <c r="D37" s="114" t="n">
        <v>0</v>
      </c>
      <c r="E37" s="114"/>
      <c r="F37" s="114" t="n">
        <v>0</v>
      </c>
      <c r="G37" s="114"/>
      <c r="H37" s="114" t="n">
        <v>0</v>
      </c>
      <c r="I37" s="114"/>
      <c r="J37" s="114" t="n">
        <v>0</v>
      </c>
      <c r="K37" s="114"/>
      <c r="L37" s="114" t="n">
        <v>0</v>
      </c>
      <c r="M37" s="114"/>
      <c r="N37" s="114" t="n">
        <v>1141.99197078023</v>
      </c>
      <c r="O37" s="114"/>
      <c r="P37" s="114" t="n">
        <v>260.100987355046</v>
      </c>
      <c r="Q37" s="114"/>
      <c r="R37" s="114" t="n">
        <v>521.4112546486</v>
      </c>
      <c r="S37" s="114"/>
      <c r="T37" s="114" t="n">
        <v>489.589439426576</v>
      </c>
      <c r="U37" s="114"/>
      <c r="V37" s="114" t="n">
        <v>600</v>
      </c>
      <c r="W37" s="114"/>
      <c r="X37" s="114" t="n">
        <v>610.770814115773</v>
      </c>
      <c r="Y37" s="114"/>
      <c r="Z37" s="114" t="n">
        <v>519.468893325534</v>
      </c>
    </row>
    <row r="38" customFormat="false" ht="12.75" hidden="false" customHeight="false" outlineLevel="0" collapsed="false">
      <c r="A38" s="113" t="n">
        <v>38046</v>
      </c>
      <c r="B38" s="114" t="n">
        <v>0</v>
      </c>
      <c r="C38" s="114"/>
      <c r="D38" s="114" t="n">
        <v>0</v>
      </c>
      <c r="E38" s="114"/>
      <c r="F38" s="114" t="n">
        <v>0</v>
      </c>
      <c r="G38" s="114"/>
      <c r="H38" s="114" t="n">
        <v>0</v>
      </c>
      <c r="I38" s="114"/>
      <c r="J38" s="114" t="n">
        <v>0</v>
      </c>
      <c r="K38" s="114"/>
      <c r="L38" s="114" t="n">
        <v>0</v>
      </c>
      <c r="M38" s="114"/>
      <c r="N38" s="114" t="n">
        <v>1192.14983315493</v>
      </c>
      <c r="O38" s="114"/>
      <c r="P38" s="114" t="n">
        <v>267.215236557086</v>
      </c>
      <c r="Q38" s="114"/>
      <c r="R38" s="114" t="n">
        <v>545.313745813473</v>
      </c>
      <c r="S38" s="114"/>
      <c r="T38" s="114" t="n">
        <v>525.287446543951</v>
      </c>
      <c r="U38" s="114"/>
      <c r="V38" s="114" t="n">
        <v>600</v>
      </c>
      <c r="W38" s="114"/>
      <c r="X38" s="114" t="n">
        <v>631.904991421024</v>
      </c>
      <c r="Y38" s="114"/>
      <c r="Z38" s="114" t="n">
        <v>544.620257028439</v>
      </c>
    </row>
    <row r="39" customFormat="false" ht="12.75" hidden="false" customHeight="false" outlineLevel="0" collapsed="false">
      <c r="A39" s="113" t="n">
        <v>38077</v>
      </c>
      <c r="B39" s="114" t="n">
        <v>0</v>
      </c>
      <c r="C39" s="114"/>
      <c r="D39" s="114" t="n">
        <v>0</v>
      </c>
      <c r="E39" s="114"/>
      <c r="F39" s="114" t="n">
        <v>0</v>
      </c>
      <c r="G39" s="114"/>
      <c r="H39" s="114" t="n">
        <v>0</v>
      </c>
      <c r="I39" s="114"/>
      <c r="J39" s="114" t="n">
        <v>0</v>
      </c>
      <c r="K39" s="114"/>
      <c r="L39" s="114" t="n">
        <v>0</v>
      </c>
      <c r="M39" s="114"/>
      <c r="N39" s="114" t="n">
        <v>1089.06665679248</v>
      </c>
      <c r="O39" s="114"/>
      <c r="P39" s="114" t="n">
        <v>240.213913724186</v>
      </c>
      <c r="Q39" s="114"/>
      <c r="R39" s="114" t="n">
        <v>499.097092284934</v>
      </c>
      <c r="S39" s="114"/>
      <c r="T39" s="114" t="n">
        <v>493.14929746519</v>
      </c>
      <c r="U39" s="114"/>
      <c r="V39" s="114" t="n">
        <v>600</v>
      </c>
      <c r="W39" s="114"/>
      <c r="X39" s="114" t="n">
        <v>572.333436567911</v>
      </c>
      <c r="Y39" s="114"/>
      <c r="Z39" s="114" t="n">
        <v>499.931737425876</v>
      </c>
    </row>
    <row r="40" customFormat="false" ht="12.75" hidden="false" customHeight="false" outlineLevel="0" collapsed="false">
      <c r="A40" s="113" t="n">
        <v>38107</v>
      </c>
      <c r="B40" s="114" t="n">
        <v>0</v>
      </c>
      <c r="C40" s="114"/>
      <c r="D40" s="114" t="n">
        <v>0</v>
      </c>
      <c r="E40" s="114"/>
      <c r="F40" s="114" t="n">
        <v>0</v>
      </c>
      <c r="G40" s="114"/>
      <c r="H40" s="114" t="n">
        <v>0</v>
      </c>
      <c r="I40" s="114"/>
      <c r="J40" s="114" t="n">
        <v>0</v>
      </c>
      <c r="K40" s="114"/>
      <c r="L40" s="114" t="n">
        <v>0</v>
      </c>
      <c r="M40" s="114"/>
      <c r="N40" s="114" t="n">
        <v>1098.91900680416</v>
      </c>
      <c r="O40" s="114"/>
      <c r="P40" s="114" t="n">
        <v>238.498766336409</v>
      </c>
      <c r="Q40" s="114"/>
      <c r="R40" s="114" t="n">
        <v>504.577303570716</v>
      </c>
      <c r="S40" s="114"/>
      <c r="T40" s="114" t="n">
        <v>511.340706509245</v>
      </c>
      <c r="U40" s="114"/>
      <c r="V40" s="114" t="n">
        <v>600</v>
      </c>
      <c r="W40" s="114"/>
      <c r="X40" s="114" t="n">
        <v>572.818441649152</v>
      </c>
      <c r="Y40" s="114"/>
      <c r="Z40" s="114" t="n">
        <v>507.1662085174</v>
      </c>
    </row>
    <row r="41" customFormat="false" ht="12.75" hidden="false" customHeight="false" outlineLevel="0" collapsed="false">
      <c r="A41" s="113" t="n">
        <v>38138</v>
      </c>
      <c r="B41" s="114" t="n">
        <v>0</v>
      </c>
      <c r="C41" s="114"/>
      <c r="D41" s="114" t="n">
        <v>0</v>
      </c>
      <c r="E41" s="114"/>
      <c r="F41" s="114" t="n">
        <v>0</v>
      </c>
      <c r="G41" s="114"/>
      <c r="H41" s="114" t="n">
        <v>0</v>
      </c>
      <c r="I41" s="114"/>
      <c r="J41" s="114" t="n">
        <v>0</v>
      </c>
      <c r="K41" s="114"/>
      <c r="L41" s="114" t="n">
        <v>0</v>
      </c>
      <c r="M41" s="114"/>
      <c r="N41" s="114" t="n">
        <v>1038.43601792998</v>
      </c>
      <c r="O41" s="114"/>
      <c r="P41" s="114" t="n">
        <v>221.738881785658</v>
      </c>
      <c r="Q41" s="114"/>
      <c r="R41" s="114" t="n">
        <v>477.737626372768</v>
      </c>
      <c r="S41" s="114"/>
      <c r="T41" s="114" t="n">
        <v>496.489797961308</v>
      </c>
      <c r="U41" s="114"/>
      <c r="V41" s="114" t="n">
        <v>600</v>
      </c>
      <c r="W41" s="114"/>
      <c r="X41" s="114" t="n">
        <v>537.138463486228</v>
      </c>
      <c r="Y41" s="114"/>
      <c r="Z41" s="114" t="n">
        <v>482.098716757792</v>
      </c>
    </row>
    <row r="42" customFormat="false" ht="12.75" hidden="false" customHeight="false" outlineLevel="0" collapsed="false">
      <c r="A42" s="113" t="n">
        <v>38168</v>
      </c>
      <c r="B42" s="114" t="n">
        <v>0</v>
      </c>
      <c r="C42" s="114"/>
      <c r="D42" s="114" t="n">
        <v>0</v>
      </c>
      <c r="E42" s="114"/>
      <c r="F42" s="114" t="n">
        <v>0</v>
      </c>
      <c r="G42" s="114"/>
      <c r="H42" s="114" t="n">
        <v>0</v>
      </c>
      <c r="I42" s="114"/>
      <c r="J42" s="114" t="n">
        <v>0</v>
      </c>
      <c r="K42" s="114"/>
      <c r="L42" s="114" t="n">
        <v>0</v>
      </c>
      <c r="M42" s="114"/>
      <c r="N42" s="114" t="n">
        <v>1047.75232275323</v>
      </c>
      <c r="O42" s="114"/>
      <c r="P42" s="114" t="n">
        <v>220.104393584424</v>
      </c>
      <c r="Q42" s="114"/>
      <c r="R42" s="114" t="n">
        <v>482.983176655893</v>
      </c>
      <c r="S42" s="114"/>
      <c r="T42" s="114" t="n">
        <v>514.686064513545</v>
      </c>
      <c r="U42" s="114"/>
      <c r="V42" s="114" t="n">
        <v>600</v>
      </c>
      <c r="W42" s="114"/>
      <c r="X42" s="114" t="n">
        <v>538.065526939302</v>
      </c>
      <c r="Y42" s="114"/>
      <c r="Z42" s="114" t="n">
        <v>489.595849767559</v>
      </c>
    </row>
    <row r="43" customFormat="false" ht="12.75" hidden="false" customHeight="false" outlineLevel="0" collapsed="false">
      <c r="A43" s="113" t="n">
        <v>38199</v>
      </c>
      <c r="B43" s="114" t="n">
        <v>0</v>
      </c>
      <c r="C43" s="114"/>
      <c r="D43" s="114" t="n">
        <v>0</v>
      </c>
      <c r="E43" s="114"/>
      <c r="F43" s="114" t="n">
        <v>0</v>
      </c>
      <c r="G43" s="114"/>
      <c r="H43" s="114" t="n">
        <v>0</v>
      </c>
      <c r="I43" s="114"/>
      <c r="J43" s="114" t="n">
        <v>0</v>
      </c>
      <c r="K43" s="114"/>
      <c r="L43" s="114" t="n">
        <v>0</v>
      </c>
      <c r="M43" s="114"/>
      <c r="N43" s="114" t="n">
        <v>990.012848375729</v>
      </c>
      <c r="O43" s="114"/>
      <c r="P43" s="114" t="n">
        <v>204.591007211944</v>
      </c>
      <c r="Q43" s="114"/>
      <c r="R43" s="114" t="n">
        <v>457.29202076602</v>
      </c>
      <c r="S43" s="114"/>
      <c r="T43" s="114" t="n">
        <v>499.628361818896</v>
      </c>
      <c r="U43" s="114"/>
      <c r="V43" s="114" t="n">
        <v>600</v>
      </c>
      <c r="W43" s="114"/>
      <c r="X43" s="114" t="n">
        <v>505.03224488948</v>
      </c>
      <c r="Y43" s="114"/>
      <c r="Z43" s="114" t="n">
        <v>465.909867883424</v>
      </c>
    </row>
    <row r="44" customFormat="false" ht="12.75" hidden="false" customHeight="false" outlineLevel="0" collapsed="false">
      <c r="A44" s="113" t="n">
        <v>38230</v>
      </c>
      <c r="B44" s="114" t="n">
        <v>0</v>
      </c>
      <c r="C44" s="114"/>
      <c r="D44" s="114" t="n">
        <v>0</v>
      </c>
      <c r="E44" s="114"/>
      <c r="F44" s="114" t="n">
        <v>0</v>
      </c>
      <c r="G44" s="114"/>
      <c r="H44" s="114" t="n">
        <v>0</v>
      </c>
      <c r="I44" s="114"/>
      <c r="J44" s="114" t="n">
        <v>0</v>
      </c>
      <c r="K44" s="114"/>
      <c r="L44" s="114" t="n">
        <v>0</v>
      </c>
      <c r="M44" s="114"/>
      <c r="N44" s="114" t="n">
        <v>966.602438990323</v>
      </c>
      <c r="O44" s="114"/>
      <c r="P44" s="114" t="n">
        <v>196.488971550759</v>
      </c>
      <c r="Q44" s="114"/>
      <c r="R44" s="114" t="n">
        <v>447.39963385947</v>
      </c>
      <c r="S44" s="114"/>
      <c r="T44" s="114" t="n">
        <v>501.126982203524</v>
      </c>
      <c r="U44" s="114"/>
      <c r="V44" s="114" t="n">
        <v>600</v>
      </c>
      <c r="W44" s="114"/>
      <c r="X44" s="114" t="n">
        <v>490.091403381696</v>
      </c>
      <c r="Y44" s="114"/>
      <c r="Z44" s="114" t="n">
        <v>458.413848277942</v>
      </c>
    </row>
    <row r="45" customFormat="false" ht="12.75" hidden="false" customHeight="false" outlineLevel="0" collapsed="false">
      <c r="A45" s="113" t="n">
        <v>38260</v>
      </c>
      <c r="B45" s="114" t="n">
        <v>0</v>
      </c>
      <c r="C45" s="114"/>
      <c r="D45" s="114" t="n">
        <v>0</v>
      </c>
      <c r="E45" s="114"/>
      <c r="F45" s="114" t="n">
        <v>0</v>
      </c>
      <c r="G45" s="114"/>
      <c r="H45" s="114" t="n">
        <v>0</v>
      </c>
      <c r="I45" s="114"/>
      <c r="J45" s="114" t="n">
        <v>0</v>
      </c>
      <c r="K45" s="114"/>
      <c r="L45" s="114" t="n">
        <v>0</v>
      </c>
      <c r="M45" s="114"/>
      <c r="N45" s="114" t="n">
        <v>975.169310989558</v>
      </c>
      <c r="O45" s="114"/>
      <c r="P45" s="114" t="n">
        <v>194.977767898238</v>
      </c>
      <c r="Q45" s="114"/>
      <c r="R45" s="114" t="n">
        <v>452.311891844533</v>
      </c>
      <c r="S45" s="114"/>
      <c r="T45" s="114" t="n">
        <v>519.333734870021</v>
      </c>
      <c r="U45" s="114"/>
      <c r="V45" s="114" t="n">
        <v>600</v>
      </c>
      <c r="W45" s="114"/>
      <c r="X45" s="114" t="n">
        <v>491.730692307495</v>
      </c>
      <c r="Y45" s="114"/>
      <c r="Z45" s="114" t="n">
        <v>466.350915209492</v>
      </c>
    </row>
    <row r="46" customFormat="false" ht="12.75" hidden="false" customHeight="false" outlineLevel="0" collapsed="false">
      <c r="A46" s="113" t="n">
        <v>38291</v>
      </c>
      <c r="B46" s="114" t="n">
        <v>0</v>
      </c>
      <c r="C46" s="114"/>
      <c r="D46" s="114" t="n">
        <v>0</v>
      </c>
      <c r="E46" s="114"/>
      <c r="F46" s="114" t="n">
        <v>0</v>
      </c>
      <c r="G46" s="114"/>
      <c r="H46" s="114" t="n">
        <v>0</v>
      </c>
      <c r="I46" s="114"/>
      <c r="J46" s="114" t="n">
        <v>0</v>
      </c>
      <c r="K46" s="114"/>
      <c r="L46" s="114" t="n">
        <v>0</v>
      </c>
      <c r="M46" s="114"/>
      <c r="N46" s="114" t="n">
        <v>921.331991172752</v>
      </c>
      <c r="O46" s="114"/>
      <c r="P46" s="114" t="n">
        <v>181.178799435997</v>
      </c>
      <c r="Q46" s="114"/>
      <c r="R46" s="114" t="n">
        <v>428.252050545233</v>
      </c>
      <c r="S46" s="114"/>
      <c r="T46" s="114" t="n">
        <v>503.992324837286</v>
      </c>
      <c r="U46" s="114"/>
      <c r="V46" s="114" t="n">
        <v>600</v>
      </c>
      <c r="W46" s="114"/>
      <c r="X46" s="114" t="n">
        <v>462.346055436538</v>
      </c>
      <c r="Y46" s="114"/>
      <c r="Z46" s="114" t="n">
        <v>444.583420757391</v>
      </c>
    </row>
    <row r="47" customFormat="false" ht="12.75" hidden="false" customHeight="false" outlineLevel="0" collapsed="false">
      <c r="A47" s="113" t="n">
        <v>38321</v>
      </c>
      <c r="B47" s="114" t="n">
        <v>0</v>
      </c>
      <c r="C47" s="114"/>
      <c r="D47" s="114" t="n">
        <v>0</v>
      </c>
      <c r="E47" s="114"/>
      <c r="F47" s="114" t="n">
        <v>0</v>
      </c>
      <c r="G47" s="114"/>
      <c r="H47" s="114" t="n">
        <v>0</v>
      </c>
      <c r="I47" s="114"/>
      <c r="J47" s="114" t="n">
        <v>0</v>
      </c>
      <c r="K47" s="114"/>
      <c r="L47" s="114" t="n">
        <v>0</v>
      </c>
      <c r="M47" s="114"/>
      <c r="N47" s="114" t="n">
        <v>929.433320870028</v>
      </c>
      <c r="O47" s="114"/>
      <c r="P47" s="114" t="n">
        <v>179.749687153298</v>
      </c>
      <c r="Q47" s="114"/>
      <c r="R47" s="114" t="n">
        <v>432.953959668741</v>
      </c>
      <c r="S47" s="114"/>
      <c r="T47" s="114" t="n">
        <v>522.208010675794</v>
      </c>
      <c r="U47" s="114"/>
      <c r="V47" s="114" t="n">
        <v>600</v>
      </c>
      <c r="W47" s="114"/>
      <c r="X47" s="114" t="n">
        <v>464.491116153128</v>
      </c>
      <c r="Y47" s="114"/>
      <c r="Z47" s="114" t="n">
        <v>452.84315076824</v>
      </c>
    </row>
    <row r="48" customFormat="false" ht="12.75" hidden="false" customHeight="false" outlineLevel="0" collapsed="false">
      <c r="A48" s="113" t="n">
        <v>38352</v>
      </c>
      <c r="B48" s="114" t="n">
        <v>0</v>
      </c>
      <c r="C48" s="114"/>
      <c r="D48" s="114" t="n">
        <v>0</v>
      </c>
      <c r="E48" s="114"/>
      <c r="F48" s="114" t="n">
        <v>0</v>
      </c>
      <c r="G48" s="114"/>
      <c r="H48" s="114" t="n">
        <v>0</v>
      </c>
      <c r="I48" s="114"/>
      <c r="J48" s="114" t="n">
        <v>0</v>
      </c>
      <c r="K48" s="114"/>
      <c r="L48" s="114" t="n">
        <v>0</v>
      </c>
      <c r="M48" s="114"/>
      <c r="N48" s="114" t="n">
        <v>878.06111078584</v>
      </c>
      <c r="O48" s="114"/>
      <c r="P48" s="114" t="n">
        <v>166.996335859891</v>
      </c>
      <c r="Q48" s="114"/>
      <c r="R48" s="114" t="n">
        <v>409.923714941576</v>
      </c>
      <c r="S48" s="114"/>
      <c r="T48" s="114" t="n">
        <v>506.693497701933</v>
      </c>
      <c r="U48" s="114"/>
      <c r="V48" s="114" t="n">
        <v>600</v>
      </c>
      <c r="W48" s="114"/>
      <c r="X48" s="114" t="n">
        <v>437.336441625386</v>
      </c>
      <c r="Y48" s="114"/>
      <c r="Z48" s="114" t="n">
        <v>432.256325711572</v>
      </c>
    </row>
    <row r="49" customFormat="false" ht="12.75" hidden="false" customHeight="false" outlineLevel="0" collapsed="false">
      <c r="A49" s="113" t="n">
        <v>38383</v>
      </c>
      <c r="B49" s="114" t="n">
        <v>0</v>
      </c>
      <c r="C49" s="114"/>
      <c r="D49" s="114" t="n">
        <v>0</v>
      </c>
      <c r="E49" s="114"/>
      <c r="F49" s="114" t="n">
        <v>0</v>
      </c>
      <c r="G49" s="114"/>
      <c r="H49" s="114" t="n">
        <v>0</v>
      </c>
      <c r="I49" s="114"/>
      <c r="J49" s="114" t="n">
        <v>0</v>
      </c>
      <c r="K49" s="114"/>
      <c r="L49" s="114" t="n">
        <v>0</v>
      </c>
      <c r="M49" s="114"/>
      <c r="N49" s="114" t="n">
        <v>857.150714319008</v>
      </c>
      <c r="O49" s="114"/>
      <c r="P49" s="114" t="n">
        <v>160.304735348589</v>
      </c>
      <c r="Q49" s="114"/>
      <c r="R49" s="114" t="n">
        <v>366.197453642629</v>
      </c>
      <c r="S49" s="114"/>
      <c r="T49" s="114" t="n">
        <v>507.986643414741</v>
      </c>
      <c r="U49" s="114"/>
      <c r="V49" s="114" t="n">
        <v>600</v>
      </c>
      <c r="W49" s="114"/>
      <c r="X49" s="114" t="n">
        <v>425.816779047633</v>
      </c>
      <c r="Y49" s="114"/>
      <c r="Z49" s="114" t="n">
        <v>426.639923821481</v>
      </c>
    </row>
    <row r="50" customFormat="false" ht="12.75" hidden="false" customHeight="false" outlineLevel="0" collapsed="false">
      <c r="A50" s="113" t="n">
        <v>38411</v>
      </c>
      <c r="B50" s="114" t="n">
        <v>0</v>
      </c>
      <c r="C50" s="114"/>
      <c r="D50" s="114" t="n">
        <v>0</v>
      </c>
      <c r="E50" s="114"/>
      <c r="F50" s="114" t="n">
        <v>0</v>
      </c>
      <c r="G50" s="114"/>
      <c r="H50" s="114" t="n">
        <v>0</v>
      </c>
      <c r="I50" s="114"/>
      <c r="J50" s="114" t="n">
        <v>0</v>
      </c>
      <c r="K50" s="114"/>
      <c r="L50" s="114" t="n">
        <v>0</v>
      </c>
      <c r="M50" s="114"/>
      <c r="N50" s="114" t="n">
        <v>926.358333543136</v>
      </c>
      <c r="O50" s="114"/>
      <c r="P50" s="114" t="n">
        <v>170.353400900028</v>
      </c>
      <c r="Q50" s="114"/>
      <c r="R50" s="114" t="n">
        <v>395.32288336091</v>
      </c>
      <c r="S50" s="114"/>
      <c r="T50" s="114" t="n">
        <v>563.805372308972</v>
      </c>
      <c r="U50" s="114"/>
      <c r="V50" s="114" t="n">
        <v>600</v>
      </c>
      <c r="W50" s="114"/>
      <c r="X50" s="114" t="n">
        <v>459.39002066579</v>
      </c>
      <c r="Y50" s="114"/>
      <c r="Z50" s="114" t="n">
        <v>466.527486640754</v>
      </c>
    </row>
    <row r="51" customFormat="false" ht="12.75" hidden="false" customHeight="false" outlineLevel="0" collapsed="false">
      <c r="A51" s="113" t="n">
        <v>38442</v>
      </c>
      <c r="B51" s="114" t="n">
        <v>0</v>
      </c>
      <c r="C51" s="114"/>
      <c r="D51" s="114" t="n">
        <v>0</v>
      </c>
      <c r="E51" s="114"/>
      <c r="F51" s="114" t="n">
        <v>0</v>
      </c>
      <c r="G51" s="114"/>
      <c r="H51" s="114" t="n">
        <v>0</v>
      </c>
      <c r="I51" s="114"/>
      <c r="J51" s="114" t="n">
        <v>0</v>
      </c>
      <c r="K51" s="114"/>
      <c r="L51" s="114" t="n">
        <v>0</v>
      </c>
      <c r="M51" s="114"/>
      <c r="N51" s="114" t="n">
        <v>0</v>
      </c>
      <c r="O51" s="114"/>
      <c r="P51" s="114" t="n">
        <v>147.676195386619</v>
      </c>
      <c r="Q51" s="114"/>
      <c r="R51" s="114" t="n">
        <v>348.127374791244</v>
      </c>
      <c r="S51" s="114"/>
      <c r="T51" s="114" t="n">
        <v>510.465725851478</v>
      </c>
      <c r="U51" s="114"/>
      <c r="V51" s="114" t="n">
        <v>600</v>
      </c>
      <c r="W51" s="114"/>
      <c r="X51" s="114" t="n">
        <v>404.669622661869</v>
      </c>
      <c r="Y51" s="114"/>
      <c r="Z51" s="114" t="n">
        <v>416.469228382957</v>
      </c>
    </row>
    <row r="52" customFormat="false" ht="12.75" hidden="false" customHeight="false" outlineLevel="0" collapsed="false">
      <c r="A52" s="113" t="n">
        <v>38472</v>
      </c>
      <c r="B52" s="114" t="n">
        <v>0</v>
      </c>
      <c r="C52" s="114"/>
      <c r="D52" s="114" t="n">
        <v>0</v>
      </c>
      <c r="E52" s="114"/>
      <c r="F52" s="114" t="n">
        <v>0</v>
      </c>
      <c r="G52" s="114"/>
      <c r="H52" s="114" t="n">
        <v>0</v>
      </c>
      <c r="I52" s="114"/>
      <c r="J52" s="114" t="n">
        <v>0</v>
      </c>
      <c r="K52" s="114"/>
      <c r="L52" s="114" t="n">
        <v>0</v>
      </c>
      <c r="M52" s="114"/>
      <c r="N52" s="114" t="n">
        <v>0</v>
      </c>
      <c r="O52" s="114"/>
      <c r="P52" s="114" t="n">
        <v>146.44615279293</v>
      </c>
      <c r="Q52" s="114"/>
      <c r="R52" s="114" t="n">
        <v>350.690507770036</v>
      </c>
      <c r="S52" s="114"/>
      <c r="T52" s="114" t="n">
        <v>528.709699092927</v>
      </c>
      <c r="U52" s="114"/>
      <c r="V52" s="114" t="n">
        <v>600</v>
      </c>
      <c r="W52" s="114"/>
      <c r="X52" s="114" t="n">
        <v>408.179066169243</v>
      </c>
      <c r="Y52" s="114"/>
      <c r="Z52" s="114" t="n">
        <v>425.632483316353</v>
      </c>
    </row>
    <row r="53" customFormat="false" ht="12.75" hidden="false" customHeight="false" outlineLevel="0" collapsed="false">
      <c r="A53" s="113" t="n">
        <v>38503</v>
      </c>
      <c r="B53" s="114" t="n">
        <v>0</v>
      </c>
      <c r="C53" s="114"/>
      <c r="D53" s="114" t="n">
        <v>0</v>
      </c>
      <c r="E53" s="114"/>
      <c r="F53" s="114" t="n">
        <v>0</v>
      </c>
      <c r="G53" s="114"/>
      <c r="H53" s="114" t="n">
        <v>0</v>
      </c>
      <c r="I53" s="114"/>
      <c r="J53" s="114" t="n">
        <v>0</v>
      </c>
      <c r="K53" s="114"/>
      <c r="L53" s="114" t="n">
        <v>0</v>
      </c>
      <c r="M53" s="114"/>
      <c r="N53" s="114" t="n">
        <v>0</v>
      </c>
      <c r="O53" s="114"/>
      <c r="P53" s="114" t="n">
        <v>135.997001498835</v>
      </c>
      <c r="Q53" s="114"/>
      <c r="R53" s="114" t="n">
        <v>330.813351156559</v>
      </c>
      <c r="S53" s="114"/>
      <c r="T53" s="114" t="n">
        <v>512.811382907418</v>
      </c>
      <c r="U53" s="114"/>
      <c r="V53" s="114" t="n">
        <v>600</v>
      </c>
      <c r="W53" s="114"/>
      <c r="X53" s="114" t="n">
        <v>385.945527509515</v>
      </c>
      <c r="Y53" s="114"/>
      <c r="Z53" s="114" t="n">
        <v>407.673090358822</v>
      </c>
    </row>
    <row r="54" customFormat="false" ht="12.75" hidden="false" customHeight="false" outlineLevel="0" collapsed="false">
      <c r="A54" s="113" t="n">
        <v>38533</v>
      </c>
      <c r="B54" s="114" t="n">
        <v>0</v>
      </c>
      <c r="C54" s="114"/>
      <c r="D54" s="114" t="n">
        <v>0</v>
      </c>
      <c r="E54" s="114"/>
      <c r="F54" s="114" t="n">
        <v>0</v>
      </c>
      <c r="G54" s="114"/>
      <c r="H54" s="114" t="n">
        <v>0</v>
      </c>
      <c r="I54" s="114"/>
      <c r="J54" s="114" t="n">
        <v>0</v>
      </c>
      <c r="K54" s="114"/>
      <c r="L54" s="114" t="n">
        <v>0</v>
      </c>
      <c r="M54" s="114"/>
      <c r="N54" s="114" t="n">
        <v>0</v>
      </c>
      <c r="O54" s="114"/>
      <c r="P54" s="114" t="n">
        <v>134.8426875195</v>
      </c>
      <c r="Q54" s="114"/>
      <c r="R54" s="114" t="n">
        <v>333.177353858136</v>
      </c>
      <c r="S54" s="114"/>
      <c r="T54" s="114" t="n">
        <v>531.068784350084</v>
      </c>
      <c r="U54" s="114"/>
      <c r="V54" s="114" t="n">
        <v>600</v>
      </c>
      <c r="W54" s="114"/>
      <c r="X54" s="114" t="n">
        <v>390.037897677645</v>
      </c>
      <c r="Y54" s="114"/>
      <c r="Z54" s="114" t="n">
        <v>417.234475251047</v>
      </c>
    </row>
    <row r="55" customFormat="false" ht="12.75" hidden="false" customHeight="false" outlineLevel="0" collapsed="false">
      <c r="A55" s="113" t="n">
        <v>38564</v>
      </c>
      <c r="B55" s="114" t="n">
        <v>0</v>
      </c>
      <c r="C55" s="114"/>
      <c r="D55" s="114" t="n">
        <v>0</v>
      </c>
      <c r="E55" s="114"/>
      <c r="F55" s="114" t="n">
        <v>0</v>
      </c>
      <c r="G55" s="114"/>
      <c r="H55" s="114" t="n">
        <v>0</v>
      </c>
      <c r="I55" s="114"/>
      <c r="J55" s="114" t="n">
        <v>0</v>
      </c>
      <c r="K55" s="114"/>
      <c r="L55" s="114" t="n">
        <v>0</v>
      </c>
      <c r="M55" s="114"/>
      <c r="N55" s="114" t="n">
        <v>0</v>
      </c>
      <c r="O55" s="114"/>
      <c r="P55" s="114" t="n">
        <v>125.202045611867</v>
      </c>
      <c r="Q55" s="114"/>
      <c r="R55" s="114" t="n">
        <v>314.223036573143</v>
      </c>
      <c r="S55" s="114"/>
      <c r="T55" s="114" t="n">
        <v>515.034247260188</v>
      </c>
      <c r="U55" s="114"/>
      <c r="V55" s="114" t="n">
        <v>600</v>
      </c>
      <c r="W55" s="114"/>
      <c r="X55" s="114" t="n">
        <v>369.529670373125</v>
      </c>
      <c r="Y55" s="114"/>
      <c r="Z55" s="114" t="n">
        <v>400.203143171958</v>
      </c>
    </row>
    <row r="56" customFormat="false" ht="12.75" hidden="false" customHeight="false" outlineLevel="0" collapsed="false">
      <c r="A56" s="113" t="n">
        <v>38595</v>
      </c>
      <c r="B56" s="114" t="n">
        <v>0</v>
      </c>
      <c r="C56" s="114"/>
      <c r="D56" s="114" t="n">
        <v>0</v>
      </c>
      <c r="E56" s="114"/>
      <c r="F56" s="114" t="n">
        <v>0</v>
      </c>
      <c r="G56" s="114"/>
      <c r="H56" s="114" t="n">
        <v>0</v>
      </c>
      <c r="I56" s="114"/>
      <c r="J56" s="114" t="n">
        <v>0</v>
      </c>
      <c r="K56" s="114"/>
      <c r="L56" s="114" t="n">
        <v>0</v>
      </c>
      <c r="M56" s="114"/>
      <c r="N56" s="114" t="n">
        <v>0</v>
      </c>
      <c r="O56" s="114"/>
      <c r="P56" s="114" t="n">
        <v>120.116786204511</v>
      </c>
      <c r="Q56" s="114"/>
      <c r="R56" s="114" t="n">
        <v>306.189540817075</v>
      </c>
      <c r="S56" s="114"/>
      <c r="T56" s="114" t="n">
        <v>516.102723374495</v>
      </c>
      <c r="U56" s="114"/>
      <c r="V56" s="114" t="n">
        <v>600</v>
      </c>
      <c r="W56" s="114"/>
      <c r="X56" s="114" t="n">
        <v>362.152943770218</v>
      </c>
      <c r="Y56" s="114"/>
      <c r="Z56" s="114" t="n">
        <v>396.950843595813</v>
      </c>
    </row>
    <row r="57" customFormat="false" ht="12.75" hidden="false" customHeight="false" outlineLevel="0" collapsed="false">
      <c r="A57" s="113" t="n">
        <v>38625</v>
      </c>
      <c r="B57" s="114" t="n">
        <v>0</v>
      </c>
      <c r="C57" s="114"/>
      <c r="D57" s="114" t="n">
        <v>0</v>
      </c>
      <c r="E57" s="114"/>
      <c r="F57" s="114" t="n">
        <v>0</v>
      </c>
      <c r="G57" s="114"/>
      <c r="H57" s="114" t="n">
        <v>0</v>
      </c>
      <c r="I57" s="114"/>
      <c r="J57" s="114" t="n">
        <v>0</v>
      </c>
      <c r="K57" s="114"/>
      <c r="L57" s="114" t="n">
        <v>0</v>
      </c>
      <c r="M57" s="114"/>
      <c r="N57" s="114" t="n">
        <v>0</v>
      </c>
      <c r="O57" s="114"/>
      <c r="P57" s="114" t="n">
        <v>119.070775668908</v>
      </c>
      <c r="Q57" s="114"/>
      <c r="R57" s="114" t="n">
        <v>308.269646462226</v>
      </c>
      <c r="S57" s="114"/>
      <c r="T57" s="114" t="n">
        <v>534.382248748598</v>
      </c>
      <c r="U57" s="114"/>
      <c r="V57" s="114" t="n">
        <v>600</v>
      </c>
      <c r="W57" s="114"/>
      <c r="X57" s="114" t="n">
        <v>367.156424880897</v>
      </c>
      <c r="Y57" s="114"/>
      <c r="Z57" s="114" t="n">
        <v>407.146479524917</v>
      </c>
    </row>
    <row r="58" customFormat="false" ht="12.75" hidden="false" customHeight="false" outlineLevel="0" collapsed="false">
      <c r="A58" s="113" t="n">
        <v>38656</v>
      </c>
      <c r="B58" s="114" t="n">
        <v>0</v>
      </c>
      <c r="C58" s="114"/>
      <c r="D58" s="114" t="n">
        <v>0</v>
      </c>
      <c r="E58" s="114"/>
      <c r="F58" s="114" t="n">
        <v>0</v>
      </c>
      <c r="G58" s="114"/>
      <c r="H58" s="114" t="n">
        <v>0</v>
      </c>
      <c r="I58" s="114"/>
      <c r="J58" s="114" t="n">
        <v>0</v>
      </c>
      <c r="K58" s="114"/>
      <c r="L58" s="114" t="n">
        <v>0</v>
      </c>
      <c r="M58" s="114"/>
      <c r="N58" s="114" t="n">
        <v>0</v>
      </c>
      <c r="O58" s="114"/>
      <c r="P58" s="114" t="n">
        <v>110.533890732549</v>
      </c>
      <c r="Q58" s="114"/>
      <c r="R58" s="114" t="n">
        <v>290.627142118805</v>
      </c>
      <c r="S58" s="114"/>
      <c r="T58" s="114" t="n">
        <v>518.159515962656</v>
      </c>
      <c r="U58" s="114"/>
      <c r="V58" s="114" t="n">
        <v>600</v>
      </c>
      <c r="W58" s="114"/>
      <c r="X58" s="114" t="n">
        <v>348.995981916633</v>
      </c>
      <c r="Y58" s="114"/>
      <c r="Z58" s="114" t="n">
        <v>391.383201753081</v>
      </c>
    </row>
    <row r="59" customFormat="false" ht="12.75" hidden="false" customHeight="false" outlineLevel="0" collapsed="false">
      <c r="A59" s="113" t="n">
        <v>38686</v>
      </c>
      <c r="B59" s="114" t="n">
        <v>0</v>
      </c>
      <c r="C59" s="114"/>
      <c r="D59" s="114" t="n">
        <v>0</v>
      </c>
      <c r="E59" s="114"/>
      <c r="F59" s="114" t="n">
        <v>0</v>
      </c>
      <c r="G59" s="114"/>
      <c r="H59" s="114" t="n">
        <v>0</v>
      </c>
      <c r="I59" s="114"/>
      <c r="J59" s="114" t="n">
        <v>0</v>
      </c>
      <c r="K59" s="114"/>
      <c r="L59" s="114" t="n">
        <v>0</v>
      </c>
      <c r="M59" s="114"/>
      <c r="N59" s="114" t="n">
        <v>0</v>
      </c>
      <c r="O59" s="114"/>
      <c r="P59" s="114" t="n">
        <v>109.556251933565</v>
      </c>
      <c r="Q59" s="114"/>
      <c r="R59" s="114" t="n">
        <v>292.527354532389</v>
      </c>
      <c r="S59" s="114"/>
      <c r="T59" s="114" t="n">
        <v>536.454995294513</v>
      </c>
      <c r="U59" s="114"/>
      <c r="V59" s="114" t="n">
        <v>600</v>
      </c>
      <c r="W59" s="114"/>
      <c r="X59" s="114" t="n">
        <v>354.63000296924</v>
      </c>
      <c r="Y59" s="114"/>
      <c r="Z59" s="114" t="n">
        <v>402.025364645707</v>
      </c>
    </row>
    <row r="60" customFormat="false" ht="12.75" hidden="false" customHeight="false" outlineLevel="0" collapsed="false">
      <c r="A60" s="113" t="n">
        <v>38717</v>
      </c>
      <c r="B60" s="114" t="n">
        <v>0</v>
      </c>
      <c r="C60" s="114"/>
      <c r="D60" s="114" t="n">
        <v>0</v>
      </c>
      <c r="E60" s="114"/>
      <c r="F60" s="114" t="n">
        <v>0</v>
      </c>
      <c r="G60" s="114"/>
      <c r="H60" s="114" t="n">
        <v>0</v>
      </c>
      <c r="I60" s="114"/>
      <c r="J60" s="114" t="n">
        <v>0</v>
      </c>
      <c r="K60" s="114"/>
      <c r="L60" s="114" t="n">
        <v>0</v>
      </c>
      <c r="M60" s="114"/>
      <c r="N60" s="114" t="n">
        <v>0</v>
      </c>
      <c r="O60" s="114"/>
      <c r="P60" s="114" t="n">
        <v>101.687929735046</v>
      </c>
      <c r="Q60" s="114"/>
      <c r="R60" s="114" t="n">
        <v>275.713494064707</v>
      </c>
      <c r="S60" s="114"/>
      <c r="T60" s="114" t="n">
        <v>520.116566708165</v>
      </c>
      <c r="U60" s="114"/>
      <c r="V60" s="114" t="n">
        <v>600</v>
      </c>
      <c r="W60" s="114"/>
      <c r="X60" s="114" t="n">
        <v>337.883444623329</v>
      </c>
      <c r="Y60" s="114"/>
      <c r="Z60" s="114" t="n">
        <v>387.028149592875</v>
      </c>
    </row>
    <row r="61" customFormat="false" ht="12.75" hidden="false" customHeight="false" outlineLevel="0" collapsed="false">
      <c r="A61" s="113" t="n">
        <v>38748</v>
      </c>
      <c r="B61" s="114" t="n">
        <v>0</v>
      </c>
      <c r="C61" s="114"/>
      <c r="D61" s="114" t="n">
        <v>0</v>
      </c>
      <c r="E61" s="114"/>
      <c r="F61" s="114" t="n">
        <v>0</v>
      </c>
      <c r="G61" s="114"/>
      <c r="H61" s="114" t="n">
        <v>0</v>
      </c>
      <c r="I61" s="114"/>
      <c r="J61" s="114" t="n">
        <v>0</v>
      </c>
      <c r="K61" s="114"/>
      <c r="L61" s="114" t="n">
        <v>0</v>
      </c>
      <c r="M61" s="114"/>
      <c r="N61" s="114" t="n">
        <v>0</v>
      </c>
      <c r="O61" s="114"/>
      <c r="P61" s="114" t="n">
        <v>97.5246314552507</v>
      </c>
      <c r="Q61" s="114"/>
      <c r="R61" s="114" t="n">
        <v>268.491226498881</v>
      </c>
      <c r="S61" s="114"/>
      <c r="T61" s="114" t="n">
        <v>521.060205339152</v>
      </c>
      <c r="U61" s="114"/>
      <c r="V61" s="114" t="n">
        <v>600</v>
      </c>
      <c r="W61" s="114"/>
      <c r="X61" s="114" t="n">
        <v>333.063378093027</v>
      </c>
      <c r="Y61" s="114"/>
      <c r="Z61" s="114" t="n">
        <v>385.291951801987</v>
      </c>
    </row>
    <row r="62" customFormat="false" ht="13.5" hidden="false" customHeight="false" outlineLevel="0" collapsed="false">
      <c r="A62" s="115" t="s">
        <v>65</v>
      </c>
      <c r="B62" s="116" t="n">
        <v>5568.1797235023</v>
      </c>
      <c r="C62" s="116"/>
      <c r="D62" s="116" t="n">
        <v>1114.51612903226</v>
      </c>
      <c r="E62" s="116"/>
      <c r="F62" s="116" t="n">
        <v>7352.45775729647</v>
      </c>
      <c r="G62" s="116"/>
      <c r="H62" s="116" t="n">
        <v>2812.47311827957</v>
      </c>
      <c r="I62" s="116"/>
      <c r="J62" s="116" t="n">
        <v>17452.4039938556</v>
      </c>
      <c r="K62" s="116"/>
      <c r="L62" s="116" t="n">
        <v>8349.37019969278</v>
      </c>
      <c r="M62" s="116"/>
      <c r="N62" s="116" t="n">
        <v>72351.7457786491</v>
      </c>
      <c r="O62" s="116"/>
      <c r="P62" s="116" t="n">
        <v>21825.8919401865</v>
      </c>
      <c r="Q62" s="116"/>
      <c r="R62" s="116" t="n">
        <v>32720.9073025981</v>
      </c>
      <c r="S62" s="116"/>
      <c r="T62" s="116" t="n">
        <v>29331.2621881173</v>
      </c>
      <c r="U62" s="116"/>
      <c r="V62" s="116" t="n">
        <v>34800</v>
      </c>
      <c r="W62" s="116"/>
      <c r="X62" s="116" t="n">
        <v>49995.5340147394</v>
      </c>
      <c r="Y62" s="116"/>
      <c r="Z62" s="116" t="n">
        <v>37684.6077470743</v>
      </c>
    </row>
    <row r="63" customFormat="false" ht="13.5" hidden="false" customHeight="false" outlineLevel="0" collapsed="false"/>
    <row r="64" customFormat="false" ht="12.75" hidden="false" customHeight="false" outlineLevel="0" collapsed="false">
      <c r="B64" s="117"/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&amp;RFinal  Star VPP, LP  Volumes</oddHeader>
    <oddFooter>&amp;R&amp;F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0.71"/>
    <col collapsed="false" customWidth="true" hidden="false" outlineLevel="0" max="3" min="3" style="0" width="7.7"/>
    <col collapsed="false" customWidth="true" hidden="false" outlineLevel="0" max="4" min="4" style="0" width="15.28"/>
    <col collapsed="false" customWidth="true" hidden="false" outlineLevel="0" max="5" min="5" style="0" width="7.7"/>
    <col collapsed="false" customWidth="true" hidden="false" outlineLevel="0" max="6" min="6" style="0" width="9.56"/>
    <col collapsed="false" customWidth="true" hidden="false" outlineLevel="0" max="7" min="7" style="0" width="7.7"/>
    <col collapsed="false" customWidth="true" hidden="false" outlineLevel="0" max="8" min="8" style="0" width="9.56"/>
    <col collapsed="false" customWidth="true" hidden="false" outlineLevel="0" max="9" min="9" style="0" width="7.7"/>
    <col collapsed="false" customWidth="true" hidden="false" outlineLevel="0" max="10" min="10" style="0" width="8.41"/>
    <col collapsed="false" customWidth="true" hidden="false" outlineLevel="0" max="11" min="11" style="0" width="7.7"/>
    <col collapsed="false" customWidth="true" hidden="false" outlineLevel="0" max="12" min="12" style="0" width="8.41"/>
    <col collapsed="false" customWidth="true" hidden="false" outlineLevel="0" max="13" min="13" style="0" width="7.7"/>
    <col collapsed="false" customWidth="true" hidden="false" outlineLevel="0" max="14" min="14" style="0" width="7.85"/>
    <col collapsed="false" customWidth="true" hidden="false" outlineLevel="0" max="15" min="15" style="0" width="7.7"/>
    <col collapsed="false" customWidth="true" hidden="false" outlineLevel="0" max="16" min="16" style="0" width="10.71"/>
    <col collapsed="false" customWidth="true" hidden="false" outlineLevel="0" max="17" min="17" style="0" width="7.7"/>
    <col collapsed="false" customWidth="true" hidden="false" outlineLevel="0" max="18" min="18" style="0" width="10.71"/>
    <col collapsed="false" customWidth="true" hidden="false" outlineLevel="0" max="19" min="19" style="0" width="7.7"/>
    <col collapsed="false" customWidth="true" hidden="false" outlineLevel="0" max="20" min="20" style="0" width="9.28"/>
    <col collapsed="false" customWidth="true" hidden="false" outlineLevel="0" max="21" min="21" style="0" width="5.56"/>
    <col collapsed="false" customWidth="true" hidden="false" outlineLevel="0" max="22" min="22" style="0" width="17.28"/>
    <col collapsed="false" customWidth="true" hidden="false" outlineLevel="0" max="23" min="23" style="0" width="7.7"/>
    <col collapsed="false" customWidth="true" hidden="false" outlineLevel="0" max="24" min="24" style="0" width="10.28"/>
    <col collapsed="false" customWidth="true" hidden="false" outlineLevel="0" max="25" min="25" style="0" width="7.7"/>
    <col collapsed="false" customWidth="true" hidden="false" outlineLevel="0" max="26" min="26" style="0" width="18.41"/>
  </cols>
  <sheetData>
    <row r="1" customFormat="false" ht="12.75" hidden="false" customHeight="false" outlineLevel="0" collapsed="false">
      <c r="A1" s="40" t="s">
        <v>128</v>
      </c>
      <c r="B1" s="40" t="s">
        <v>123</v>
      </c>
      <c r="C1" s="40"/>
    </row>
    <row r="2" customFormat="false" ht="14.25" hidden="false" customHeight="false" outlineLevel="0" collapsed="false">
      <c r="A2" s="109" t="s">
        <v>113</v>
      </c>
      <c r="B2" s="40" t="s">
        <v>129</v>
      </c>
      <c r="C2" s="40"/>
      <c r="V2" s="110" t="s">
        <v>130</v>
      </c>
    </row>
    <row r="3" customFormat="false" ht="14.25" hidden="false" customHeight="false" outlineLevel="0" collapsed="false">
      <c r="A3" s="118" t="s">
        <v>115</v>
      </c>
      <c r="B3" s="119" t="s">
        <v>49</v>
      </c>
      <c r="C3" s="119"/>
      <c r="D3" s="119" t="s">
        <v>125</v>
      </c>
      <c r="E3" s="119"/>
      <c r="F3" s="119" t="s">
        <v>38</v>
      </c>
      <c r="G3" s="119"/>
      <c r="H3" s="119" t="s">
        <v>38</v>
      </c>
      <c r="I3" s="119"/>
      <c r="J3" s="119" t="s">
        <v>29</v>
      </c>
      <c r="K3" s="119"/>
      <c r="L3" s="119" t="s">
        <v>29</v>
      </c>
      <c r="M3" s="119"/>
      <c r="N3" s="119" t="s">
        <v>30</v>
      </c>
      <c r="O3" s="119"/>
      <c r="P3" s="119" t="s">
        <v>45</v>
      </c>
      <c r="Q3" s="119"/>
      <c r="R3" s="119" t="s">
        <v>126</v>
      </c>
      <c r="S3" s="119"/>
      <c r="T3" s="119" t="s">
        <v>127</v>
      </c>
      <c r="U3" s="119"/>
      <c r="V3" s="119" t="s">
        <v>45</v>
      </c>
      <c r="W3" s="119"/>
      <c r="X3" s="119" t="s">
        <v>83</v>
      </c>
      <c r="Y3" s="119"/>
      <c r="Z3" s="120" t="s">
        <v>42</v>
      </c>
    </row>
    <row r="4" customFormat="false" ht="12.75" hidden="false" customHeight="false" outlineLevel="0" collapsed="false">
      <c r="A4" s="121" t="n">
        <v>37011</v>
      </c>
      <c r="B4" s="122" t="n">
        <v>86.6666666666667</v>
      </c>
      <c r="C4" s="122"/>
      <c r="D4" s="122" t="n">
        <v>593.333333333333</v>
      </c>
      <c r="E4" s="122"/>
      <c r="F4" s="122" t="n">
        <v>216.666666666667</v>
      </c>
      <c r="G4" s="123"/>
      <c r="H4" s="122" t="n">
        <v>510</v>
      </c>
      <c r="I4" s="123"/>
      <c r="J4" s="122" t="n">
        <v>990</v>
      </c>
      <c r="K4" s="123"/>
      <c r="L4" s="122" t="n">
        <v>383.333333333333</v>
      </c>
      <c r="M4" s="123"/>
      <c r="N4" s="122" t="n">
        <v>2513.39419047905</v>
      </c>
      <c r="O4" s="123"/>
      <c r="P4" s="122" t="n">
        <v>889.770939778126</v>
      </c>
      <c r="Q4" s="123"/>
      <c r="R4" s="122" t="n">
        <v>636.471504509369</v>
      </c>
      <c r="S4" s="123"/>
      <c r="T4" s="122" t="n">
        <v>1070.30649146946</v>
      </c>
      <c r="U4" s="123"/>
      <c r="V4" s="122" t="n">
        <v>600</v>
      </c>
      <c r="W4" s="123"/>
      <c r="X4" s="122" t="n">
        <v>1951.8373993136</v>
      </c>
      <c r="Y4" s="123"/>
      <c r="Z4" s="122" t="n">
        <v>1190.31640764357</v>
      </c>
    </row>
    <row r="5" customFormat="false" ht="12.75" hidden="false" customHeight="false" outlineLevel="0" collapsed="false">
      <c r="A5" s="121" t="n">
        <v>37042</v>
      </c>
      <c r="B5" s="122" t="n">
        <v>283.870967741936</v>
      </c>
      <c r="C5" s="122"/>
      <c r="D5" s="122" t="n">
        <v>464.516129032258</v>
      </c>
      <c r="E5" s="122"/>
      <c r="F5" s="122" t="n">
        <v>138.709677419355</v>
      </c>
      <c r="G5" s="123"/>
      <c r="H5" s="122" t="n">
        <v>316.129032258065</v>
      </c>
      <c r="I5" s="123"/>
      <c r="J5" s="122" t="n">
        <v>1248.38709677419</v>
      </c>
      <c r="K5" s="123"/>
      <c r="L5" s="122" t="n">
        <v>54.8387096774194</v>
      </c>
      <c r="M5" s="123"/>
      <c r="N5" s="122" t="n">
        <v>2379.36032638156</v>
      </c>
      <c r="O5" s="123"/>
      <c r="P5" s="122" t="n">
        <v>834.544067095341</v>
      </c>
      <c r="Q5" s="123"/>
      <c r="R5" s="122" t="n">
        <v>627.896061497348</v>
      </c>
      <c r="S5" s="123"/>
      <c r="T5" s="122" t="n">
        <v>951.281443315547</v>
      </c>
      <c r="U5" s="123"/>
      <c r="V5" s="122" t="n">
        <v>600</v>
      </c>
      <c r="W5" s="123"/>
      <c r="X5" s="122" t="n">
        <v>1826.7252255663</v>
      </c>
      <c r="Y5" s="123"/>
      <c r="Z5" s="122" t="n">
        <v>1122.24428673592</v>
      </c>
    </row>
    <row r="6" customFormat="false" ht="12.75" hidden="false" customHeight="false" outlineLevel="0" collapsed="false">
      <c r="A6" s="121" t="n">
        <v>37072</v>
      </c>
      <c r="B6" s="122" t="n">
        <v>510</v>
      </c>
      <c r="C6" s="122"/>
      <c r="D6" s="122" t="n">
        <v>56.6666666666667</v>
      </c>
      <c r="E6" s="122"/>
      <c r="F6" s="122" t="n">
        <v>96.6666666666667</v>
      </c>
      <c r="G6" s="123"/>
      <c r="H6" s="122" t="n">
        <v>493.333333333333</v>
      </c>
      <c r="I6" s="123"/>
      <c r="J6" s="122" t="n">
        <v>1110</v>
      </c>
      <c r="K6" s="123"/>
      <c r="L6" s="122" t="n">
        <v>110</v>
      </c>
      <c r="M6" s="123"/>
      <c r="N6" s="122" t="n">
        <v>2404.98150492418</v>
      </c>
      <c r="O6" s="123"/>
      <c r="P6" s="122" t="n">
        <v>835.406586411133</v>
      </c>
      <c r="Q6" s="123"/>
      <c r="R6" s="122" t="n">
        <v>661.329197350127</v>
      </c>
      <c r="S6" s="123"/>
      <c r="T6" s="122" t="n">
        <v>901.880200505883</v>
      </c>
      <c r="U6" s="123"/>
      <c r="V6" s="122" t="n">
        <v>600</v>
      </c>
      <c r="W6" s="123"/>
      <c r="X6" s="122" t="n">
        <v>1825.30638301021</v>
      </c>
      <c r="Y6" s="123"/>
      <c r="Z6" s="122" t="n">
        <v>1129.79776425226</v>
      </c>
    </row>
    <row r="7" customFormat="false" ht="12.75" hidden="false" customHeight="false" outlineLevel="0" collapsed="false">
      <c r="A7" s="121" t="n">
        <v>37103</v>
      </c>
      <c r="B7" s="122" t="n">
        <v>493.548387096774</v>
      </c>
      <c r="C7" s="122"/>
      <c r="D7" s="122" t="n">
        <v>0</v>
      </c>
      <c r="E7" s="122"/>
      <c r="F7" s="122" t="n">
        <v>61.2903225806452</v>
      </c>
      <c r="G7" s="123"/>
      <c r="H7" s="122" t="n">
        <v>477.41935483871</v>
      </c>
      <c r="I7" s="123"/>
      <c r="J7" s="122" t="n">
        <v>725.806451612903</v>
      </c>
      <c r="K7" s="123"/>
      <c r="L7" s="122" t="n">
        <v>570.967741935484</v>
      </c>
      <c r="M7" s="123"/>
      <c r="N7" s="122" t="n">
        <v>2276.42816783711</v>
      </c>
      <c r="O7" s="123"/>
      <c r="P7" s="122" t="n">
        <v>782.838348223721</v>
      </c>
      <c r="Q7" s="123"/>
      <c r="R7" s="122" t="n">
        <v>652.243491301029</v>
      </c>
      <c r="S7" s="123"/>
      <c r="T7" s="122" t="n">
        <v>799.897567258334</v>
      </c>
      <c r="U7" s="123"/>
      <c r="V7" s="122" t="n">
        <v>600</v>
      </c>
      <c r="W7" s="123"/>
      <c r="X7" s="122" t="n">
        <v>1707.93145653214</v>
      </c>
      <c r="Y7" s="123"/>
      <c r="Z7" s="122" t="n">
        <v>1065.23036647966</v>
      </c>
    </row>
    <row r="8" customFormat="false" ht="12.75" hidden="false" customHeight="false" outlineLevel="0" collapsed="false">
      <c r="A8" s="121" t="n">
        <v>37134</v>
      </c>
      <c r="B8" s="122" t="n">
        <v>487.096774193548</v>
      </c>
      <c r="C8" s="122"/>
      <c r="D8" s="122" t="n">
        <v>0</v>
      </c>
      <c r="E8" s="122"/>
      <c r="F8" s="122" t="n">
        <v>45.1612903225807</v>
      </c>
      <c r="G8" s="123"/>
      <c r="H8" s="122" t="n">
        <v>470.967741935484</v>
      </c>
      <c r="I8" s="123"/>
      <c r="J8" s="122" t="n">
        <v>2119.35483870968</v>
      </c>
      <c r="K8" s="123"/>
      <c r="L8" s="122" t="n">
        <v>422.58064516129</v>
      </c>
      <c r="M8" s="123"/>
      <c r="N8" s="122" t="n">
        <v>2226.42810267926</v>
      </c>
      <c r="O8" s="123"/>
      <c r="P8" s="122" t="n">
        <v>757.708774661709</v>
      </c>
      <c r="Q8" s="123"/>
      <c r="R8" s="122" t="n">
        <v>664.64208869025</v>
      </c>
      <c r="S8" s="123"/>
      <c r="T8" s="122" t="n">
        <v>732.237634438301</v>
      </c>
      <c r="U8" s="123"/>
      <c r="V8" s="122" t="n">
        <v>600</v>
      </c>
      <c r="W8" s="123"/>
      <c r="X8" s="122" t="n">
        <v>1651.19969809822</v>
      </c>
      <c r="Y8" s="123"/>
      <c r="Z8" s="122" t="n">
        <v>1037.86370498236</v>
      </c>
    </row>
    <row r="9" customFormat="false" ht="12.75" hidden="false" customHeight="false" outlineLevel="0" collapsed="false">
      <c r="A9" s="121" t="n">
        <v>37164</v>
      </c>
      <c r="B9" s="122" t="n">
        <v>470</v>
      </c>
      <c r="C9" s="122"/>
      <c r="D9" s="122" t="n">
        <v>0</v>
      </c>
      <c r="E9" s="122"/>
      <c r="F9" s="122" t="n">
        <v>103.333333333333</v>
      </c>
      <c r="G9" s="123"/>
      <c r="H9" s="122" t="n">
        <v>383.333333333333</v>
      </c>
      <c r="I9" s="123"/>
      <c r="J9" s="122" t="n">
        <v>2190</v>
      </c>
      <c r="K9" s="123"/>
      <c r="L9" s="122" t="n">
        <v>280</v>
      </c>
      <c r="M9" s="123"/>
      <c r="N9" s="122" t="n">
        <v>2249.96837256383</v>
      </c>
      <c r="O9" s="123"/>
      <c r="P9" s="122" t="n">
        <v>757.525266733001</v>
      </c>
      <c r="Q9" s="123"/>
      <c r="R9" s="122" t="n">
        <v>699.768542923425</v>
      </c>
      <c r="S9" s="123"/>
      <c r="T9" s="122" t="n">
        <v>691.772269713484</v>
      </c>
      <c r="U9" s="123"/>
      <c r="V9" s="122" t="n">
        <v>600</v>
      </c>
      <c r="W9" s="123"/>
      <c r="X9" s="122" t="n">
        <v>1649.39426029999</v>
      </c>
      <c r="Y9" s="123"/>
      <c r="Z9" s="122" t="n">
        <v>1044.94725295616</v>
      </c>
    </row>
    <row r="10" customFormat="false" ht="12.75" hidden="false" customHeight="false" outlineLevel="0" collapsed="false">
      <c r="A10" s="121" t="n">
        <v>37195</v>
      </c>
      <c r="B10" s="122" t="n">
        <v>332.258064516129</v>
      </c>
      <c r="C10" s="122"/>
      <c r="D10" s="122" t="n">
        <v>0</v>
      </c>
      <c r="E10" s="122"/>
      <c r="F10" s="122" t="n">
        <v>1064.51612903226</v>
      </c>
      <c r="G10" s="123"/>
      <c r="H10" s="122" t="n">
        <v>161.290322580645</v>
      </c>
      <c r="I10" s="123"/>
      <c r="J10" s="122" t="n">
        <v>2080.64516129032</v>
      </c>
      <c r="K10" s="123"/>
      <c r="L10" s="122" t="n">
        <v>161.290322580645</v>
      </c>
      <c r="M10" s="123"/>
      <c r="N10" s="122" t="n">
        <v>2129.29745529429</v>
      </c>
      <c r="O10" s="123"/>
      <c r="P10" s="122" t="n">
        <v>708.995069218349</v>
      </c>
      <c r="Q10" s="123"/>
      <c r="R10" s="122" t="n">
        <v>689.906922180693</v>
      </c>
      <c r="S10" s="123"/>
      <c r="T10" s="122" t="n">
        <v>611.227963845773</v>
      </c>
      <c r="U10" s="123"/>
      <c r="V10" s="122" t="n">
        <v>600</v>
      </c>
      <c r="W10" s="123"/>
      <c r="X10" s="122" t="n">
        <v>1542.85509446933</v>
      </c>
      <c r="Y10" s="123"/>
      <c r="Z10" s="122" t="n">
        <v>985.343907263536</v>
      </c>
    </row>
    <row r="11" customFormat="false" ht="12.75" hidden="false" customHeight="false" outlineLevel="0" collapsed="false">
      <c r="A11" s="121" t="n">
        <v>37225</v>
      </c>
      <c r="B11" s="122" t="n">
        <v>246.666666666667</v>
      </c>
      <c r="C11" s="122"/>
      <c r="D11" s="122" t="n">
        <v>0</v>
      </c>
      <c r="E11" s="122"/>
      <c r="F11" s="122" t="n">
        <v>1100</v>
      </c>
      <c r="G11" s="123"/>
      <c r="H11" s="122" t="n">
        <v>0</v>
      </c>
      <c r="I11" s="123"/>
      <c r="J11" s="122" t="n">
        <v>1760</v>
      </c>
      <c r="K11" s="123"/>
      <c r="L11" s="122" t="n">
        <v>120</v>
      </c>
      <c r="M11" s="123"/>
      <c r="N11" s="122" t="n">
        <v>2151.54617936146</v>
      </c>
      <c r="O11" s="123"/>
      <c r="P11" s="122" t="n">
        <v>708.287993516804</v>
      </c>
      <c r="Q11" s="123"/>
      <c r="R11" s="122" t="n">
        <v>726.206411990253</v>
      </c>
      <c r="S11" s="123"/>
      <c r="T11" s="122" t="n">
        <v>575.818626422879</v>
      </c>
      <c r="U11" s="123"/>
      <c r="V11" s="122" t="n">
        <v>600</v>
      </c>
      <c r="W11" s="123"/>
      <c r="X11" s="122" t="n">
        <v>1540.86609791828</v>
      </c>
      <c r="Y11" s="123"/>
      <c r="Z11" s="122" t="n">
        <v>992.170142524234</v>
      </c>
    </row>
    <row r="12" customFormat="false" ht="12.75" hidden="false" customHeight="false" outlineLevel="0" collapsed="false">
      <c r="A12" s="121" t="n">
        <v>37256</v>
      </c>
      <c r="B12" s="122" t="n">
        <v>170.967741935484</v>
      </c>
      <c r="C12" s="122"/>
      <c r="D12" s="122" t="n">
        <v>0</v>
      </c>
      <c r="E12" s="122"/>
      <c r="F12" s="122" t="n">
        <v>1048.38709677419</v>
      </c>
      <c r="G12" s="123"/>
      <c r="H12" s="122" t="n">
        <v>0</v>
      </c>
      <c r="I12" s="123"/>
      <c r="J12" s="122" t="n">
        <v>1325.8064516129</v>
      </c>
      <c r="K12" s="123"/>
      <c r="L12" s="122" t="n">
        <v>54.8387096774194</v>
      </c>
      <c r="M12" s="123"/>
      <c r="N12" s="122" t="n">
        <v>2035.90791618175</v>
      </c>
      <c r="O12" s="123"/>
      <c r="P12" s="122" t="n">
        <v>662.433736468558</v>
      </c>
      <c r="Q12" s="123"/>
      <c r="R12" s="122" t="n">
        <v>715.819461899087</v>
      </c>
      <c r="S12" s="123"/>
      <c r="T12" s="122" t="n">
        <v>507.217924409468</v>
      </c>
      <c r="U12" s="123"/>
      <c r="V12" s="122" t="n">
        <v>600</v>
      </c>
      <c r="W12" s="123"/>
      <c r="X12" s="122" t="n">
        <v>1441.06563561654</v>
      </c>
      <c r="Y12" s="123"/>
      <c r="Z12" s="122" t="n">
        <v>935.688805602952</v>
      </c>
    </row>
    <row r="13" customFormat="false" ht="12.75" hidden="false" customHeight="false" outlineLevel="0" collapsed="false">
      <c r="A13" s="121" t="n">
        <v>37287</v>
      </c>
      <c r="B13" s="122" t="n">
        <v>122.58064516129</v>
      </c>
      <c r="C13" s="122"/>
      <c r="D13" s="122" t="n">
        <v>0</v>
      </c>
      <c r="E13" s="122"/>
      <c r="F13" s="122" t="n">
        <v>816.129032258065</v>
      </c>
      <c r="G13" s="123"/>
      <c r="H13" s="122" t="n">
        <v>0</v>
      </c>
      <c r="I13" s="123"/>
      <c r="J13" s="122" t="n">
        <v>1032.25806451613</v>
      </c>
      <c r="K13" s="123"/>
      <c r="L13" s="122" t="n">
        <v>0</v>
      </c>
      <c r="M13" s="123"/>
      <c r="N13" s="122" t="n">
        <v>1990.58387705792</v>
      </c>
      <c r="O13" s="123"/>
      <c r="P13" s="122" t="n">
        <v>639.983655567253</v>
      </c>
      <c r="Q13" s="123"/>
      <c r="R13" s="122" t="n">
        <v>729.027813556279</v>
      </c>
      <c r="S13" s="123"/>
      <c r="T13" s="122" t="n">
        <v>460.882138416551</v>
      </c>
      <c r="U13" s="123"/>
      <c r="V13" s="122" t="n">
        <v>600</v>
      </c>
      <c r="W13" s="123"/>
      <c r="X13" s="122" t="n">
        <v>1392.53142931773</v>
      </c>
      <c r="Y13" s="123"/>
      <c r="Z13" s="122" t="n">
        <v>911.903875725752</v>
      </c>
    </row>
    <row r="14" customFormat="false" ht="12.75" hidden="false" customHeight="false" outlineLevel="0" collapsed="false">
      <c r="A14" s="121" t="n">
        <v>37315</v>
      </c>
      <c r="B14" s="122" t="n">
        <v>117.857142857143</v>
      </c>
      <c r="C14" s="122"/>
      <c r="D14" s="122" t="n">
        <v>0</v>
      </c>
      <c r="E14" s="122"/>
      <c r="F14" s="122" t="n">
        <v>614.285714285714</v>
      </c>
      <c r="G14" s="123"/>
      <c r="H14" s="122" t="n">
        <v>0</v>
      </c>
      <c r="I14" s="123"/>
      <c r="J14" s="122" t="n">
        <v>889.285714285714</v>
      </c>
      <c r="K14" s="123"/>
      <c r="L14" s="122" t="n">
        <v>85.7142857142857</v>
      </c>
      <c r="M14" s="123"/>
      <c r="N14" s="122" t="n">
        <v>2154.6731021678</v>
      </c>
      <c r="O14" s="123"/>
      <c r="P14" s="122" t="n">
        <v>684.319167800385</v>
      </c>
      <c r="Q14" s="123"/>
      <c r="R14" s="122" t="n">
        <v>821.953031979999</v>
      </c>
      <c r="S14" s="123"/>
      <c r="T14" s="122" t="n">
        <v>779.294984051394</v>
      </c>
      <c r="U14" s="123"/>
      <c r="V14" s="122" t="n">
        <v>600</v>
      </c>
      <c r="W14" s="123"/>
      <c r="X14" s="122" t="n">
        <v>1489.68361943936</v>
      </c>
      <c r="Y14" s="123"/>
      <c r="Z14" s="122" t="n">
        <v>984.025914161177</v>
      </c>
    </row>
    <row r="15" customFormat="false" ht="12.75" hidden="false" customHeight="false" outlineLevel="0" collapsed="false">
      <c r="A15" s="121" t="n">
        <v>37346</v>
      </c>
      <c r="B15" s="122" t="n">
        <v>200</v>
      </c>
      <c r="C15" s="122"/>
      <c r="D15" s="122" t="n">
        <v>0</v>
      </c>
      <c r="E15" s="122"/>
      <c r="F15" s="122" t="n">
        <v>377.41935483871</v>
      </c>
      <c r="G15" s="123"/>
      <c r="H15" s="122" t="n">
        <v>0</v>
      </c>
      <c r="I15" s="123"/>
      <c r="J15" s="122" t="n">
        <v>625.806451612903</v>
      </c>
      <c r="K15" s="123"/>
      <c r="L15" s="122" t="n">
        <v>170.967741935484</v>
      </c>
      <c r="M15" s="123"/>
      <c r="N15" s="122" t="n">
        <v>1902.61229453163</v>
      </c>
      <c r="O15" s="123"/>
      <c r="P15" s="122" t="n">
        <v>596.769809794552</v>
      </c>
      <c r="Q15" s="123"/>
      <c r="R15" s="122" t="n">
        <v>755.967364155115</v>
      </c>
      <c r="S15" s="123"/>
      <c r="T15" s="122" t="n">
        <v>179.320181126413</v>
      </c>
      <c r="U15" s="123"/>
      <c r="V15" s="122" t="n">
        <v>600</v>
      </c>
      <c r="W15" s="123"/>
      <c r="X15" s="122" t="n">
        <v>1299.99687842557</v>
      </c>
      <c r="Y15" s="123"/>
      <c r="Z15" s="122" t="n">
        <v>866.35793126016</v>
      </c>
    </row>
    <row r="16" customFormat="false" ht="12.75" hidden="false" customHeight="false" outlineLevel="0" collapsed="false">
      <c r="A16" s="121" t="n">
        <v>37376</v>
      </c>
      <c r="B16" s="122" t="n">
        <v>150</v>
      </c>
      <c r="C16" s="122"/>
      <c r="D16" s="122" t="n">
        <v>0</v>
      </c>
      <c r="E16" s="122"/>
      <c r="F16" s="122" t="n">
        <v>430</v>
      </c>
      <c r="G16" s="123"/>
      <c r="H16" s="122" t="n">
        <v>0</v>
      </c>
      <c r="I16" s="123"/>
      <c r="J16" s="122" t="n">
        <v>503.333333333333</v>
      </c>
      <c r="K16" s="123"/>
      <c r="L16" s="122" t="n">
        <v>103.333333333333</v>
      </c>
      <c r="M16" s="123"/>
      <c r="N16" s="122" t="n">
        <v>1921.9365922152</v>
      </c>
      <c r="O16" s="123"/>
      <c r="P16" s="122" t="n">
        <v>595.210140866587</v>
      </c>
      <c r="Q16" s="123"/>
      <c r="R16" s="122" t="n">
        <v>833.564260415221</v>
      </c>
      <c r="S16" s="123"/>
      <c r="T16" s="122" t="n">
        <v>207.30267759424</v>
      </c>
      <c r="U16" s="123"/>
      <c r="V16" s="122" t="n">
        <v>600</v>
      </c>
      <c r="W16" s="123"/>
      <c r="X16" s="122" t="n">
        <v>1297.78848503554</v>
      </c>
      <c r="Y16" s="123"/>
      <c r="Z16" s="122" t="n">
        <v>872.725471421555</v>
      </c>
    </row>
    <row r="17" customFormat="false" ht="12.75" hidden="false" customHeight="false" outlineLevel="0" collapsed="false">
      <c r="A17" s="121" t="n">
        <v>37407</v>
      </c>
      <c r="B17" s="122" t="n">
        <v>106.451612903226</v>
      </c>
      <c r="C17" s="122"/>
      <c r="D17" s="122" t="n">
        <v>0</v>
      </c>
      <c r="E17" s="122"/>
      <c r="F17" s="122" t="n">
        <v>593.548387096774</v>
      </c>
      <c r="G17" s="123"/>
      <c r="H17" s="122" t="n">
        <v>0</v>
      </c>
      <c r="I17" s="123"/>
      <c r="J17" s="122" t="n">
        <v>377.41935483871</v>
      </c>
      <c r="K17" s="123"/>
      <c r="L17" s="122" t="n">
        <v>0</v>
      </c>
      <c r="M17" s="123"/>
      <c r="N17" s="122" t="n">
        <v>1818.12229114598</v>
      </c>
      <c r="O17" s="123"/>
      <c r="P17" s="122" t="n">
        <v>555.813953304692</v>
      </c>
      <c r="Q17" s="123"/>
      <c r="R17" s="122" t="n">
        <v>819.698331711896</v>
      </c>
      <c r="S17" s="123"/>
      <c r="T17" s="122" t="n">
        <v>220.613595675402</v>
      </c>
      <c r="U17" s="123"/>
      <c r="V17" s="122" t="n">
        <v>600</v>
      </c>
      <c r="W17" s="123"/>
      <c r="X17" s="122" t="n">
        <v>1213.26827080434</v>
      </c>
      <c r="Y17" s="123"/>
      <c r="Z17" s="122" t="n">
        <v>823.431293749625</v>
      </c>
    </row>
    <row r="18" customFormat="false" ht="12.75" hidden="false" customHeight="false" outlineLevel="0" collapsed="false">
      <c r="A18" s="121" t="n">
        <v>37437</v>
      </c>
      <c r="B18" s="122" t="n">
        <v>246.666666666667</v>
      </c>
      <c r="C18" s="122"/>
      <c r="D18" s="122" t="n">
        <v>0</v>
      </c>
      <c r="E18" s="122"/>
      <c r="F18" s="122" t="n">
        <v>436.666666666667</v>
      </c>
      <c r="G18" s="123"/>
      <c r="H18" s="122" t="n">
        <v>0</v>
      </c>
      <c r="I18" s="123"/>
      <c r="J18" s="122" t="n">
        <v>303.333333333333</v>
      </c>
      <c r="K18" s="123"/>
      <c r="L18" s="122" t="n">
        <v>103.333333333333</v>
      </c>
      <c r="M18" s="123"/>
      <c r="N18" s="122" t="n">
        <v>1836.38850202712</v>
      </c>
      <c r="O18" s="123"/>
      <c r="P18" s="122" t="n">
        <v>554.052570379018</v>
      </c>
      <c r="Q18" s="123"/>
      <c r="R18" s="122" t="n">
        <v>860.696218541734</v>
      </c>
      <c r="S18" s="123"/>
      <c r="T18" s="122" t="n">
        <v>247.374800798543</v>
      </c>
      <c r="U18" s="123"/>
      <c r="V18" s="122" t="n">
        <v>600</v>
      </c>
      <c r="W18" s="123"/>
      <c r="X18" s="122" t="n">
        <v>1211.06119091809</v>
      </c>
      <c r="Y18" s="123"/>
      <c r="Z18" s="122" t="n">
        <v>829.685328157425</v>
      </c>
    </row>
    <row r="19" customFormat="false" ht="12.75" hidden="false" customHeight="false" outlineLevel="0" collapsed="false">
      <c r="A19" s="121" t="n">
        <v>37468</v>
      </c>
      <c r="B19" s="122" t="n">
        <v>332.258064516129</v>
      </c>
      <c r="C19" s="122"/>
      <c r="D19" s="122" t="n">
        <v>0</v>
      </c>
      <c r="E19" s="122"/>
      <c r="F19" s="122" t="n">
        <v>209.677419354839</v>
      </c>
      <c r="G19" s="123"/>
      <c r="H19" s="122" t="n">
        <v>0</v>
      </c>
      <c r="I19" s="123"/>
      <c r="J19" s="122" t="n">
        <v>170.967741935484</v>
      </c>
      <c r="K19" s="123"/>
      <c r="L19" s="122" t="n">
        <v>832.258064516129</v>
      </c>
      <c r="M19" s="123"/>
      <c r="N19" s="122" t="n">
        <v>1737.00917112009</v>
      </c>
      <c r="O19" s="123"/>
      <c r="P19" s="122" t="n">
        <v>517.103991566684</v>
      </c>
      <c r="Q19" s="123"/>
      <c r="R19" s="122" t="n">
        <v>800.827356948458</v>
      </c>
      <c r="S19" s="123"/>
      <c r="T19" s="122" t="n">
        <v>257.035104257558</v>
      </c>
      <c r="U19" s="123"/>
      <c r="V19" s="122" t="n">
        <v>600</v>
      </c>
      <c r="W19" s="123"/>
      <c r="X19" s="122" t="n">
        <v>1132.07047635104</v>
      </c>
      <c r="Y19" s="123"/>
      <c r="Z19" s="122" t="n">
        <v>783.031797591956</v>
      </c>
    </row>
    <row r="20" customFormat="false" ht="12.75" hidden="false" customHeight="false" outlineLevel="0" collapsed="false">
      <c r="A20" s="121" t="n">
        <v>37499</v>
      </c>
      <c r="B20" s="122" t="n">
        <v>300</v>
      </c>
      <c r="C20" s="122"/>
      <c r="D20" s="122" t="n">
        <v>0</v>
      </c>
      <c r="E20" s="122"/>
      <c r="F20" s="122" t="n">
        <v>0</v>
      </c>
      <c r="G20" s="123"/>
      <c r="H20" s="122" t="n">
        <v>0</v>
      </c>
      <c r="I20" s="123"/>
      <c r="J20" s="122" t="n">
        <v>0</v>
      </c>
      <c r="K20" s="123"/>
      <c r="L20" s="122" t="n">
        <v>825.806451612903</v>
      </c>
      <c r="M20" s="123"/>
      <c r="N20" s="122" t="n">
        <v>1697.68625253325</v>
      </c>
      <c r="O20" s="123"/>
      <c r="P20" s="122" t="n">
        <v>498.58131943661</v>
      </c>
      <c r="Q20" s="123"/>
      <c r="R20" s="122" t="n">
        <v>783.558215407152</v>
      </c>
      <c r="S20" s="123"/>
      <c r="T20" s="122" t="n">
        <v>273.604811470786</v>
      </c>
      <c r="U20" s="123"/>
      <c r="V20" s="122" t="n">
        <v>600</v>
      </c>
      <c r="W20" s="123"/>
      <c r="X20" s="122" t="n">
        <v>1093.46323801877</v>
      </c>
      <c r="Y20" s="123"/>
      <c r="Z20" s="122" t="n">
        <v>763.751815684596</v>
      </c>
    </row>
    <row r="21" customFormat="false" ht="12.75" hidden="false" customHeight="false" outlineLevel="0" collapsed="false">
      <c r="A21" s="121" t="n">
        <v>37529</v>
      </c>
      <c r="B21" s="122" t="n">
        <v>230</v>
      </c>
      <c r="C21" s="122"/>
      <c r="D21" s="122" t="n">
        <v>0</v>
      </c>
      <c r="E21" s="122"/>
      <c r="F21" s="122" t="n">
        <v>0</v>
      </c>
      <c r="G21" s="123"/>
      <c r="H21" s="122" t="n">
        <v>0</v>
      </c>
      <c r="I21" s="123"/>
      <c r="J21" s="122" t="n">
        <v>0</v>
      </c>
      <c r="K21" s="123"/>
      <c r="L21" s="122" t="n">
        <v>843.333333333333</v>
      </c>
      <c r="M21" s="123"/>
      <c r="N21" s="122" t="n">
        <v>1714.47398932071</v>
      </c>
      <c r="O21" s="123"/>
      <c r="P21" s="122" t="n">
        <v>496.626137410552</v>
      </c>
      <c r="Q21" s="123"/>
      <c r="R21" s="122" t="n">
        <v>792.216850059409</v>
      </c>
      <c r="S21" s="123"/>
      <c r="T21" s="122" t="n">
        <v>298.809523347189</v>
      </c>
      <c r="U21" s="123"/>
      <c r="V21" s="122" t="n">
        <v>600</v>
      </c>
      <c r="W21" s="123"/>
      <c r="X21" s="122" t="n">
        <v>1091.34611616079</v>
      </c>
      <c r="Y21" s="123"/>
      <c r="Z21" s="122" t="n">
        <v>769.906204224969</v>
      </c>
    </row>
    <row r="22" customFormat="false" ht="12.75" hidden="false" customHeight="false" outlineLevel="0" collapsed="false">
      <c r="A22" s="121" t="n">
        <v>37560</v>
      </c>
      <c r="B22" s="122" t="n">
        <v>161.290322580645</v>
      </c>
      <c r="C22" s="122"/>
      <c r="D22" s="122" t="n">
        <v>0</v>
      </c>
      <c r="E22" s="122"/>
      <c r="F22" s="122" t="n">
        <v>0</v>
      </c>
      <c r="G22" s="123"/>
      <c r="H22" s="122" t="n">
        <v>0</v>
      </c>
      <c r="I22" s="123"/>
      <c r="J22" s="122" t="n">
        <v>0</v>
      </c>
      <c r="K22" s="123"/>
      <c r="L22" s="122" t="n">
        <v>809.677419354839</v>
      </c>
      <c r="M22" s="123"/>
      <c r="N22" s="122" t="n">
        <v>1621.44255475449</v>
      </c>
      <c r="O22" s="123"/>
      <c r="P22" s="122" t="n">
        <v>463.170968021368</v>
      </c>
      <c r="Q22" s="123"/>
      <c r="R22" s="122" t="n">
        <v>750.129083775807</v>
      </c>
      <c r="S22" s="123"/>
      <c r="T22" s="122" t="n">
        <v>303.794485747138</v>
      </c>
      <c r="U22" s="123"/>
      <c r="V22" s="122" t="n">
        <v>600</v>
      </c>
      <c r="W22" s="123"/>
      <c r="X22" s="122" t="n">
        <v>1020.07414475593</v>
      </c>
      <c r="Y22" s="123"/>
      <c r="Z22" s="122" t="n">
        <v>726.977283872806</v>
      </c>
    </row>
    <row r="23" customFormat="false" ht="12.75" hidden="false" customHeight="false" outlineLevel="0" collapsed="false">
      <c r="A23" s="121" t="n">
        <v>37590</v>
      </c>
      <c r="B23" s="122" t="n">
        <v>120</v>
      </c>
      <c r="C23" s="122"/>
      <c r="D23" s="122" t="n">
        <v>0</v>
      </c>
      <c r="E23" s="122"/>
      <c r="F23" s="122" t="n">
        <v>0</v>
      </c>
      <c r="G23" s="123"/>
      <c r="H23" s="122" t="n">
        <v>0</v>
      </c>
      <c r="I23" s="123"/>
      <c r="J23" s="122" t="n">
        <v>0</v>
      </c>
      <c r="K23" s="123"/>
      <c r="L23" s="122" t="n">
        <v>830</v>
      </c>
      <c r="M23" s="123"/>
      <c r="N23" s="122" t="n">
        <v>1637.31237696051</v>
      </c>
      <c r="O23" s="123"/>
      <c r="P23" s="122" t="n">
        <v>461.144331903617</v>
      </c>
      <c r="Q23" s="123"/>
      <c r="R23" s="122" t="n">
        <v>758.418313026083</v>
      </c>
      <c r="S23" s="123"/>
      <c r="T23" s="122" t="n">
        <v>328.119687624908</v>
      </c>
      <c r="U23" s="123"/>
      <c r="V23" s="122" t="n">
        <v>600</v>
      </c>
      <c r="W23" s="123"/>
      <c r="X23" s="122" t="n">
        <v>1018.07242349356</v>
      </c>
      <c r="Y23" s="123"/>
      <c r="Z23" s="122" t="n">
        <v>733.110390243459</v>
      </c>
    </row>
    <row r="24" customFormat="false" ht="12.75" hidden="false" customHeight="false" outlineLevel="0" collapsed="false">
      <c r="A24" s="121" t="n">
        <v>37621</v>
      </c>
      <c r="B24" s="122" t="n">
        <v>122.58064516129</v>
      </c>
      <c r="C24" s="122"/>
      <c r="D24" s="122" t="n">
        <v>0</v>
      </c>
      <c r="E24" s="122"/>
      <c r="F24" s="122" t="n">
        <v>0</v>
      </c>
      <c r="G24" s="123"/>
      <c r="H24" s="122" t="n">
        <v>0</v>
      </c>
      <c r="I24" s="123"/>
      <c r="J24" s="122" t="n">
        <v>0</v>
      </c>
      <c r="K24" s="123"/>
      <c r="L24" s="122" t="n">
        <v>793.548387096774</v>
      </c>
      <c r="M24" s="123"/>
      <c r="N24" s="122" t="n">
        <v>1548.31538079589</v>
      </c>
      <c r="O24" s="123"/>
      <c r="P24" s="122" t="n">
        <v>429.890758693795</v>
      </c>
      <c r="Q24" s="123"/>
      <c r="R24" s="122" t="n">
        <v>718.126147186071</v>
      </c>
      <c r="S24" s="123"/>
      <c r="T24" s="122" t="n">
        <v>330.447401645197</v>
      </c>
      <c r="U24" s="123"/>
      <c r="V24" s="122" t="n">
        <v>600</v>
      </c>
      <c r="W24" s="123"/>
      <c r="X24" s="122" t="n">
        <v>951.583736204393</v>
      </c>
      <c r="Y24" s="123"/>
      <c r="Z24" s="122" t="n">
        <v>692.513419157071</v>
      </c>
    </row>
    <row r="25" customFormat="false" ht="12.75" hidden="false" customHeight="false" outlineLevel="0" collapsed="false">
      <c r="A25" s="121" t="n">
        <v>37652</v>
      </c>
      <c r="B25" s="122" t="n">
        <v>277.41935483871</v>
      </c>
      <c r="C25" s="122"/>
      <c r="D25" s="122" t="n">
        <v>0</v>
      </c>
      <c r="E25" s="122"/>
      <c r="F25" s="122" t="n">
        <v>0</v>
      </c>
      <c r="G25" s="123"/>
      <c r="H25" s="122" t="n">
        <v>0</v>
      </c>
      <c r="I25" s="123"/>
      <c r="J25" s="122" t="n">
        <v>0</v>
      </c>
      <c r="K25" s="123"/>
      <c r="L25" s="122" t="n">
        <v>793.548387096774</v>
      </c>
      <c r="M25" s="123"/>
      <c r="N25" s="122" t="n">
        <v>1512.8883418476</v>
      </c>
      <c r="O25" s="123"/>
      <c r="P25" s="122" t="n">
        <v>414.028112214244</v>
      </c>
      <c r="Q25" s="123"/>
      <c r="R25" s="122" t="n">
        <v>677.872123587367</v>
      </c>
      <c r="S25" s="123"/>
      <c r="T25" s="122" t="n">
        <v>342.58255394974</v>
      </c>
      <c r="U25" s="123"/>
      <c r="V25" s="122" t="n">
        <v>600</v>
      </c>
      <c r="W25" s="123"/>
      <c r="X25" s="122" t="n">
        <v>919.102559871676</v>
      </c>
      <c r="Y25" s="123"/>
      <c r="Z25" s="122" t="n">
        <v>676.122466044817</v>
      </c>
    </row>
    <row r="26" customFormat="false" ht="12.75" hidden="false" customHeight="false" outlineLevel="0" collapsed="false">
      <c r="A26" s="121" t="n">
        <v>37680</v>
      </c>
      <c r="B26" s="122" t="n">
        <v>0</v>
      </c>
      <c r="C26" s="122"/>
      <c r="D26" s="122" t="n">
        <v>0</v>
      </c>
      <c r="E26" s="122"/>
      <c r="F26" s="122" t="n">
        <v>0</v>
      </c>
      <c r="G26" s="123"/>
      <c r="H26" s="122" t="n">
        <v>0</v>
      </c>
      <c r="I26" s="123"/>
      <c r="J26" s="122" t="n">
        <v>0</v>
      </c>
      <c r="K26" s="123"/>
      <c r="L26" s="122" t="n">
        <v>0</v>
      </c>
      <c r="M26" s="123"/>
      <c r="N26" s="122" t="n">
        <v>1636.58078430898</v>
      </c>
      <c r="O26" s="123"/>
      <c r="P26" s="122" t="n">
        <v>441.386023170273</v>
      </c>
      <c r="Q26" s="123"/>
      <c r="R26" s="122" t="n">
        <v>734.267772706387</v>
      </c>
      <c r="S26" s="123"/>
      <c r="T26" s="122" t="n">
        <v>514.995573412936</v>
      </c>
      <c r="U26" s="123"/>
      <c r="V26" s="122" t="n">
        <v>600</v>
      </c>
      <c r="W26" s="123"/>
      <c r="X26" s="122" t="n">
        <v>982.877004605083</v>
      </c>
      <c r="Y26" s="123"/>
      <c r="Z26" s="122" t="n">
        <v>731.023085628581</v>
      </c>
    </row>
    <row r="27" customFormat="false" ht="12.75" hidden="false" customHeight="false" outlineLevel="0" collapsed="false">
      <c r="A27" s="121" t="n">
        <v>37711</v>
      </c>
      <c r="B27" s="122" t="n">
        <v>0</v>
      </c>
      <c r="C27" s="122"/>
      <c r="D27" s="122" t="n">
        <v>0</v>
      </c>
      <c r="E27" s="122"/>
      <c r="F27" s="122" t="n">
        <v>0</v>
      </c>
      <c r="G27" s="123"/>
      <c r="H27" s="122" t="n">
        <v>0</v>
      </c>
      <c r="I27" s="123"/>
      <c r="J27" s="122" t="n">
        <v>0</v>
      </c>
      <c r="K27" s="123"/>
      <c r="L27" s="122" t="n">
        <v>0</v>
      </c>
      <c r="M27" s="123"/>
      <c r="N27" s="122" t="n">
        <v>1444.24370174127</v>
      </c>
      <c r="O27" s="123"/>
      <c r="P27" s="122" t="n">
        <v>383.810207203293</v>
      </c>
      <c r="Q27" s="123"/>
      <c r="R27" s="122" t="n">
        <v>648.864148286464</v>
      </c>
      <c r="S27" s="123"/>
      <c r="T27" s="122" t="n">
        <v>467.777963462698</v>
      </c>
      <c r="U27" s="123"/>
      <c r="V27" s="122" t="n">
        <v>600</v>
      </c>
      <c r="W27" s="123"/>
      <c r="X27" s="122" t="n">
        <v>857.52837936389</v>
      </c>
      <c r="Y27" s="123"/>
      <c r="Z27" s="122" t="n">
        <v>644.973052192266</v>
      </c>
    </row>
    <row r="28" customFormat="false" ht="12.75" hidden="false" customHeight="false" outlineLevel="0" collapsed="false">
      <c r="A28" s="121" t="n">
        <v>37741</v>
      </c>
      <c r="B28" s="122" t="n">
        <v>0</v>
      </c>
      <c r="C28" s="122"/>
      <c r="D28" s="122" t="n">
        <v>0</v>
      </c>
      <c r="E28" s="122"/>
      <c r="F28" s="122" t="n">
        <v>0</v>
      </c>
      <c r="G28" s="123"/>
      <c r="H28" s="122" t="n">
        <v>0</v>
      </c>
      <c r="I28" s="123"/>
      <c r="J28" s="122" t="n">
        <v>0</v>
      </c>
      <c r="K28" s="123"/>
      <c r="L28" s="122" t="n">
        <v>0</v>
      </c>
      <c r="M28" s="123"/>
      <c r="N28" s="122" t="n">
        <v>1458.03425430321</v>
      </c>
      <c r="O28" s="123"/>
      <c r="P28" s="122" t="n">
        <v>381.749169643452</v>
      </c>
      <c r="Q28" s="123"/>
      <c r="R28" s="122" t="n">
        <v>655.989873843567</v>
      </c>
      <c r="S28" s="123"/>
      <c r="T28" s="122" t="n">
        <v>485.985589096025</v>
      </c>
      <c r="U28" s="123"/>
      <c r="V28" s="122" t="n">
        <v>600</v>
      </c>
      <c r="W28" s="123"/>
      <c r="X28" s="122" t="n">
        <v>855.994138886856</v>
      </c>
      <c r="Y28" s="123"/>
      <c r="Z28" s="122" t="n">
        <v>651.201840967256</v>
      </c>
    </row>
    <row r="29" customFormat="false" ht="12.75" hidden="false" customHeight="false" outlineLevel="0" collapsed="false">
      <c r="A29" s="121" t="n">
        <v>37772</v>
      </c>
      <c r="B29" s="122" t="n">
        <v>0</v>
      </c>
      <c r="C29" s="122"/>
      <c r="D29" s="122" t="n">
        <v>0</v>
      </c>
      <c r="E29" s="122"/>
      <c r="F29" s="122" t="n">
        <v>0</v>
      </c>
      <c r="G29" s="123"/>
      <c r="H29" s="122" t="n">
        <v>0</v>
      </c>
      <c r="I29" s="123"/>
      <c r="J29" s="122" t="n">
        <v>0</v>
      </c>
      <c r="K29" s="123"/>
      <c r="L29" s="122" t="n">
        <v>0</v>
      </c>
      <c r="M29" s="123"/>
      <c r="N29" s="122" t="n">
        <v>1378.46110396285</v>
      </c>
      <c r="O29" s="123"/>
      <c r="P29" s="122" t="n">
        <v>355.534062161109</v>
      </c>
      <c r="Q29" s="123"/>
      <c r="R29" s="122" t="n">
        <v>621.097180158722</v>
      </c>
      <c r="S29" s="123"/>
      <c r="T29" s="122" t="n">
        <v>472.752945364032</v>
      </c>
      <c r="U29" s="123"/>
      <c r="V29" s="122" t="n">
        <v>600</v>
      </c>
      <c r="W29" s="123"/>
      <c r="X29" s="122" t="n">
        <v>800.29300242299</v>
      </c>
      <c r="Y29" s="123"/>
      <c r="Z29" s="122" t="n">
        <v>615.936374306279</v>
      </c>
    </row>
    <row r="30" customFormat="false" ht="12.75" hidden="false" customHeight="false" outlineLevel="0" collapsed="false">
      <c r="A30" s="121" t="n">
        <v>37802</v>
      </c>
      <c r="B30" s="122" t="n">
        <v>0</v>
      </c>
      <c r="C30" s="122"/>
      <c r="D30" s="122" t="n">
        <v>0</v>
      </c>
      <c r="E30" s="122"/>
      <c r="F30" s="122" t="n">
        <v>0</v>
      </c>
      <c r="G30" s="123"/>
      <c r="H30" s="122" t="n">
        <v>0</v>
      </c>
      <c r="I30" s="123"/>
      <c r="J30" s="122" t="n">
        <v>0</v>
      </c>
      <c r="K30" s="123"/>
      <c r="L30" s="122" t="n">
        <v>0</v>
      </c>
      <c r="M30" s="123"/>
      <c r="N30" s="122" t="n">
        <v>1391.49904450074</v>
      </c>
      <c r="O30" s="123"/>
      <c r="P30" s="122" t="n">
        <v>353.500770374201</v>
      </c>
      <c r="Q30" s="123"/>
      <c r="R30" s="122" t="n">
        <v>627.917809779763</v>
      </c>
      <c r="S30" s="123"/>
      <c r="T30" s="122" t="n">
        <v>490.951535101114</v>
      </c>
      <c r="U30" s="123"/>
      <c r="V30" s="122" t="n">
        <v>600</v>
      </c>
      <c r="W30" s="123"/>
      <c r="X30" s="122" t="n">
        <v>799.012318284555</v>
      </c>
      <c r="Y30" s="123"/>
      <c r="Z30" s="122" t="n">
        <v>622.259875768511</v>
      </c>
    </row>
    <row r="31" customFormat="false" ht="12.75" hidden="false" customHeight="false" outlineLevel="0" collapsed="false">
      <c r="A31" s="121" t="n">
        <v>37833</v>
      </c>
      <c r="B31" s="122" t="n">
        <v>0</v>
      </c>
      <c r="C31" s="122"/>
      <c r="D31" s="122" t="n">
        <v>0</v>
      </c>
      <c r="E31" s="122"/>
      <c r="F31" s="122" t="n">
        <v>0</v>
      </c>
      <c r="G31" s="123"/>
      <c r="H31" s="122" t="n">
        <v>0</v>
      </c>
      <c r="I31" s="123"/>
      <c r="J31" s="122" t="n">
        <v>0</v>
      </c>
      <c r="K31" s="123"/>
      <c r="L31" s="122" t="n">
        <v>0</v>
      </c>
      <c r="M31" s="123"/>
      <c r="N31" s="122" t="n">
        <v>1315.44126105049</v>
      </c>
      <c r="O31" s="123"/>
      <c r="P31" s="122" t="n">
        <v>329.114046147122</v>
      </c>
      <c r="Q31" s="123"/>
      <c r="R31" s="122" t="n">
        <v>594.518139519197</v>
      </c>
      <c r="S31" s="123"/>
      <c r="T31" s="122" t="n">
        <v>477.396317204724</v>
      </c>
      <c r="U31" s="123"/>
      <c r="V31" s="122" t="n">
        <v>600</v>
      </c>
      <c r="W31" s="123"/>
      <c r="X31" s="122" t="n">
        <v>747.190823272884</v>
      </c>
      <c r="Y31" s="123"/>
      <c r="Z31" s="122" t="n">
        <v>588.938091507394</v>
      </c>
    </row>
    <row r="32" customFormat="false" ht="12.75" hidden="false" customHeight="false" outlineLevel="0" collapsed="false">
      <c r="A32" s="121" t="n">
        <v>37864</v>
      </c>
      <c r="B32" s="122" t="n">
        <v>0</v>
      </c>
      <c r="C32" s="122"/>
      <c r="D32" s="122" t="n">
        <v>0</v>
      </c>
      <c r="E32" s="122"/>
      <c r="F32" s="122" t="n">
        <v>0</v>
      </c>
      <c r="G32" s="123"/>
      <c r="H32" s="122" t="n">
        <v>0</v>
      </c>
      <c r="I32" s="123"/>
      <c r="J32" s="122" t="n">
        <v>0</v>
      </c>
      <c r="K32" s="123"/>
      <c r="L32" s="122" t="n">
        <v>0</v>
      </c>
      <c r="M32" s="123"/>
      <c r="N32" s="122" t="n">
        <v>1284.93680970242</v>
      </c>
      <c r="O32" s="123"/>
      <c r="P32" s="122" t="n">
        <v>316.572510919117</v>
      </c>
      <c r="Q32" s="123"/>
      <c r="R32" s="122" t="n">
        <v>581.658127938113</v>
      </c>
      <c r="S32" s="123"/>
      <c r="T32" s="122" t="n">
        <v>479.601947683001</v>
      </c>
      <c r="U32" s="123"/>
      <c r="V32" s="122" t="n">
        <v>600</v>
      </c>
      <c r="W32" s="123"/>
      <c r="X32" s="122" t="n">
        <v>722.128107991501</v>
      </c>
      <c r="Y32" s="123"/>
      <c r="Z32" s="122" t="n">
        <v>576.180834547097</v>
      </c>
    </row>
    <row r="33" customFormat="false" ht="12.75" hidden="false" customHeight="false" outlineLevel="0" collapsed="false">
      <c r="A33" s="121" t="n">
        <v>37894</v>
      </c>
      <c r="B33" s="122" t="n">
        <v>0</v>
      </c>
      <c r="C33" s="122"/>
      <c r="D33" s="122" t="n">
        <v>0</v>
      </c>
      <c r="E33" s="122"/>
      <c r="F33" s="122" t="n">
        <v>0</v>
      </c>
      <c r="G33" s="123"/>
      <c r="H33" s="122" t="n">
        <v>0</v>
      </c>
      <c r="I33" s="123"/>
      <c r="J33" s="122" t="n">
        <v>0</v>
      </c>
      <c r="K33" s="123"/>
      <c r="L33" s="122" t="n">
        <v>0</v>
      </c>
      <c r="M33" s="123"/>
      <c r="N33" s="122" t="n">
        <v>1296.92281940347</v>
      </c>
      <c r="O33" s="123"/>
      <c r="P33" s="122" t="n">
        <v>314.610428342096</v>
      </c>
      <c r="Q33" s="123"/>
      <c r="R33" s="122" t="n">
        <v>588.045423704313</v>
      </c>
      <c r="S33" s="123"/>
      <c r="T33" s="122" t="n">
        <v>497.792179936024</v>
      </c>
      <c r="U33" s="123"/>
      <c r="V33" s="122" t="n">
        <v>600</v>
      </c>
      <c r="W33" s="123"/>
      <c r="X33" s="122" t="n">
        <v>721.293511959257</v>
      </c>
      <c r="Y33" s="123"/>
      <c r="Z33" s="122" t="n">
        <v>582.703361375044</v>
      </c>
    </row>
    <row r="34" customFormat="false" ht="12.75" hidden="false" customHeight="false" outlineLevel="0" collapsed="false">
      <c r="A34" s="121" t="n">
        <v>37925</v>
      </c>
      <c r="B34" s="122" t="n">
        <v>0</v>
      </c>
      <c r="C34" s="122"/>
      <c r="D34" s="122" t="n">
        <v>0</v>
      </c>
      <c r="E34" s="122"/>
      <c r="F34" s="122" t="n">
        <v>0</v>
      </c>
      <c r="G34" s="123"/>
      <c r="H34" s="122" t="n">
        <v>0</v>
      </c>
      <c r="I34" s="123"/>
      <c r="J34" s="122" t="n">
        <v>0</v>
      </c>
      <c r="K34" s="123"/>
      <c r="L34" s="122" t="n">
        <v>0</v>
      </c>
      <c r="M34" s="123"/>
      <c r="N34" s="122" t="n">
        <v>1225.87872590967</v>
      </c>
      <c r="O34" s="123"/>
      <c r="P34" s="122" t="n">
        <v>292.770380572035</v>
      </c>
      <c r="Q34" s="123"/>
      <c r="R34" s="122" t="n">
        <v>556.766392670512</v>
      </c>
      <c r="S34" s="123"/>
      <c r="T34" s="122" t="n">
        <v>483.796540172168</v>
      </c>
      <c r="U34" s="123"/>
      <c r="V34" s="122" t="n">
        <v>600</v>
      </c>
      <c r="W34" s="123"/>
      <c r="X34" s="122" t="n">
        <v>674.861401045807</v>
      </c>
      <c r="Y34" s="123"/>
      <c r="Z34" s="122" t="n">
        <v>552.106452109056</v>
      </c>
    </row>
    <row r="35" customFormat="false" ht="12.75" hidden="false" customHeight="false" outlineLevel="0" collapsed="false">
      <c r="A35" s="121" t="n">
        <v>37955</v>
      </c>
      <c r="B35" s="122" t="n">
        <v>0</v>
      </c>
      <c r="C35" s="122"/>
      <c r="D35" s="122" t="n">
        <v>0</v>
      </c>
      <c r="E35" s="122"/>
      <c r="F35" s="122" t="n">
        <v>0</v>
      </c>
      <c r="G35" s="123"/>
      <c r="H35" s="122" t="n">
        <v>0</v>
      </c>
      <c r="I35" s="123"/>
      <c r="J35" s="122" t="n">
        <v>0</v>
      </c>
      <c r="K35" s="123"/>
      <c r="L35" s="122" t="n">
        <v>0</v>
      </c>
      <c r="M35" s="123"/>
      <c r="N35" s="122" t="n">
        <v>1237.21145635933</v>
      </c>
      <c r="O35" s="123"/>
      <c r="P35" s="122" t="n">
        <v>290.870198461859</v>
      </c>
      <c r="Q35" s="123"/>
      <c r="R35" s="122" t="n">
        <v>562.880199746018</v>
      </c>
      <c r="S35" s="123"/>
      <c r="T35" s="122" t="n">
        <v>501.984352315246</v>
      </c>
      <c r="U35" s="123"/>
      <c r="V35" s="122" t="n">
        <v>600</v>
      </c>
      <c r="W35" s="123"/>
      <c r="X35" s="122" t="n">
        <v>674.365619071337</v>
      </c>
      <c r="Y35" s="123"/>
      <c r="Z35" s="122" t="n">
        <v>558.798079271803</v>
      </c>
    </row>
    <row r="36" customFormat="false" ht="12.75" hidden="false" customHeight="false" outlineLevel="0" collapsed="false">
      <c r="A36" s="121" t="n">
        <v>37986</v>
      </c>
      <c r="B36" s="122" t="n">
        <v>0</v>
      </c>
      <c r="C36" s="122"/>
      <c r="D36" s="122" t="n">
        <v>0</v>
      </c>
      <c r="E36" s="122"/>
      <c r="F36" s="122" t="n">
        <v>0</v>
      </c>
      <c r="G36" s="123"/>
      <c r="H36" s="122" t="n">
        <v>0</v>
      </c>
      <c r="I36" s="123"/>
      <c r="J36" s="122" t="n">
        <v>0</v>
      </c>
      <c r="K36" s="123"/>
      <c r="L36" s="122" t="n">
        <v>0</v>
      </c>
      <c r="M36" s="123"/>
      <c r="N36" s="122" t="n">
        <v>1169.3429979646</v>
      </c>
      <c r="O36" s="123"/>
      <c r="P36" s="122" t="n">
        <v>270.601210884738</v>
      </c>
      <c r="Q36" s="123"/>
      <c r="R36" s="122" t="n">
        <v>532.939604934209</v>
      </c>
      <c r="S36" s="123"/>
      <c r="T36" s="122" t="n">
        <v>487.721402144503</v>
      </c>
      <c r="U36" s="123"/>
      <c r="V36" s="122" t="n">
        <v>600</v>
      </c>
      <c r="W36" s="123"/>
      <c r="X36" s="122" t="n">
        <v>631.255499882514</v>
      </c>
      <c r="Y36" s="123"/>
      <c r="Z36" s="122" t="n">
        <v>529.895856376567</v>
      </c>
    </row>
    <row r="37" customFormat="false" ht="12.75" hidden="false" customHeight="false" outlineLevel="0" collapsed="false">
      <c r="A37" s="121" t="n">
        <v>38017</v>
      </c>
      <c r="B37" s="122" t="n">
        <v>0</v>
      </c>
      <c r="C37" s="122"/>
      <c r="D37" s="122" t="n">
        <v>0</v>
      </c>
      <c r="E37" s="122"/>
      <c r="F37" s="122" t="n">
        <v>0</v>
      </c>
      <c r="G37" s="123"/>
      <c r="H37" s="122" t="n">
        <v>0</v>
      </c>
      <c r="I37" s="123"/>
      <c r="J37" s="122" t="n">
        <v>0</v>
      </c>
      <c r="K37" s="123"/>
      <c r="L37" s="122" t="n">
        <v>0</v>
      </c>
      <c r="M37" s="123"/>
      <c r="N37" s="122" t="n">
        <v>1141.99197078023</v>
      </c>
      <c r="O37" s="123"/>
      <c r="P37" s="122" t="n">
        <v>260.100987355046</v>
      </c>
      <c r="Q37" s="123"/>
      <c r="R37" s="122" t="n">
        <v>521.4112546486</v>
      </c>
      <c r="S37" s="123"/>
      <c r="T37" s="122" t="n">
        <v>489.589439426576</v>
      </c>
      <c r="U37" s="123"/>
      <c r="V37" s="122" t="n">
        <v>600</v>
      </c>
      <c r="W37" s="123"/>
      <c r="X37" s="122" t="n">
        <v>610.770814115773</v>
      </c>
      <c r="Y37" s="123"/>
      <c r="Z37" s="122" t="n">
        <v>519.468893325534</v>
      </c>
    </row>
    <row r="38" customFormat="false" ht="12.75" hidden="false" customHeight="false" outlineLevel="0" collapsed="false">
      <c r="A38" s="121" t="n">
        <v>38046</v>
      </c>
      <c r="B38" s="122" t="n">
        <v>0</v>
      </c>
      <c r="C38" s="122"/>
      <c r="D38" s="122" t="n">
        <v>0</v>
      </c>
      <c r="E38" s="122"/>
      <c r="F38" s="122" t="n">
        <v>0</v>
      </c>
      <c r="G38" s="123"/>
      <c r="H38" s="122" t="n">
        <v>0</v>
      </c>
      <c r="I38" s="123"/>
      <c r="J38" s="122" t="n">
        <v>0</v>
      </c>
      <c r="K38" s="123"/>
      <c r="L38" s="122" t="n">
        <v>0</v>
      </c>
      <c r="M38" s="123"/>
      <c r="N38" s="122" t="n">
        <v>1192.14983315493</v>
      </c>
      <c r="O38" s="123"/>
      <c r="P38" s="122" t="n">
        <v>267.215236557086</v>
      </c>
      <c r="Q38" s="123"/>
      <c r="R38" s="122" t="n">
        <v>545.313745813473</v>
      </c>
      <c r="S38" s="123"/>
      <c r="T38" s="122" t="n">
        <v>525.287446543951</v>
      </c>
      <c r="U38" s="123"/>
      <c r="V38" s="122" t="n">
        <v>600</v>
      </c>
      <c r="W38" s="123"/>
      <c r="X38" s="122" t="n">
        <v>631.904991421024</v>
      </c>
      <c r="Y38" s="123"/>
      <c r="Z38" s="122" t="n">
        <v>544.620257028439</v>
      </c>
    </row>
    <row r="39" customFormat="false" ht="12.75" hidden="false" customHeight="false" outlineLevel="0" collapsed="false">
      <c r="A39" s="121" t="n">
        <v>38077</v>
      </c>
      <c r="B39" s="122" t="n">
        <v>0</v>
      </c>
      <c r="C39" s="122"/>
      <c r="D39" s="122" t="n">
        <v>0</v>
      </c>
      <c r="E39" s="122"/>
      <c r="F39" s="122" t="n">
        <v>0</v>
      </c>
      <c r="G39" s="123"/>
      <c r="H39" s="122" t="n">
        <v>0</v>
      </c>
      <c r="I39" s="123"/>
      <c r="J39" s="122" t="n">
        <v>0</v>
      </c>
      <c r="K39" s="123"/>
      <c r="L39" s="122" t="n">
        <v>0</v>
      </c>
      <c r="M39" s="123"/>
      <c r="N39" s="122" t="n">
        <v>1089.06665679248</v>
      </c>
      <c r="O39" s="123"/>
      <c r="P39" s="122" t="n">
        <v>240.213913724186</v>
      </c>
      <c r="Q39" s="123"/>
      <c r="R39" s="122" t="n">
        <v>499.097092284934</v>
      </c>
      <c r="S39" s="123"/>
      <c r="T39" s="122" t="n">
        <v>493.14929746519</v>
      </c>
      <c r="U39" s="123"/>
      <c r="V39" s="122" t="n">
        <v>600</v>
      </c>
      <c r="W39" s="123"/>
      <c r="X39" s="122" t="n">
        <v>572.333436567911</v>
      </c>
      <c r="Y39" s="123"/>
      <c r="Z39" s="122" t="n">
        <v>499.931737425876</v>
      </c>
    </row>
    <row r="40" customFormat="false" ht="12.75" hidden="false" customHeight="false" outlineLevel="0" collapsed="false">
      <c r="A40" s="121" t="n">
        <v>38107</v>
      </c>
      <c r="B40" s="122" t="n">
        <v>0</v>
      </c>
      <c r="C40" s="122"/>
      <c r="D40" s="122" t="n">
        <v>0</v>
      </c>
      <c r="E40" s="122"/>
      <c r="F40" s="122" t="n">
        <v>0</v>
      </c>
      <c r="G40" s="123"/>
      <c r="H40" s="122" t="n">
        <v>0</v>
      </c>
      <c r="I40" s="123"/>
      <c r="J40" s="122" t="n">
        <v>0</v>
      </c>
      <c r="K40" s="123"/>
      <c r="L40" s="122" t="n">
        <v>0</v>
      </c>
      <c r="M40" s="123"/>
      <c r="N40" s="122" t="n">
        <v>1098.91900680416</v>
      </c>
      <c r="O40" s="123"/>
      <c r="P40" s="122" t="n">
        <v>238.498766336409</v>
      </c>
      <c r="Q40" s="123"/>
      <c r="R40" s="122" t="n">
        <v>504.577303570716</v>
      </c>
      <c r="S40" s="123"/>
      <c r="T40" s="122" t="n">
        <v>511.340706509245</v>
      </c>
      <c r="U40" s="123"/>
      <c r="V40" s="122" t="n">
        <v>600</v>
      </c>
      <c r="W40" s="123"/>
      <c r="X40" s="122" t="n">
        <v>572.818441649152</v>
      </c>
      <c r="Y40" s="123"/>
      <c r="Z40" s="122" t="n">
        <v>507.1662085174</v>
      </c>
    </row>
    <row r="41" customFormat="false" ht="12.75" hidden="false" customHeight="false" outlineLevel="0" collapsed="false">
      <c r="A41" s="121" t="n">
        <v>38138</v>
      </c>
      <c r="B41" s="122" t="n">
        <v>0</v>
      </c>
      <c r="C41" s="122"/>
      <c r="D41" s="122" t="n">
        <v>0</v>
      </c>
      <c r="E41" s="122"/>
      <c r="F41" s="122" t="n">
        <v>0</v>
      </c>
      <c r="G41" s="123"/>
      <c r="H41" s="122" t="n">
        <v>0</v>
      </c>
      <c r="I41" s="123"/>
      <c r="J41" s="122" t="n">
        <v>0</v>
      </c>
      <c r="K41" s="123"/>
      <c r="L41" s="122" t="n">
        <v>0</v>
      </c>
      <c r="M41" s="123"/>
      <c r="N41" s="122" t="n">
        <v>1038.43601792998</v>
      </c>
      <c r="O41" s="123"/>
      <c r="P41" s="122" t="n">
        <v>221.738881785658</v>
      </c>
      <c r="Q41" s="123"/>
      <c r="R41" s="122" t="n">
        <v>477.737626372768</v>
      </c>
      <c r="S41" s="123"/>
      <c r="T41" s="122" t="n">
        <v>496.489797961308</v>
      </c>
      <c r="U41" s="123"/>
      <c r="V41" s="122" t="n">
        <v>600</v>
      </c>
      <c r="W41" s="123"/>
      <c r="X41" s="122" t="n">
        <v>537.138463486228</v>
      </c>
      <c r="Y41" s="123"/>
      <c r="Z41" s="122" t="n">
        <v>482.098716757792</v>
      </c>
    </row>
    <row r="42" customFormat="false" ht="12.75" hidden="false" customHeight="false" outlineLevel="0" collapsed="false">
      <c r="A42" s="121" t="n">
        <v>38168</v>
      </c>
      <c r="B42" s="122" t="n">
        <v>0</v>
      </c>
      <c r="C42" s="122"/>
      <c r="D42" s="122" t="n">
        <v>0</v>
      </c>
      <c r="E42" s="122"/>
      <c r="F42" s="122" t="n">
        <v>0</v>
      </c>
      <c r="G42" s="123"/>
      <c r="H42" s="122" t="n">
        <v>0</v>
      </c>
      <c r="I42" s="123"/>
      <c r="J42" s="122" t="n">
        <v>0</v>
      </c>
      <c r="K42" s="123"/>
      <c r="L42" s="122" t="n">
        <v>0</v>
      </c>
      <c r="M42" s="123"/>
      <c r="N42" s="122" t="n">
        <v>1047.75232275323</v>
      </c>
      <c r="O42" s="123"/>
      <c r="P42" s="122" t="n">
        <v>220.104393584424</v>
      </c>
      <c r="Q42" s="123"/>
      <c r="R42" s="122" t="n">
        <v>482.983176655893</v>
      </c>
      <c r="S42" s="123"/>
      <c r="T42" s="122" t="n">
        <v>514.686064513545</v>
      </c>
      <c r="U42" s="123"/>
      <c r="V42" s="122" t="n">
        <v>600</v>
      </c>
      <c r="W42" s="123"/>
      <c r="X42" s="122" t="n">
        <v>538.065526939302</v>
      </c>
      <c r="Y42" s="123"/>
      <c r="Z42" s="122" t="n">
        <v>489.595849767559</v>
      </c>
    </row>
    <row r="43" customFormat="false" ht="12.75" hidden="false" customHeight="false" outlineLevel="0" collapsed="false">
      <c r="A43" s="121" t="n">
        <v>38199</v>
      </c>
      <c r="B43" s="122" t="n">
        <v>0</v>
      </c>
      <c r="C43" s="122"/>
      <c r="D43" s="122" t="n">
        <v>0</v>
      </c>
      <c r="E43" s="122"/>
      <c r="F43" s="122" t="n">
        <v>0</v>
      </c>
      <c r="G43" s="123"/>
      <c r="H43" s="122" t="n">
        <v>0</v>
      </c>
      <c r="I43" s="123"/>
      <c r="J43" s="122" t="n">
        <v>0</v>
      </c>
      <c r="K43" s="123"/>
      <c r="L43" s="122" t="n">
        <v>0</v>
      </c>
      <c r="M43" s="123"/>
      <c r="N43" s="122" t="n">
        <v>990.012848375729</v>
      </c>
      <c r="O43" s="123"/>
      <c r="P43" s="122" t="n">
        <v>204.591007211944</v>
      </c>
      <c r="Q43" s="123"/>
      <c r="R43" s="122" t="n">
        <v>457.29202076602</v>
      </c>
      <c r="S43" s="123"/>
      <c r="T43" s="122" t="n">
        <v>499.628361818896</v>
      </c>
      <c r="U43" s="123"/>
      <c r="V43" s="122" t="n">
        <v>600</v>
      </c>
      <c r="W43" s="123"/>
      <c r="X43" s="122" t="n">
        <v>505.03224488948</v>
      </c>
      <c r="Y43" s="123"/>
      <c r="Z43" s="122" t="n">
        <v>465.909867883424</v>
      </c>
    </row>
    <row r="44" customFormat="false" ht="12.75" hidden="false" customHeight="false" outlineLevel="0" collapsed="false">
      <c r="A44" s="121" t="n">
        <v>38230</v>
      </c>
      <c r="B44" s="122" t="n">
        <v>0</v>
      </c>
      <c r="C44" s="122"/>
      <c r="D44" s="122" t="n">
        <v>0</v>
      </c>
      <c r="E44" s="122"/>
      <c r="F44" s="122" t="n">
        <v>0</v>
      </c>
      <c r="G44" s="123"/>
      <c r="H44" s="122" t="n">
        <v>0</v>
      </c>
      <c r="I44" s="123"/>
      <c r="J44" s="122" t="n">
        <v>0</v>
      </c>
      <c r="K44" s="123"/>
      <c r="L44" s="122" t="n">
        <v>0</v>
      </c>
      <c r="M44" s="123"/>
      <c r="N44" s="122" t="n">
        <v>966.602438990323</v>
      </c>
      <c r="O44" s="123"/>
      <c r="P44" s="122" t="n">
        <v>196.488971550759</v>
      </c>
      <c r="Q44" s="123"/>
      <c r="R44" s="122" t="n">
        <v>447.39963385947</v>
      </c>
      <c r="S44" s="123"/>
      <c r="T44" s="122" t="n">
        <v>501.126982203524</v>
      </c>
      <c r="U44" s="123"/>
      <c r="V44" s="122" t="n">
        <v>600</v>
      </c>
      <c r="W44" s="123"/>
      <c r="X44" s="122" t="n">
        <v>490.091403381696</v>
      </c>
      <c r="Y44" s="123"/>
      <c r="Z44" s="122" t="n">
        <v>458.413848277942</v>
      </c>
    </row>
    <row r="45" customFormat="false" ht="12.75" hidden="false" customHeight="false" outlineLevel="0" collapsed="false">
      <c r="A45" s="121" t="n">
        <v>38260</v>
      </c>
      <c r="B45" s="122" t="n">
        <v>0</v>
      </c>
      <c r="C45" s="122"/>
      <c r="D45" s="122" t="n">
        <v>0</v>
      </c>
      <c r="E45" s="122"/>
      <c r="F45" s="122" t="n">
        <v>0</v>
      </c>
      <c r="G45" s="123"/>
      <c r="H45" s="122" t="n">
        <v>0</v>
      </c>
      <c r="I45" s="123"/>
      <c r="J45" s="122" t="n">
        <v>0</v>
      </c>
      <c r="K45" s="123"/>
      <c r="L45" s="122" t="n">
        <v>0</v>
      </c>
      <c r="M45" s="123"/>
      <c r="N45" s="122" t="n">
        <v>975.169310989558</v>
      </c>
      <c r="O45" s="123"/>
      <c r="P45" s="122" t="n">
        <v>194.977767898238</v>
      </c>
      <c r="Q45" s="123"/>
      <c r="R45" s="122" t="n">
        <v>452.311891844533</v>
      </c>
      <c r="S45" s="123"/>
      <c r="T45" s="122" t="n">
        <v>519.333734870021</v>
      </c>
      <c r="U45" s="123"/>
      <c r="V45" s="122" t="n">
        <v>600</v>
      </c>
      <c r="W45" s="123"/>
      <c r="X45" s="122" t="n">
        <v>491.730692307495</v>
      </c>
      <c r="Y45" s="123"/>
      <c r="Z45" s="122" t="n">
        <v>466.350915209492</v>
      </c>
    </row>
    <row r="46" customFormat="false" ht="12.75" hidden="false" customHeight="false" outlineLevel="0" collapsed="false">
      <c r="A46" s="121" t="n">
        <v>38291</v>
      </c>
      <c r="B46" s="122" t="n">
        <v>0</v>
      </c>
      <c r="C46" s="122"/>
      <c r="D46" s="122" t="n">
        <v>0</v>
      </c>
      <c r="E46" s="122"/>
      <c r="F46" s="122" t="n">
        <v>0</v>
      </c>
      <c r="G46" s="123"/>
      <c r="H46" s="122" t="n">
        <v>0</v>
      </c>
      <c r="I46" s="123"/>
      <c r="J46" s="122" t="n">
        <v>0</v>
      </c>
      <c r="K46" s="123"/>
      <c r="L46" s="122" t="n">
        <v>0</v>
      </c>
      <c r="M46" s="123"/>
      <c r="N46" s="122" t="n">
        <v>921.331991172752</v>
      </c>
      <c r="O46" s="123"/>
      <c r="P46" s="122" t="n">
        <v>181.178799435997</v>
      </c>
      <c r="Q46" s="123"/>
      <c r="R46" s="122" t="n">
        <v>428.252050545233</v>
      </c>
      <c r="S46" s="123"/>
      <c r="T46" s="122" t="n">
        <v>503.992324837286</v>
      </c>
      <c r="U46" s="123"/>
      <c r="V46" s="122" t="n">
        <v>600</v>
      </c>
      <c r="W46" s="123"/>
      <c r="X46" s="122" t="n">
        <v>462.346055436538</v>
      </c>
      <c r="Y46" s="123"/>
      <c r="Z46" s="122" t="n">
        <v>444.583420757391</v>
      </c>
    </row>
    <row r="47" customFormat="false" ht="12.75" hidden="false" customHeight="false" outlineLevel="0" collapsed="false">
      <c r="A47" s="121" t="n">
        <v>38321</v>
      </c>
      <c r="B47" s="122" t="n">
        <v>0</v>
      </c>
      <c r="C47" s="122"/>
      <c r="D47" s="122" t="n">
        <v>0</v>
      </c>
      <c r="E47" s="122"/>
      <c r="F47" s="122" t="n">
        <v>0</v>
      </c>
      <c r="G47" s="123"/>
      <c r="H47" s="122" t="n">
        <v>0</v>
      </c>
      <c r="I47" s="123"/>
      <c r="J47" s="122" t="n">
        <v>0</v>
      </c>
      <c r="K47" s="123"/>
      <c r="L47" s="122" t="n">
        <v>0</v>
      </c>
      <c r="M47" s="123"/>
      <c r="N47" s="122" t="n">
        <v>929.433320870028</v>
      </c>
      <c r="O47" s="123"/>
      <c r="P47" s="122" t="n">
        <v>179.749687153298</v>
      </c>
      <c r="Q47" s="123"/>
      <c r="R47" s="122" t="n">
        <v>432.953959668741</v>
      </c>
      <c r="S47" s="123"/>
      <c r="T47" s="122" t="n">
        <v>522.208010675794</v>
      </c>
      <c r="U47" s="123"/>
      <c r="V47" s="122" t="n">
        <v>600</v>
      </c>
      <c r="W47" s="123"/>
      <c r="X47" s="122" t="n">
        <v>464.491116153128</v>
      </c>
      <c r="Y47" s="123"/>
      <c r="Z47" s="122" t="n">
        <v>452.84315076824</v>
      </c>
    </row>
    <row r="48" customFormat="false" ht="12.75" hidden="false" customHeight="false" outlineLevel="0" collapsed="false">
      <c r="A48" s="121" t="n">
        <v>38352</v>
      </c>
      <c r="B48" s="122" t="n">
        <v>0</v>
      </c>
      <c r="C48" s="122"/>
      <c r="D48" s="122" t="n">
        <v>0</v>
      </c>
      <c r="E48" s="122"/>
      <c r="F48" s="122" t="n">
        <v>0</v>
      </c>
      <c r="G48" s="123"/>
      <c r="H48" s="122" t="n">
        <v>0</v>
      </c>
      <c r="I48" s="123"/>
      <c r="J48" s="122" t="n">
        <v>0</v>
      </c>
      <c r="K48" s="123"/>
      <c r="L48" s="122" t="n">
        <v>0</v>
      </c>
      <c r="M48" s="123"/>
      <c r="N48" s="122" t="n">
        <v>878.06111078584</v>
      </c>
      <c r="O48" s="123"/>
      <c r="P48" s="122" t="n">
        <v>166.996335859891</v>
      </c>
      <c r="Q48" s="123"/>
      <c r="R48" s="122" t="n">
        <v>409.923714941576</v>
      </c>
      <c r="S48" s="123"/>
      <c r="T48" s="122" t="n">
        <v>506.693497701933</v>
      </c>
      <c r="U48" s="123"/>
      <c r="V48" s="122" t="n">
        <v>600</v>
      </c>
      <c r="W48" s="123"/>
      <c r="X48" s="122" t="n">
        <v>437.336441625386</v>
      </c>
      <c r="Y48" s="123"/>
      <c r="Z48" s="122" t="n">
        <v>432.256325711572</v>
      </c>
    </row>
    <row r="49" customFormat="false" ht="12.75" hidden="false" customHeight="false" outlineLevel="0" collapsed="false">
      <c r="A49" s="121" t="n">
        <v>38383</v>
      </c>
      <c r="B49" s="122" t="n">
        <v>0</v>
      </c>
      <c r="C49" s="122"/>
      <c r="D49" s="122" t="n">
        <v>0</v>
      </c>
      <c r="E49" s="122"/>
      <c r="F49" s="122" t="n">
        <v>0</v>
      </c>
      <c r="G49" s="123"/>
      <c r="H49" s="122" t="n">
        <v>0</v>
      </c>
      <c r="I49" s="123"/>
      <c r="J49" s="122" t="n">
        <v>0</v>
      </c>
      <c r="K49" s="123"/>
      <c r="L49" s="122" t="n">
        <v>0</v>
      </c>
      <c r="M49" s="123"/>
      <c r="N49" s="122" t="n">
        <v>857.150714319008</v>
      </c>
      <c r="O49" s="123"/>
      <c r="P49" s="122" t="n">
        <v>160.304735348589</v>
      </c>
      <c r="Q49" s="123"/>
      <c r="R49" s="122" t="n">
        <v>366.197453642629</v>
      </c>
      <c r="S49" s="123"/>
      <c r="T49" s="122" t="n">
        <v>507.986643414741</v>
      </c>
      <c r="U49" s="123"/>
      <c r="V49" s="122" t="n">
        <v>600</v>
      </c>
      <c r="W49" s="123"/>
      <c r="X49" s="122" t="n">
        <v>425.816779047633</v>
      </c>
      <c r="Y49" s="123"/>
      <c r="Z49" s="122" t="n">
        <v>426.639923821481</v>
      </c>
    </row>
    <row r="50" customFormat="false" ht="12.75" hidden="false" customHeight="false" outlineLevel="0" collapsed="false">
      <c r="A50" s="121" t="n">
        <v>38411</v>
      </c>
      <c r="B50" s="122" t="n">
        <v>0</v>
      </c>
      <c r="C50" s="122"/>
      <c r="D50" s="122" t="n">
        <v>0</v>
      </c>
      <c r="E50" s="122"/>
      <c r="F50" s="122" t="n">
        <v>0</v>
      </c>
      <c r="G50" s="123"/>
      <c r="H50" s="122" t="n">
        <v>0</v>
      </c>
      <c r="I50" s="123"/>
      <c r="J50" s="122" t="n">
        <v>0</v>
      </c>
      <c r="K50" s="123"/>
      <c r="L50" s="122" t="n">
        <v>0</v>
      </c>
      <c r="M50" s="123"/>
      <c r="N50" s="122" t="n">
        <v>926.358333543136</v>
      </c>
      <c r="O50" s="123"/>
      <c r="P50" s="122" t="n">
        <v>170.353400900028</v>
      </c>
      <c r="Q50" s="123"/>
      <c r="R50" s="122" t="n">
        <v>395.32288336091</v>
      </c>
      <c r="S50" s="123"/>
      <c r="T50" s="122" t="n">
        <v>563.805372308972</v>
      </c>
      <c r="U50" s="123"/>
      <c r="V50" s="122" t="n">
        <v>600</v>
      </c>
      <c r="W50" s="123"/>
      <c r="X50" s="122" t="n">
        <v>459.39002066579</v>
      </c>
      <c r="Y50" s="123"/>
      <c r="Z50" s="122" t="n">
        <v>466.527486640754</v>
      </c>
    </row>
    <row r="51" customFormat="false" ht="12.75" hidden="false" customHeight="false" outlineLevel="0" collapsed="false">
      <c r="A51" s="121" t="n">
        <v>38442</v>
      </c>
      <c r="B51" s="122" t="n">
        <v>0</v>
      </c>
      <c r="C51" s="122"/>
      <c r="D51" s="122" t="n">
        <v>0</v>
      </c>
      <c r="E51" s="122"/>
      <c r="F51" s="122" t="n">
        <v>0</v>
      </c>
      <c r="G51" s="123"/>
      <c r="H51" s="122" t="n">
        <v>0</v>
      </c>
      <c r="I51" s="123"/>
      <c r="J51" s="122" t="n">
        <v>0</v>
      </c>
      <c r="K51" s="123"/>
      <c r="L51" s="122" t="n">
        <v>0</v>
      </c>
      <c r="M51" s="123"/>
      <c r="N51" s="122" t="n">
        <v>0</v>
      </c>
      <c r="O51" s="123"/>
      <c r="P51" s="122" t="n">
        <v>147.676195386619</v>
      </c>
      <c r="Q51" s="123"/>
      <c r="R51" s="122" t="n">
        <v>348.127374791244</v>
      </c>
      <c r="S51" s="123"/>
      <c r="T51" s="122" t="n">
        <v>510.465725851478</v>
      </c>
      <c r="U51" s="123"/>
      <c r="V51" s="122" t="n">
        <v>600</v>
      </c>
      <c r="W51" s="123"/>
      <c r="X51" s="122" t="n">
        <v>404.669622661869</v>
      </c>
      <c r="Y51" s="123"/>
      <c r="Z51" s="122" t="n">
        <v>416.469228382957</v>
      </c>
    </row>
    <row r="52" customFormat="false" ht="12.75" hidden="false" customHeight="false" outlineLevel="0" collapsed="false">
      <c r="A52" s="121" t="n">
        <v>38472</v>
      </c>
      <c r="B52" s="122" t="n">
        <v>0</v>
      </c>
      <c r="C52" s="122"/>
      <c r="D52" s="122" t="n">
        <v>0</v>
      </c>
      <c r="E52" s="122"/>
      <c r="F52" s="122" t="n">
        <v>0</v>
      </c>
      <c r="G52" s="123"/>
      <c r="H52" s="122" t="n">
        <v>0</v>
      </c>
      <c r="I52" s="123"/>
      <c r="J52" s="122" t="n">
        <v>0</v>
      </c>
      <c r="K52" s="123"/>
      <c r="L52" s="122" t="n">
        <v>0</v>
      </c>
      <c r="M52" s="123"/>
      <c r="N52" s="122" t="n">
        <v>0</v>
      </c>
      <c r="O52" s="123"/>
      <c r="P52" s="122" t="n">
        <v>146.44615279293</v>
      </c>
      <c r="Q52" s="123"/>
      <c r="R52" s="122" t="n">
        <v>350.690507770036</v>
      </c>
      <c r="S52" s="123"/>
      <c r="T52" s="122" t="n">
        <v>528.709699092927</v>
      </c>
      <c r="U52" s="123"/>
      <c r="V52" s="122" t="n">
        <v>600</v>
      </c>
      <c r="W52" s="123"/>
      <c r="X52" s="122" t="n">
        <v>408.179066169243</v>
      </c>
      <c r="Y52" s="123"/>
      <c r="Z52" s="122" t="n">
        <v>425.632483316353</v>
      </c>
    </row>
    <row r="53" customFormat="false" ht="12.75" hidden="false" customHeight="false" outlineLevel="0" collapsed="false">
      <c r="A53" s="121" t="n">
        <v>38503</v>
      </c>
      <c r="B53" s="122" t="n">
        <v>0</v>
      </c>
      <c r="C53" s="122"/>
      <c r="D53" s="122" t="n">
        <v>0</v>
      </c>
      <c r="E53" s="122"/>
      <c r="F53" s="122" t="n">
        <v>0</v>
      </c>
      <c r="G53" s="123"/>
      <c r="H53" s="122" t="n">
        <v>0</v>
      </c>
      <c r="I53" s="123"/>
      <c r="J53" s="122" t="n">
        <v>0</v>
      </c>
      <c r="K53" s="123"/>
      <c r="L53" s="122" t="n">
        <v>0</v>
      </c>
      <c r="M53" s="123"/>
      <c r="N53" s="122" t="n">
        <v>0</v>
      </c>
      <c r="O53" s="123"/>
      <c r="P53" s="122" t="n">
        <v>135.997001498835</v>
      </c>
      <c r="Q53" s="123"/>
      <c r="R53" s="122" t="n">
        <v>330.813351156559</v>
      </c>
      <c r="S53" s="123"/>
      <c r="T53" s="122" t="n">
        <v>512.811382907418</v>
      </c>
      <c r="U53" s="123"/>
      <c r="V53" s="122" t="n">
        <v>600</v>
      </c>
      <c r="W53" s="123"/>
      <c r="X53" s="122" t="n">
        <v>385.945527509515</v>
      </c>
      <c r="Y53" s="123"/>
      <c r="Z53" s="122" t="n">
        <v>407.673090358822</v>
      </c>
    </row>
    <row r="54" customFormat="false" ht="12.75" hidden="false" customHeight="false" outlineLevel="0" collapsed="false">
      <c r="A54" s="121" t="n">
        <v>38533</v>
      </c>
      <c r="B54" s="122" t="n">
        <v>0</v>
      </c>
      <c r="C54" s="122"/>
      <c r="D54" s="122" t="n">
        <v>0</v>
      </c>
      <c r="E54" s="122"/>
      <c r="F54" s="122" t="n">
        <v>0</v>
      </c>
      <c r="G54" s="123"/>
      <c r="H54" s="122" t="n">
        <v>0</v>
      </c>
      <c r="I54" s="123"/>
      <c r="J54" s="122" t="n">
        <v>0</v>
      </c>
      <c r="K54" s="123"/>
      <c r="L54" s="122" t="n">
        <v>0</v>
      </c>
      <c r="M54" s="123"/>
      <c r="N54" s="122" t="n">
        <v>0</v>
      </c>
      <c r="O54" s="123"/>
      <c r="P54" s="122" t="n">
        <v>134.8426875195</v>
      </c>
      <c r="Q54" s="123"/>
      <c r="R54" s="122" t="n">
        <v>333.177353858136</v>
      </c>
      <c r="S54" s="123"/>
      <c r="T54" s="122" t="n">
        <v>531.068784350084</v>
      </c>
      <c r="U54" s="123"/>
      <c r="V54" s="122" t="n">
        <v>600</v>
      </c>
      <c r="W54" s="123"/>
      <c r="X54" s="122" t="n">
        <v>390.037897677645</v>
      </c>
      <c r="Y54" s="123"/>
      <c r="Z54" s="122" t="n">
        <v>417.234475251047</v>
      </c>
    </row>
    <row r="55" customFormat="false" ht="12.75" hidden="false" customHeight="false" outlineLevel="0" collapsed="false">
      <c r="A55" s="121" t="n">
        <v>38564</v>
      </c>
      <c r="B55" s="122" t="n">
        <v>0</v>
      </c>
      <c r="C55" s="122"/>
      <c r="D55" s="122" t="n">
        <v>0</v>
      </c>
      <c r="E55" s="122"/>
      <c r="F55" s="122" t="n">
        <v>0</v>
      </c>
      <c r="G55" s="123"/>
      <c r="H55" s="122" t="n">
        <v>0</v>
      </c>
      <c r="I55" s="123"/>
      <c r="J55" s="122" t="n">
        <v>0</v>
      </c>
      <c r="K55" s="123"/>
      <c r="L55" s="122" t="n">
        <v>0</v>
      </c>
      <c r="M55" s="123"/>
      <c r="N55" s="122" t="n">
        <v>0</v>
      </c>
      <c r="O55" s="123"/>
      <c r="P55" s="122" t="n">
        <v>125.202045611867</v>
      </c>
      <c r="Q55" s="123"/>
      <c r="R55" s="122" t="n">
        <v>314.223036573143</v>
      </c>
      <c r="S55" s="123"/>
      <c r="T55" s="122" t="n">
        <v>515.034247260188</v>
      </c>
      <c r="U55" s="123"/>
      <c r="V55" s="122" t="n">
        <v>600</v>
      </c>
      <c r="W55" s="123"/>
      <c r="X55" s="122" t="n">
        <v>369.529670373125</v>
      </c>
      <c r="Y55" s="123"/>
      <c r="Z55" s="122" t="n">
        <v>400.203143171958</v>
      </c>
    </row>
    <row r="56" customFormat="false" ht="12.75" hidden="false" customHeight="false" outlineLevel="0" collapsed="false">
      <c r="A56" s="121" t="n">
        <v>38595</v>
      </c>
      <c r="B56" s="122" t="n">
        <v>0</v>
      </c>
      <c r="C56" s="122"/>
      <c r="D56" s="122" t="n">
        <v>0</v>
      </c>
      <c r="E56" s="122"/>
      <c r="F56" s="122" t="n">
        <v>0</v>
      </c>
      <c r="G56" s="123"/>
      <c r="H56" s="122" t="n">
        <v>0</v>
      </c>
      <c r="I56" s="123"/>
      <c r="J56" s="122" t="n">
        <v>0</v>
      </c>
      <c r="K56" s="123"/>
      <c r="L56" s="122" t="n">
        <v>0</v>
      </c>
      <c r="M56" s="123"/>
      <c r="N56" s="122" t="n">
        <v>0</v>
      </c>
      <c r="O56" s="123"/>
      <c r="P56" s="122" t="n">
        <v>120.116786204511</v>
      </c>
      <c r="Q56" s="123"/>
      <c r="R56" s="122" t="n">
        <v>306.189540817075</v>
      </c>
      <c r="S56" s="123"/>
      <c r="T56" s="122" t="n">
        <v>516.102723374495</v>
      </c>
      <c r="U56" s="123"/>
      <c r="V56" s="122" t="n">
        <v>600</v>
      </c>
      <c r="W56" s="123"/>
      <c r="X56" s="122" t="n">
        <v>362.152943770218</v>
      </c>
      <c r="Y56" s="123"/>
      <c r="Z56" s="122" t="n">
        <v>396.950843595813</v>
      </c>
    </row>
    <row r="57" customFormat="false" ht="12.75" hidden="false" customHeight="false" outlineLevel="0" collapsed="false">
      <c r="A57" s="121" t="n">
        <v>38625</v>
      </c>
      <c r="B57" s="122" t="n">
        <v>0</v>
      </c>
      <c r="C57" s="122"/>
      <c r="D57" s="122" t="n">
        <v>0</v>
      </c>
      <c r="E57" s="122"/>
      <c r="F57" s="122" t="n">
        <v>0</v>
      </c>
      <c r="G57" s="123"/>
      <c r="H57" s="122" t="n">
        <v>0</v>
      </c>
      <c r="I57" s="123"/>
      <c r="J57" s="122" t="n">
        <v>0</v>
      </c>
      <c r="K57" s="123"/>
      <c r="L57" s="122" t="n">
        <v>0</v>
      </c>
      <c r="M57" s="123"/>
      <c r="N57" s="122" t="n">
        <v>0</v>
      </c>
      <c r="O57" s="123"/>
      <c r="P57" s="122" t="n">
        <v>119.070775668908</v>
      </c>
      <c r="Q57" s="123"/>
      <c r="R57" s="122" t="n">
        <v>308.269646462226</v>
      </c>
      <c r="S57" s="123"/>
      <c r="T57" s="122" t="n">
        <v>534.382248748598</v>
      </c>
      <c r="U57" s="123"/>
      <c r="V57" s="122" t="n">
        <v>600</v>
      </c>
      <c r="W57" s="123"/>
      <c r="X57" s="122" t="n">
        <v>367.156424880897</v>
      </c>
      <c r="Y57" s="123"/>
      <c r="Z57" s="122" t="n">
        <v>407.146479524917</v>
      </c>
    </row>
    <row r="58" customFormat="false" ht="12.75" hidden="false" customHeight="false" outlineLevel="0" collapsed="false">
      <c r="A58" s="121" t="n">
        <v>38656</v>
      </c>
      <c r="B58" s="122" t="n">
        <v>0</v>
      </c>
      <c r="C58" s="122"/>
      <c r="D58" s="122" t="n">
        <v>0</v>
      </c>
      <c r="E58" s="122"/>
      <c r="F58" s="122" t="n">
        <v>0</v>
      </c>
      <c r="G58" s="123"/>
      <c r="H58" s="122" t="n">
        <v>0</v>
      </c>
      <c r="I58" s="123"/>
      <c r="J58" s="122" t="n">
        <v>0</v>
      </c>
      <c r="K58" s="123"/>
      <c r="L58" s="122" t="n">
        <v>0</v>
      </c>
      <c r="M58" s="123"/>
      <c r="N58" s="122" t="n">
        <v>0</v>
      </c>
      <c r="O58" s="123"/>
      <c r="P58" s="122" t="n">
        <v>110.533890732549</v>
      </c>
      <c r="Q58" s="123"/>
      <c r="R58" s="122" t="n">
        <v>290.627142118805</v>
      </c>
      <c r="S58" s="123"/>
      <c r="T58" s="122" t="n">
        <v>518.159515962656</v>
      </c>
      <c r="U58" s="123"/>
      <c r="V58" s="122" t="n">
        <v>600</v>
      </c>
      <c r="W58" s="123"/>
      <c r="X58" s="122" t="n">
        <v>348.995981916633</v>
      </c>
      <c r="Y58" s="123"/>
      <c r="Z58" s="122" t="n">
        <v>391.383201753081</v>
      </c>
    </row>
    <row r="59" customFormat="false" ht="12.75" hidden="false" customHeight="false" outlineLevel="0" collapsed="false">
      <c r="A59" s="121" t="n">
        <v>38686</v>
      </c>
      <c r="B59" s="122" t="n">
        <v>0</v>
      </c>
      <c r="C59" s="122"/>
      <c r="D59" s="122" t="n">
        <v>0</v>
      </c>
      <c r="E59" s="122"/>
      <c r="F59" s="122" t="n">
        <v>0</v>
      </c>
      <c r="G59" s="123"/>
      <c r="H59" s="122" t="n">
        <v>0</v>
      </c>
      <c r="I59" s="123"/>
      <c r="J59" s="122" t="n">
        <v>0</v>
      </c>
      <c r="K59" s="123"/>
      <c r="L59" s="122" t="n">
        <v>0</v>
      </c>
      <c r="M59" s="123"/>
      <c r="N59" s="122" t="n">
        <v>0</v>
      </c>
      <c r="O59" s="123"/>
      <c r="P59" s="122" t="n">
        <v>109.556251933565</v>
      </c>
      <c r="Q59" s="123"/>
      <c r="R59" s="122" t="n">
        <v>292.527354532389</v>
      </c>
      <c r="S59" s="123"/>
      <c r="T59" s="122" t="n">
        <v>536.454995294513</v>
      </c>
      <c r="U59" s="123"/>
      <c r="V59" s="122" t="n">
        <v>600</v>
      </c>
      <c r="W59" s="123"/>
      <c r="X59" s="122" t="n">
        <v>354.63000296924</v>
      </c>
      <c r="Y59" s="123"/>
      <c r="Z59" s="122" t="n">
        <v>402.025364645707</v>
      </c>
    </row>
    <row r="60" customFormat="false" ht="12.75" hidden="false" customHeight="false" outlineLevel="0" collapsed="false">
      <c r="A60" s="121" t="n">
        <v>38717</v>
      </c>
      <c r="B60" s="122" t="n">
        <v>0</v>
      </c>
      <c r="C60" s="122"/>
      <c r="D60" s="122" t="n">
        <v>0</v>
      </c>
      <c r="E60" s="122"/>
      <c r="F60" s="122" t="n">
        <v>0</v>
      </c>
      <c r="G60" s="123"/>
      <c r="H60" s="122" t="n">
        <v>0</v>
      </c>
      <c r="I60" s="123"/>
      <c r="J60" s="122" t="n">
        <v>0</v>
      </c>
      <c r="K60" s="123"/>
      <c r="L60" s="122" t="n">
        <v>0</v>
      </c>
      <c r="M60" s="123"/>
      <c r="N60" s="122" t="n">
        <v>0</v>
      </c>
      <c r="O60" s="123"/>
      <c r="P60" s="122" t="n">
        <v>101.687929735046</v>
      </c>
      <c r="Q60" s="123"/>
      <c r="R60" s="122" t="n">
        <v>275.713494064707</v>
      </c>
      <c r="S60" s="123"/>
      <c r="T60" s="122" t="n">
        <v>520.116566708165</v>
      </c>
      <c r="U60" s="123"/>
      <c r="V60" s="122" t="n">
        <v>600</v>
      </c>
      <c r="W60" s="123"/>
      <c r="X60" s="122" t="n">
        <v>337.883444623329</v>
      </c>
      <c r="Y60" s="123"/>
      <c r="Z60" s="122" t="n">
        <v>387.028149592875</v>
      </c>
    </row>
    <row r="61" customFormat="false" ht="12.75" hidden="false" customHeight="false" outlineLevel="0" collapsed="false">
      <c r="A61" s="121" t="n">
        <v>38748</v>
      </c>
      <c r="B61" s="122" t="n">
        <v>0</v>
      </c>
      <c r="C61" s="122"/>
      <c r="D61" s="122" t="n">
        <v>0</v>
      </c>
      <c r="E61" s="122"/>
      <c r="F61" s="122" t="n">
        <v>0</v>
      </c>
      <c r="G61" s="123"/>
      <c r="H61" s="122" t="n">
        <v>0</v>
      </c>
      <c r="I61" s="123"/>
      <c r="J61" s="122" t="n">
        <v>0</v>
      </c>
      <c r="K61" s="123"/>
      <c r="L61" s="122" t="n">
        <v>0</v>
      </c>
      <c r="M61" s="123"/>
      <c r="N61" s="122" t="n">
        <v>0</v>
      </c>
      <c r="O61" s="123"/>
      <c r="P61" s="122" t="n">
        <v>97.5246314552507</v>
      </c>
      <c r="Q61" s="123"/>
      <c r="R61" s="122" t="n">
        <v>268.491226498881</v>
      </c>
      <c r="S61" s="123"/>
      <c r="T61" s="122" t="n">
        <v>521.060205339152</v>
      </c>
      <c r="U61" s="123"/>
      <c r="V61" s="122" t="n">
        <v>600</v>
      </c>
      <c r="W61" s="123"/>
      <c r="X61" s="122" t="n">
        <v>333.063378093027</v>
      </c>
      <c r="Y61" s="123"/>
      <c r="Z61" s="122" t="n">
        <v>385.291951801987</v>
      </c>
    </row>
    <row r="62" customFormat="false" ht="13.5" hidden="false" customHeight="false" outlineLevel="0" collapsed="false">
      <c r="A62" s="124" t="s">
        <v>65</v>
      </c>
      <c r="B62" s="116" t="n">
        <f aca="false">SUM(B4:B61)</f>
        <v>5568.1797235023</v>
      </c>
      <c r="C62" s="116"/>
      <c r="D62" s="116" t="n">
        <f aca="false">SUM(D4:D61)</f>
        <v>1114.51612903226</v>
      </c>
      <c r="E62" s="116"/>
      <c r="F62" s="116" t="n">
        <f aca="false">SUM(F4:F61)</f>
        <v>7352.45775729647</v>
      </c>
      <c r="G62" s="125"/>
      <c r="H62" s="116" t="n">
        <f aca="false">SUM(H4:H61)</f>
        <v>2812.47311827957</v>
      </c>
      <c r="I62" s="125"/>
      <c r="J62" s="116" t="n">
        <v>45269.4086021505</v>
      </c>
      <c r="K62" s="125"/>
      <c r="L62" s="116" t="n">
        <f aca="false">SUM(L4:L61)</f>
        <v>8349.37019969278</v>
      </c>
      <c r="M62" s="125"/>
      <c r="N62" s="116" t="n">
        <f aca="false">SUM(N4:N61)</f>
        <v>72351.7457786491</v>
      </c>
      <c r="O62" s="125"/>
      <c r="P62" s="116" t="n">
        <f aca="false">SUM(P4:P61)</f>
        <v>21825.8919401865</v>
      </c>
      <c r="Q62" s="125"/>
      <c r="R62" s="116" t="n">
        <f aca="false">SUM(R4:R61)</f>
        <v>32720.9073025981</v>
      </c>
      <c r="S62" s="125"/>
      <c r="T62" s="116" t="n">
        <f aca="false">SUM(T4:T61)</f>
        <v>29331.2621881173</v>
      </c>
      <c r="U62" s="125"/>
      <c r="V62" s="116" t="n">
        <f aca="false">SUM(V4:V61)</f>
        <v>34800</v>
      </c>
      <c r="W62" s="125"/>
      <c r="X62" s="116" t="n">
        <f aca="false">SUM(X4:X61)</f>
        <v>49995.5340147394</v>
      </c>
      <c r="Y62" s="125"/>
      <c r="Z62" s="116" t="n">
        <f aca="false">SUM(Z4:Z61)</f>
        <v>37684.6077470743</v>
      </c>
    </row>
    <row r="63" customFormat="false" ht="13.5" hidden="false" customHeight="false" outlineLevel="0" collapsed="false"/>
    <row r="64" customFormat="false" ht="12.75" hidden="false" customHeight="false" outlineLevel="0" collapsed="false">
      <c r="B64" s="117"/>
    </row>
  </sheetData>
  <printOptions headings="false" gridLines="false" gridLinesSet="true" horizontalCentered="false" verticalCentered="false"/>
  <pageMargins left="0.747916666666667" right="0.747916666666667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&amp;RFinal  Star VPP, LP  Volumes</oddHeader>
    <oddFooter>&amp;R&amp;F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2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E45" activeCellId="0" sqref="E45:H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22.28"/>
    <col collapsed="false" customWidth="true" hidden="false" outlineLevel="0" max="3" min="3" style="126" width="18.56"/>
    <col collapsed="false" customWidth="true" hidden="false" outlineLevel="0" max="4" min="4" style="126" width="1.56"/>
    <col collapsed="false" customWidth="true" hidden="false" outlineLevel="0" max="5" min="5" style="0" width="11.13"/>
    <col collapsed="false" customWidth="true" hidden="false" outlineLevel="0" max="6" min="6" style="0" width="10.56"/>
    <col collapsed="false" customWidth="true" hidden="false" outlineLevel="0" max="7" min="7" style="0" width="14.41"/>
    <col collapsed="false" customWidth="true" hidden="false" outlineLevel="0" max="8" min="8" style="0" width="14.85"/>
    <col collapsed="false" customWidth="true" hidden="false" outlineLevel="0" max="9" min="9" style="0" width="15.41"/>
    <col collapsed="false" customWidth="true" hidden="false" outlineLevel="0" max="10" min="10" style="0" width="9.28"/>
    <col collapsed="false" customWidth="true" hidden="false" outlineLevel="0" max="11" min="11" style="0" width="11.13"/>
  </cols>
  <sheetData>
    <row r="1" customFormat="false" ht="15.75" hidden="false" customHeight="false" outlineLevel="0" collapsed="false">
      <c r="A1" s="0" t="s">
        <v>98</v>
      </c>
      <c r="E1" s="127" t="s">
        <v>131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128" t="s">
        <v>132</v>
      </c>
      <c r="C3" s="129" t="s">
        <v>133</v>
      </c>
      <c r="D3" s="130"/>
    </row>
    <row r="4" customFormat="false" ht="13.5" hidden="false" customHeight="false" outlineLevel="0" collapsed="false">
      <c r="B4" s="131"/>
      <c r="C4" s="132" t="s">
        <v>134</v>
      </c>
      <c r="D4" s="130"/>
    </row>
    <row r="5" customFormat="false" ht="13.5" hidden="false" customHeight="false" outlineLevel="0" collapsed="false">
      <c r="A5" s="133" t="s">
        <v>135</v>
      </c>
      <c r="B5" s="134"/>
      <c r="C5" s="135"/>
      <c r="D5" s="136"/>
    </row>
    <row r="6" customFormat="false" ht="13.5" hidden="false" customHeight="false" outlineLevel="0" collapsed="false">
      <c r="A6" s="137" t="n">
        <v>1</v>
      </c>
      <c r="B6" s="18" t="s">
        <v>136</v>
      </c>
      <c r="C6" s="138" t="n">
        <v>839</v>
      </c>
      <c r="D6" s="139"/>
      <c r="E6" s="140" t="s">
        <v>137</v>
      </c>
      <c r="F6" s="140"/>
      <c r="G6" s="140"/>
      <c r="H6" s="140"/>
      <c r="I6" s="140"/>
      <c r="J6" s="140"/>
      <c r="K6" s="140"/>
      <c r="L6" s="141" t="s">
        <v>138</v>
      </c>
      <c r="M6" s="142" t="s">
        <v>139</v>
      </c>
      <c r="N6" s="142"/>
      <c r="O6" s="143"/>
    </row>
    <row r="7" customFormat="false" ht="12.75" hidden="false" customHeight="false" outlineLevel="0" collapsed="false">
      <c r="A7" s="13"/>
      <c r="B7" s="7"/>
      <c r="C7" s="144"/>
      <c r="D7" s="145"/>
      <c r="E7" s="146"/>
      <c r="F7" s="8"/>
      <c r="G7" s="146"/>
      <c r="H7" s="8"/>
      <c r="I7" s="147" t="s">
        <v>140</v>
      </c>
      <c r="J7" s="8"/>
      <c r="K7" s="148" t="s">
        <v>141</v>
      </c>
      <c r="L7" s="149" t="s">
        <v>142</v>
      </c>
      <c r="M7" s="8"/>
      <c r="N7" s="8"/>
      <c r="O7" s="9"/>
    </row>
    <row r="8" customFormat="false" ht="13.5" hidden="false" customHeight="false" outlineLevel="0" collapsed="false">
      <c r="A8" s="13"/>
      <c r="B8" s="7"/>
      <c r="C8" s="144"/>
      <c r="D8" s="145"/>
      <c r="E8" s="150" t="s">
        <v>143</v>
      </c>
      <c r="F8" s="151"/>
      <c r="G8" s="150" t="s">
        <v>144</v>
      </c>
      <c r="H8" s="151"/>
      <c r="I8" s="150" t="s">
        <v>145</v>
      </c>
      <c r="J8" s="151"/>
      <c r="K8" s="152" t="s">
        <v>146</v>
      </c>
      <c r="L8" s="153" t="s">
        <v>147</v>
      </c>
      <c r="M8" s="8"/>
      <c r="N8" s="8"/>
      <c r="O8" s="9"/>
    </row>
    <row r="9" customFormat="false" ht="14.25" hidden="false" customHeight="false" outlineLevel="0" collapsed="false">
      <c r="A9" s="154"/>
      <c r="B9" s="155"/>
      <c r="C9" s="156"/>
      <c r="D9" s="157"/>
      <c r="E9" s="131"/>
      <c r="F9" s="158"/>
      <c r="G9" s="151"/>
      <c r="H9" s="158"/>
      <c r="I9" s="159" t="s">
        <v>148</v>
      </c>
      <c r="J9" s="158"/>
      <c r="K9" s="159" t="s">
        <v>149</v>
      </c>
      <c r="L9" s="158"/>
      <c r="M9" s="158"/>
      <c r="N9" s="158"/>
      <c r="O9" s="160"/>
    </row>
    <row r="10" customFormat="false" ht="4.5" hidden="false" customHeight="true" outlineLevel="0" collapsed="false">
      <c r="A10" s="161"/>
      <c r="B10" s="162"/>
      <c r="C10" s="163"/>
      <c r="D10" s="164"/>
      <c r="E10" s="165"/>
      <c r="F10" s="165"/>
      <c r="G10" s="165"/>
      <c r="H10" s="165"/>
      <c r="I10" s="166"/>
      <c r="J10" s="165"/>
      <c r="K10" s="166"/>
      <c r="L10" s="165"/>
      <c r="M10" s="165"/>
      <c r="N10" s="165"/>
      <c r="O10" s="167"/>
    </row>
    <row r="11" customFormat="false" ht="13.5" hidden="false" customHeight="false" outlineLevel="0" collapsed="false">
      <c r="A11" s="137" t="n">
        <v>2</v>
      </c>
      <c r="B11" s="168" t="s">
        <v>150</v>
      </c>
      <c r="C11" s="169" t="n">
        <v>293</v>
      </c>
      <c r="D11" s="170"/>
      <c r="E11" s="140" t="s">
        <v>137</v>
      </c>
      <c r="F11" s="140"/>
      <c r="G11" s="140"/>
      <c r="H11" s="140"/>
      <c r="I11" s="140"/>
      <c r="J11" s="141" t="s">
        <v>138</v>
      </c>
      <c r="K11" s="142" t="s">
        <v>139</v>
      </c>
      <c r="L11" s="142"/>
      <c r="M11" s="142"/>
      <c r="N11" s="171"/>
      <c r="O11" s="172"/>
    </row>
    <row r="12" customFormat="false" ht="12.75" hidden="false" customHeight="false" outlineLevel="0" collapsed="false">
      <c r="A12" s="13"/>
      <c r="B12" s="7"/>
      <c r="C12" s="173"/>
      <c r="D12" s="174"/>
      <c r="E12" s="146"/>
      <c r="F12" s="8"/>
      <c r="G12" s="146"/>
      <c r="H12" s="8"/>
      <c r="I12" s="148" t="s">
        <v>151</v>
      </c>
      <c r="J12" s="149" t="s">
        <v>142</v>
      </c>
      <c r="K12" s="8"/>
      <c r="L12" s="8"/>
      <c r="M12" s="8"/>
      <c r="N12" s="8"/>
      <c r="O12" s="9"/>
    </row>
    <row r="13" customFormat="false" ht="13.5" hidden="false" customHeight="false" outlineLevel="0" collapsed="false">
      <c r="A13" s="13"/>
      <c r="B13" s="173"/>
      <c r="C13" s="144"/>
      <c r="D13" s="145"/>
      <c r="E13" s="150" t="s">
        <v>152</v>
      </c>
      <c r="F13" s="151"/>
      <c r="G13" s="150" t="s">
        <v>153</v>
      </c>
      <c r="H13" s="151"/>
      <c r="I13" s="150" t="s">
        <v>145</v>
      </c>
      <c r="J13" s="175" t="s">
        <v>147</v>
      </c>
      <c r="K13" s="8"/>
      <c r="L13" s="8"/>
      <c r="M13" s="8"/>
      <c r="N13" s="8"/>
      <c r="O13" s="9"/>
    </row>
    <row r="14" customFormat="false" ht="14.25" hidden="false" customHeight="false" outlineLevel="0" collapsed="false">
      <c r="A14" s="13"/>
      <c r="B14" s="173"/>
      <c r="C14" s="144"/>
      <c r="D14" s="145"/>
      <c r="E14" s="131"/>
      <c r="F14" s="8"/>
      <c r="G14" s="131"/>
      <c r="H14" s="8"/>
      <c r="I14" s="176" t="s">
        <v>154</v>
      </c>
      <c r="J14" s="8"/>
      <c r="K14" s="177"/>
      <c r="L14" s="8"/>
      <c r="M14" s="8"/>
      <c r="N14" s="8"/>
      <c r="O14" s="9"/>
    </row>
    <row r="15" customFormat="false" ht="12.75" hidden="false" customHeight="false" outlineLevel="0" collapsed="false">
      <c r="A15" s="154"/>
      <c r="B15" s="178"/>
      <c r="C15" s="156"/>
      <c r="D15" s="157"/>
      <c r="E15" s="158"/>
      <c r="F15" s="158"/>
      <c r="G15" s="158"/>
      <c r="H15" s="158"/>
      <c r="I15" s="179"/>
      <c r="J15" s="158"/>
      <c r="K15" s="179"/>
      <c r="L15" s="158"/>
      <c r="M15" s="158"/>
      <c r="N15" s="158"/>
      <c r="O15" s="160"/>
    </row>
    <row r="16" customFormat="false" ht="4.5" hidden="false" customHeight="true" outlineLevel="0" collapsed="false">
      <c r="A16" s="161"/>
      <c r="B16" s="162"/>
      <c r="C16" s="163"/>
      <c r="D16" s="164"/>
      <c r="E16" s="165"/>
      <c r="F16" s="165"/>
      <c r="G16" s="165"/>
      <c r="H16" s="165"/>
      <c r="I16" s="166"/>
      <c r="J16" s="165"/>
      <c r="K16" s="166"/>
      <c r="L16" s="165"/>
      <c r="M16" s="165"/>
      <c r="N16" s="165"/>
      <c r="O16" s="167"/>
    </row>
    <row r="17" customFormat="false" ht="13.5" hidden="false" customHeight="false" outlineLevel="0" collapsed="false">
      <c r="A17" s="137" t="n">
        <v>3</v>
      </c>
      <c r="B17" s="168" t="s">
        <v>155</v>
      </c>
      <c r="C17" s="169" t="n">
        <v>1890</v>
      </c>
      <c r="D17" s="170"/>
      <c r="E17" s="140" t="s">
        <v>137</v>
      </c>
      <c r="F17" s="140"/>
      <c r="G17" s="140"/>
      <c r="H17" s="140"/>
      <c r="I17" s="140"/>
      <c r="J17" s="141" t="s">
        <v>138</v>
      </c>
      <c r="K17" s="142" t="s">
        <v>139</v>
      </c>
      <c r="L17" s="142"/>
      <c r="M17" s="142"/>
      <c r="N17" s="171"/>
      <c r="O17" s="172"/>
    </row>
    <row r="18" customFormat="false" ht="12.75" hidden="false" customHeight="false" outlineLevel="0" collapsed="false">
      <c r="A18" s="13"/>
      <c r="B18" s="7"/>
      <c r="C18" s="173"/>
      <c r="D18" s="174"/>
      <c r="E18" s="146"/>
      <c r="F18" s="8"/>
      <c r="G18" s="180" t="s">
        <v>156</v>
      </c>
      <c r="H18" s="177"/>
      <c r="I18" s="148" t="s">
        <v>157</v>
      </c>
      <c r="J18" s="149" t="s">
        <v>142</v>
      </c>
      <c r="K18" s="8"/>
      <c r="L18" s="8"/>
      <c r="M18" s="8"/>
      <c r="N18" s="8"/>
      <c r="O18" s="9"/>
    </row>
    <row r="19" customFormat="false" ht="13.5" hidden="false" customHeight="false" outlineLevel="0" collapsed="false">
      <c r="A19" s="13"/>
      <c r="B19" s="173"/>
      <c r="C19" s="144"/>
      <c r="D19" s="145"/>
      <c r="E19" s="150" t="s">
        <v>158</v>
      </c>
      <c r="F19" s="151"/>
      <c r="G19" s="150" t="s">
        <v>145</v>
      </c>
      <c r="H19" s="159"/>
      <c r="I19" s="150" t="s">
        <v>145</v>
      </c>
      <c r="J19" s="175" t="s">
        <v>147</v>
      </c>
      <c r="K19" s="8"/>
      <c r="L19" s="8"/>
      <c r="M19" s="8"/>
      <c r="N19" s="8"/>
      <c r="O19" s="9"/>
    </row>
    <row r="20" customFormat="false" ht="14.25" hidden="false" customHeight="false" outlineLevel="0" collapsed="false">
      <c r="A20" s="154"/>
      <c r="B20" s="178"/>
      <c r="C20" s="156"/>
      <c r="D20" s="157"/>
      <c r="E20" s="131"/>
      <c r="F20" s="158"/>
      <c r="G20" s="159" t="s">
        <v>159</v>
      </c>
      <c r="H20" s="179"/>
      <c r="I20" s="159" t="s">
        <v>160</v>
      </c>
      <c r="J20" s="158"/>
      <c r="K20" s="158"/>
      <c r="L20" s="158"/>
      <c r="M20" s="158"/>
      <c r="N20" s="158"/>
      <c r="O20" s="160"/>
    </row>
    <row r="21" customFormat="false" ht="4.5" hidden="false" customHeight="true" outlineLevel="0" collapsed="false">
      <c r="A21" s="161"/>
      <c r="B21" s="162"/>
      <c r="C21" s="163"/>
      <c r="D21" s="164"/>
      <c r="E21" s="165"/>
      <c r="F21" s="165"/>
      <c r="G21" s="165"/>
      <c r="H21" s="165"/>
      <c r="I21" s="166"/>
      <c r="J21" s="165"/>
      <c r="K21" s="166"/>
      <c r="L21" s="165"/>
      <c r="M21" s="165"/>
      <c r="N21" s="165"/>
      <c r="O21" s="167"/>
    </row>
    <row r="22" customFormat="false" ht="13.5" hidden="false" customHeight="false" outlineLevel="0" collapsed="false">
      <c r="A22" s="181" t="n">
        <v>4</v>
      </c>
      <c r="B22" s="168" t="s">
        <v>161</v>
      </c>
      <c r="C22" s="182" t="n">
        <v>1890</v>
      </c>
      <c r="D22" s="183"/>
      <c r="E22" s="140" t="s">
        <v>137</v>
      </c>
      <c r="F22" s="140"/>
      <c r="G22" s="140"/>
      <c r="H22" s="140"/>
      <c r="I22" s="140"/>
      <c r="J22" s="140"/>
      <c r="K22" s="171"/>
      <c r="L22" s="141" t="s">
        <v>138</v>
      </c>
      <c r="M22" s="142" t="s">
        <v>139</v>
      </c>
      <c r="N22" s="171"/>
      <c r="O22" s="172"/>
    </row>
    <row r="23" customFormat="false" ht="12.75" hidden="false" customHeight="false" outlineLevel="0" collapsed="false">
      <c r="A23" s="13"/>
      <c r="B23" s="7"/>
      <c r="C23" s="177"/>
      <c r="D23" s="184"/>
      <c r="E23" s="146"/>
      <c r="F23" s="8"/>
      <c r="G23" s="146"/>
      <c r="H23" s="8"/>
      <c r="I23" s="180" t="s">
        <v>156</v>
      </c>
      <c r="J23" s="177"/>
      <c r="K23" s="148" t="s">
        <v>157</v>
      </c>
      <c r="L23" s="149" t="s">
        <v>142</v>
      </c>
      <c r="M23" s="8"/>
      <c r="N23" s="8"/>
      <c r="O23" s="9"/>
    </row>
    <row r="24" customFormat="false" ht="13.5" hidden="false" customHeight="false" outlineLevel="0" collapsed="false">
      <c r="A24" s="13"/>
      <c r="B24" s="173"/>
      <c r="C24" s="185"/>
      <c r="D24" s="184"/>
      <c r="E24" s="150" t="s">
        <v>162</v>
      </c>
      <c r="F24" s="151"/>
      <c r="G24" s="150" t="s">
        <v>158</v>
      </c>
      <c r="H24" s="151"/>
      <c r="I24" s="150" t="s">
        <v>145</v>
      </c>
      <c r="J24" s="159"/>
      <c r="K24" s="150" t="s">
        <v>145</v>
      </c>
      <c r="L24" s="175" t="s">
        <v>147</v>
      </c>
      <c r="M24" s="8"/>
      <c r="N24" s="8"/>
      <c r="O24" s="9"/>
    </row>
    <row r="25" customFormat="false" ht="13.5" hidden="false" customHeight="false" outlineLevel="0" collapsed="false">
      <c r="A25" s="154"/>
      <c r="B25" s="178"/>
      <c r="C25" s="186"/>
      <c r="D25" s="187"/>
      <c r="E25" s="151"/>
      <c r="F25" s="158"/>
      <c r="G25" s="151"/>
      <c r="H25" s="158"/>
      <c r="I25" s="159" t="s">
        <v>159</v>
      </c>
      <c r="J25" s="179"/>
      <c r="K25" s="159" t="s">
        <v>160</v>
      </c>
      <c r="L25" s="158"/>
      <c r="M25" s="158"/>
      <c r="N25" s="158"/>
      <c r="O25" s="160"/>
    </row>
    <row r="26" customFormat="false" ht="4.5" hidden="false" customHeight="true" outlineLevel="0" collapsed="false">
      <c r="A26" s="161"/>
      <c r="B26" s="162"/>
      <c r="C26" s="163"/>
      <c r="D26" s="164"/>
      <c r="E26" s="165"/>
      <c r="F26" s="165"/>
      <c r="G26" s="165"/>
      <c r="H26" s="165"/>
      <c r="I26" s="166"/>
      <c r="J26" s="165"/>
      <c r="K26" s="166"/>
      <c r="L26" s="165"/>
      <c r="M26" s="165"/>
      <c r="N26" s="165"/>
      <c r="O26" s="167"/>
    </row>
    <row r="27" customFormat="false" ht="13.5" hidden="false" customHeight="false" outlineLevel="0" collapsed="false">
      <c r="A27" s="137" t="n">
        <v>5</v>
      </c>
      <c r="B27" s="168" t="s">
        <v>163</v>
      </c>
      <c r="C27" s="169" t="n">
        <v>2000</v>
      </c>
      <c r="D27" s="177"/>
      <c r="E27" s="140" t="s">
        <v>164</v>
      </c>
      <c r="F27" s="140"/>
      <c r="G27" s="140"/>
      <c r="H27" s="141" t="s">
        <v>138</v>
      </c>
      <c r="I27" s="142" t="s">
        <v>139</v>
      </c>
      <c r="J27" s="142"/>
      <c r="K27" s="142"/>
      <c r="L27" s="171"/>
      <c r="M27" s="171"/>
      <c r="N27" s="171"/>
      <c r="O27" s="172"/>
    </row>
    <row r="28" customFormat="false" ht="15" hidden="false" customHeight="true" outlineLevel="0" collapsed="false">
      <c r="A28" s="13"/>
      <c r="B28" s="7"/>
      <c r="C28" s="173"/>
      <c r="D28" s="145"/>
      <c r="E28" s="146"/>
      <c r="F28" s="8"/>
      <c r="G28" s="180"/>
      <c r="H28" s="149" t="s">
        <v>142</v>
      </c>
      <c r="I28" s="188" t="s">
        <v>165</v>
      </c>
      <c r="J28" s="8"/>
      <c r="K28" s="19"/>
      <c r="L28" s="8"/>
      <c r="M28" s="8"/>
      <c r="N28" s="8"/>
      <c r="O28" s="9"/>
    </row>
    <row r="29" customFormat="false" ht="13.5" hidden="false" customHeight="false" outlineLevel="0" collapsed="false">
      <c r="A29" s="13"/>
      <c r="B29" s="173"/>
      <c r="C29" s="144"/>
      <c r="D29" s="145"/>
      <c r="E29" s="150" t="s">
        <v>166</v>
      </c>
      <c r="F29" s="151"/>
      <c r="G29" s="152" t="s">
        <v>167</v>
      </c>
      <c r="H29" s="175" t="s">
        <v>147</v>
      </c>
      <c r="I29" s="188" t="s">
        <v>168</v>
      </c>
      <c r="J29" s="8"/>
      <c r="K29" s="177"/>
      <c r="L29" s="8"/>
      <c r="M29" s="8"/>
      <c r="N29" s="8"/>
      <c r="O29" s="9"/>
    </row>
    <row r="30" customFormat="false" ht="14.25" hidden="false" customHeight="false" outlineLevel="0" collapsed="false">
      <c r="A30" s="13"/>
      <c r="B30" s="178"/>
      <c r="C30" s="156"/>
      <c r="D30" s="145"/>
      <c r="E30" s="131"/>
      <c r="F30" s="8"/>
      <c r="G30" s="176"/>
      <c r="H30" s="177"/>
      <c r="I30" s="131" t="s">
        <v>169</v>
      </c>
      <c r="J30" s="8"/>
      <c r="K30" s="177"/>
      <c r="L30" s="8"/>
      <c r="M30" s="8"/>
      <c r="N30" s="8"/>
      <c r="O30" s="9"/>
    </row>
    <row r="31" customFormat="false" ht="4.5" hidden="false" customHeight="true" outlineLevel="0" collapsed="false">
      <c r="A31" s="161"/>
      <c r="B31" s="162"/>
      <c r="C31" s="163"/>
      <c r="D31" s="164"/>
      <c r="E31" s="165"/>
      <c r="F31" s="165"/>
      <c r="G31" s="165"/>
      <c r="H31" s="165"/>
      <c r="I31" s="166"/>
      <c r="J31" s="165"/>
      <c r="K31" s="166"/>
      <c r="L31" s="165"/>
      <c r="M31" s="165"/>
      <c r="N31" s="165"/>
      <c r="O31" s="167"/>
    </row>
    <row r="32" customFormat="false" ht="13.5" hidden="false" customHeight="false" outlineLevel="0" collapsed="false">
      <c r="A32" s="189"/>
      <c r="B32" s="190" t="s">
        <v>170</v>
      </c>
      <c r="C32" s="191" t="n">
        <v>4503</v>
      </c>
      <c r="D32" s="192"/>
      <c r="E32" s="140" t="s">
        <v>164</v>
      </c>
      <c r="F32" s="140"/>
      <c r="G32" s="140"/>
      <c r="H32" s="140" t="s">
        <v>138</v>
      </c>
      <c r="I32" s="142" t="s">
        <v>139</v>
      </c>
      <c r="J32" s="142"/>
      <c r="K32" s="142"/>
      <c r="L32" s="171"/>
      <c r="M32" s="171"/>
      <c r="N32" s="171"/>
      <c r="O32" s="172"/>
    </row>
    <row r="33" customFormat="false" ht="12.75" hidden="false" customHeight="false" outlineLevel="0" collapsed="false">
      <c r="A33" s="193"/>
      <c r="B33" s="194"/>
      <c r="C33" s="195"/>
      <c r="D33" s="196"/>
      <c r="E33" s="197"/>
      <c r="F33" s="198"/>
      <c r="G33" s="199" t="s">
        <v>48</v>
      </c>
      <c r="H33" s="200" t="s">
        <v>142</v>
      </c>
      <c r="I33" s="198"/>
      <c r="J33" s="198"/>
      <c r="K33" s="198"/>
      <c r="L33" s="198"/>
      <c r="M33" s="198"/>
      <c r="N33" s="198"/>
      <c r="O33" s="201"/>
    </row>
    <row r="34" customFormat="false" ht="18.75" hidden="false" customHeight="false" outlineLevel="0" collapsed="false">
      <c r="A34" s="202" t="s">
        <v>171</v>
      </c>
      <c r="B34" s="203" t="s">
        <v>172</v>
      </c>
      <c r="C34" s="195"/>
      <c r="D34" s="196"/>
      <c r="E34" s="204" t="s">
        <v>173</v>
      </c>
      <c r="F34" s="205"/>
      <c r="G34" s="204" t="s">
        <v>145</v>
      </c>
      <c r="H34" s="206" t="s">
        <v>147</v>
      </c>
      <c r="I34" s="198"/>
      <c r="J34" s="198"/>
      <c r="K34" s="198"/>
      <c r="L34" s="198"/>
      <c r="M34" s="198"/>
      <c r="N34" s="198"/>
      <c r="O34" s="201"/>
    </row>
    <row r="35" customFormat="false" ht="14.25" hidden="false" customHeight="false" outlineLevel="0" collapsed="false">
      <c r="A35" s="193"/>
      <c r="B35" s="194"/>
      <c r="C35" s="195"/>
      <c r="D35" s="196"/>
      <c r="E35" s="207"/>
      <c r="F35" s="198"/>
      <c r="G35" s="208" t="s">
        <v>174</v>
      </c>
      <c r="H35" s="198"/>
      <c r="I35" s="198"/>
      <c r="J35" s="198"/>
      <c r="K35" s="198"/>
      <c r="L35" s="198"/>
      <c r="M35" s="198"/>
      <c r="N35" s="198"/>
      <c r="O35" s="201"/>
    </row>
    <row r="36" customFormat="false" ht="12.75" hidden="false" customHeight="false" outlineLevel="0" collapsed="false">
      <c r="A36" s="209"/>
      <c r="B36" s="210"/>
      <c r="C36" s="211"/>
      <c r="D36" s="212"/>
      <c r="E36" s="213"/>
      <c r="F36" s="213"/>
      <c r="G36" s="214" t="s">
        <v>175</v>
      </c>
      <c r="H36" s="213"/>
      <c r="I36" s="213"/>
      <c r="J36" s="213"/>
      <c r="K36" s="213"/>
      <c r="L36" s="213"/>
      <c r="M36" s="213"/>
      <c r="N36" s="213"/>
      <c r="O36" s="215"/>
    </row>
    <row r="37" customFormat="false" ht="4.5" hidden="false" customHeight="true" outlineLevel="0" collapsed="false">
      <c r="A37" s="161"/>
      <c r="B37" s="162"/>
      <c r="C37" s="163"/>
      <c r="D37" s="164"/>
      <c r="E37" s="165"/>
      <c r="F37" s="165"/>
      <c r="G37" s="165"/>
      <c r="H37" s="165"/>
      <c r="I37" s="166"/>
      <c r="J37" s="165"/>
      <c r="K37" s="166"/>
      <c r="L37" s="165"/>
      <c r="M37" s="165"/>
      <c r="N37" s="165"/>
      <c r="O37" s="167"/>
    </row>
    <row r="38" customFormat="false" ht="13.5" hidden="false" customHeight="false" outlineLevel="0" collapsed="false">
      <c r="A38" s="181" t="n">
        <v>6</v>
      </c>
      <c r="B38" s="168" t="s">
        <v>176</v>
      </c>
      <c r="C38" s="169" t="n">
        <v>9318</v>
      </c>
      <c r="D38" s="139"/>
      <c r="E38" s="140" t="s">
        <v>137</v>
      </c>
      <c r="F38" s="140"/>
      <c r="G38" s="140"/>
      <c r="H38" s="140"/>
      <c r="I38" s="140"/>
      <c r="J38" s="4"/>
      <c r="K38" s="142" t="s">
        <v>139</v>
      </c>
      <c r="L38" s="142"/>
      <c r="M38" s="142"/>
      <c r="N38" s="171"/>
      <c r="O38" s="172"/>
    </row>
    <row r="39" customFormat="false" ht="13.5" hidden="false" customHeight="false" outlineLevel="0" collapsed="false">
      <c r="A39" s="13"/>
      <c r="B39" s="7"/>
      <c r="C39" s="144"/>
      <c r="D39" s="145"/>
      <c r="E39" s="146"/>
      <c r="F39" s="8"/>
      <c r="G39" s="177"/>
      <c r="H39" s="177"/>
      <c r="I39" s="148" t="s">
        <v>177</v>
      </c>
      <c r="J39" s="149" t="s">
        <v>138</v>
      </c>
      <c r="K39" s="216"/>
      <c r="L39" s="148" t="s">
        <v>178</v>
      </c>
      <c r="M39" s="8" t="s">
        <v>179</v>
      </c>
      <c r="N39" s="8"/>
      <c r="O39" s="9"/>
    </row>
    <row r="40" customFormat="false" ht="14.25" hidden="false" customHeight="false" outlineLevel="0" collapsed="false">
      <c r="A40" s="13"/>
      <c r="B40" s="7"/>
      <c r="C40" s="144"/>
      <c r="D40" s="145"/>
      <c r="E40" s="150" t="s">
        <v>180</v>
      </c>
      <c r="F40" s="217"/>
      <c r="G40" s="218" t="s">
        <v>181</v>
      </c>
      <c r="H40" s="219"/>
      <c r="I40" s="150" t="s">
        <v>145</v>
      </c>
      <c r="J40" s="149" t="s">
        <v>142</v>
      </c>
      <c r="K40" s="8"/>
      <c r="L40" s="131"/>
      <c r="M40" s="8"/>
      <c r="N40" s="8"/>
      <c r="O40" s="9"/>
    </row>
    <row r="41" customFormat="false" ht="13.5" hidden="false" customHeight="false" outlineLevel="0" collapsed="false">
      <c r="A41" s="13"/>
      <c r="B41" s="7"/>
      <c r="C41" s="144"/>
      <c r="D41" s="145"/>
      <c r="E41" s="131"/>
      <c r="F41" s="8"/>
      <c r="G41" s="177"/>
      <c r="H41" s="177"/>
      <c r="I41" s="150" t="s">
        <v>182</v>
      </c>
      <c r="J41" s="149" t="s">
        <v>147</v>
      </c>
      <c r="K41" s="216"/>
      <c r="L41" s="148" t="s">
        <v>169</v>
      </c>
      <c r="M41" s="8" t="s">
        <v>183</v>
      </c>
      <c r="N41" s="8"/>
      <c r="O41" s="9"/>
    </row>
    <row r="42" customFormat="false" ht="12.75" hidden="false" customHeight="false" outlineLevel="0" collapsed="false">
      <c r="A42" s="154"/>
      <c r="B42" s="155"/>
      <c r="C42" s="156"/>
      <c r="D42" s="157"/>
      <c r="E42" s="158"/>
      <c r="F42" s="158"/>
      <c r="G42" s="158"/>
      <c r="H42" s="158"/>
      <c r="I42" s="151"/>
      <c r="J42" s="158"/>
      <c r="K42" s="158"/>
      <c r="L42" s="151"/>
      <c r="M42" s="158"/>
      <c r="N42" s="158"/>
      <c r="O42" s="160"/>
    </row>
    <row r="43" customFormat="false" ht="19.5" hidden="false" customHeight="true" outlineLevel="0" collapsed="false">
      <c r="A43" s="161"/>
      <c r="B43" s="165"/>
      <c r="C43" s="164"/>
      <c r="D43" s="164"/>
      <c r="E43" s="165"/>
      <c r="F43" s="165"/>
      <c r="G43" s="165"/>
      <c r="H43" s="165"/>
      <c r="I43" s="166"/>
      <c r="J43" s="165"/>
      <c r="K43" s="166"/>
      <c r="L43" s="165"/>
      <c r="M43" s="165"/>
      <c r="N43" s="165"/>
      <c r="O43" s="167"/>
      <c r="P43" s="220" t="s">
        <v>184</v>
      </c>
    </row>
    <row r="44" customFormat="false" ht="13.5" hidden="false" customHeight="false" outlineLevel="0" collapsed="false">
      <c r="A44" s="133" t="s">
        <v>185</v>
      </c>
      <c r="B44" s="221"/>
      <c r="C44" s="135"/>
      <c r="D44" s="222"/>
      <c r="E44" s="4"/>
      <c r="F44" s="4"/>
      <c r="G44" s="4"/>
      <c r="H44" s="4"/>
      <c r="I44" s="4"/>
      <c r="J44" s="4"/>
      <c r="K44" s="4"/>
      <c r="L44" s="4"/>
      <c r="M44" s="4"/>
      <c r="N44" s="4"/>
      <c r="O44" s="223"/>
    </row>
    <row r="45" customFormat="false" ht="13.5" hidden="false" customHeight="false" outlineLevel="0" collapsed="false">
      <c r="A45" s="224"/>
      <c r="B45" s="225" t="s">
        <v>186</v>
      </c>
      <c r="C45" s="226" t="n">
        <v>5052</v>
      </c>
      <c r="D45" s="227"/>
      <c r="E45" s="228" t="s">
        <v>164</v>
      </c>
      <c r="F45" s="228"/>
      <c r="G45" s="228"/>
      <c r="H45" s="228"/>
      <c r="I45" s="199" t="s">
        <v>187</v>
      </c>
      <c r="J45" s="140" t="s">
        <v>138</v>
      </c>
      <c r="K45" s="142" t="s">
        <v>139</v>
      </c>
      <c r="L45" s="142"/>
      <c r="M45" s="142"/>
      <c r="N45" s="171"/>
      <c r="O45" s="172"/>
      <c r="P45" s="0" t="n">
        <v>1108</v>
      </c>
    </row>
    <row r="46" customFormat="false" ht="18" hidden="false" customHeight="false" outlineLevel="0" collapsed="false">
      <c r="A46" s="229" t="s">
        <v>188</v>
      </c>
      <c r="B46" s="203"/>
      <c r="C46" s="195"/>
      <c r="D46" s="230"/>
      <c r="E46" s="231" t="s">
        <v>189</v>
      </c>
      <c r="F46" s="198"/>
      <c r="G46" s="198"/>
      <c r="H46" s="198"/>
      <c r="I46" s="204" t="s">
        <v>145</v>
      </c>
      <c r="J46" s="200" t="s">
        <v>142</v>
      </c>
      <c r="K46" s="198"/>
      <c r="L46" s="198"/>
      <c r="M46" s="198"/>
      <c r="N46" s="198"/>
      <c r="O46" s="201"/>
    </row>
    <row r="47" customFormat="false" ht="15" hidden="false" customHeight="true" outlineLevel="0" collapsed="false">
      <c r="A47" s="202" t="s">
        <v>171</v>
      </c>
      <c r="B47" s="232" t="s">
        <v>190</v>
      </c>
      <c r="C47" s="195"/>
      <c r="D47" s="196"/>
      <c r="E47" s="204" t="s">
        <v>191</v>
      </c>
      <c r="F47" s="233" t="s">
        <v>192</v>
      </c>
      <c r="G47" s="233"/>
      <c r="H47" s="233"/>
      <c r="I47" s="208" t="s">
        <v>193</v>
      </c>
      <c r="J47" s="200" t="s">
        <v>147</v>
      </c>
      <c r="K47" s="198"/>
      <c r="L47" s="198"/>
      <c r="M47" s="198"/>
      <c r="N47" s="198"/>
      <c r="O47" s="201"/>
    </row>
    <row r="48" customFormat="false" ht="15" hidden="false" customHeight="true" outlineLevel="0" collapsed="false">
      <c r="A48" s="193"/>
      <c r="B48" s="232" t="s">
        <v>194</v>
      </c>
      <c r="C48" s="195"/>
      <c r="D48" s="196"/>
      <c r="E48" s="207"/>
      <c r="F48" s="234" t="s">
        <v>195</v>
      </c>
      <c r="G48" s="234"/>
      <c r="H48" s="234"/>
      <c r="I48" s="199" t="s">
        <v>45</v>
      </c>
      <c r="J48" s="200" t="s">
        <v>138</v>
      </c>
      <c r="K48" s="235" t="s">
        <v>139</v>
      </c>
      <c r="L48" s="235"/>
      <c r="M48" s="235"/>
      <c r="N48" s="198"/>
      <c r="O48" s="201"/>
    </row>
    <row r="49" customFormat="false" ht="14.25" hidden="false" customHeight="true" outlineLevel="0" collapsed="false">
      <c r="A49" s="193"/>
      <c r="B49" s="232" t="s">
        <v>196</v>
      </c>
      <c r="C49" s="195"/>
      <c r="D49" s="196"/>
      <c r="E49" s="198"/>
      <c r="F49" s="198"/>
      <c r="G49" s="198"/>
      <c r="H49" s="198"/>
      <c r="I49" s="204" t="s">
        <v>145</v>
      </c>
      <c r="J49" s="200" t="s">
        <v>142</v>
      </c>
      <c r="K49" s="198"/>
      <c r="L49" s="198"/>
      <c r="M49" s="198"/>
      <c r="N49" s="198"/>
      <c r="O49" s="201"/>
    </row>
    <row r="50" customFormat="false" ht="12.75" hidden="false" customHeight="true" outlineLevel="0" collapsed="false">
      <c r="A50" s="193"/>
      <c r="B50" s="236"/>
      <c r="C50" s="211"/>
      <c r="D50" s="212"/>
      <c r="E50" s="213"/>
      <c r="F50" s="213"/>
      <c r="G50" s="213"/>
      <c r="H50" s="213"/>
      <c r="I50" s="237" t="s">
        <v>197</v>
      </c>
      <c r="J50" s="238" t="s">
        <v>147</v>
      </c>
      <c r="K50" s="213"/>
      <c r="L50" s="213"/>
      <c r="M50" s="213"/>
      <c r="N50" s="213"/>
      <c r="O50" s="215"/>
    </row>
    <row r="51" customFormat="false" ht="4.5" hidden="false" customHeight="true" outlineLevel="0" collapsed="false">
      <c r="A51" s="161"/>
      <c r="B51" s="162"/>
      <c r="C51" s="163"/>
      <c r="D51" s="164"/>
      <c r="E51" s="165"/>
      <c r="F51" s="165"/>
      <c r="G51" s="165"/>
      <c r="H51" s="165"/>
      <c r="I51" s="166"/>
      <c r="J51" s="165"/>
      <c r="K51" s="166"/>
      <c r="L51" s="165"/>
      <c r="M51" s="165"/>
      <c r="N51" s="165"/>
      <c r="O51" s="167"/>
    </row>
    <row r="52" customFormat="false" ht="13.5" hidden="false" customHeight="false" outlineLevel="0" collapsed="false">
      <c r="A52" s="239" t="n">
        <v>7</v>
      </c>
      <c r="B52" s="18" t="s">
        <v>102</v>
      </c>
      <c r="C52" s="138" t="n">
        <v>2572</v>
      </c>
      <c r="D52" s="240"/>
      <c r="E52" s="140" t="s">
        <v>164</v>
      </c>
      <c r="F52" s="140"/>
      <c r="G52" s="140"/>
      <c r="H52" s="4"/>
      <c r="I52" s="142" t="s">
        <v>139</v>
      </c>
      <c r="J52" s="142"/>
      <c r="K52" s="142"/>
      <c r="L52" s="171"/>
      <c r="M52" s="171"/>
      <c r="N52" s="171"/>
      <c r="O52" s="172"/>
    </row>
    <row r="53" customFormat="false" ht="13.5" hidden="false" customHeight="false" outlineLevel="0" collapsed="false">
      <c r="A53" s="13"/>
      <c r="B53" s="7"/>
      <c r="C53" s="144"/>
      <c r="D53" s="184"/>
      <c r="E53" s="8"/>
      <c r="F53" s="8"/>
      <c r="G53" s="148" t="s">
        <v>198</v>
      </c>
      <c r="H53" s="149" t="s">
        <v>138</v>
      </c>
      <c r="I53" s="8"/>
      <c r="J53" s="8"/>
      <c r="K53" s="8"/>
      <c r="L53" s="8"/>
      <c r="M53" s="8"/>
      <c r="N53" s="8"/>
      <c r="O53" s="9"/>
    </row>
    <row r="54" customFormat="false" ht="12.75" hidden="false" customHeight="true" outlineLevel="0" collapsed="false">
      <c r="A54" s="239"/>
      <c r="B54" s="18"/>
      <c r="C54" s="138"/>
      <c r="D54" s="241"/>
      <c r="E54" s="146"/>
      <c r="F54" s="8"/>
      <c r="G54" s="152" t="s">
        <v>199</v>
      </c>
      <c r="H54" s="149" t="s">
        <v>142</v>
      </c>
      <c r="I54" s="242" t="s">
        <v>200</v>
      </c>
      <c r="J54" s="242"/>
      <c r="K54" s="242"/>
      <c r="L54" s="242"/>
      <c r="M54" s="242"/>
      <c r="N54" s="242"/>
      <c r="O54" s="242"/>
      <c r="P54" s="0" t="n">
        <v>1054</v>
      </c>
    </row>
    <row r="55" customFormat="false" ht="13.5" hidden="false" customHeight="false" outlineLevel="0" collapsed="false">
      <c r="A55" s="13"/>
      <c r="B55" s="7"/>
      <c r="C55" s="144"/>
      <c r="D55" s="184"/>
      <c r="E55" s="243" t="s">
        <v>201</v>
      </c>
      <c r="F55" s="244" t="s">
        <v>202</v>
      </c>
      <c r="G55" s="150" t="s">
        <v>203</v>
      </c>
      <c r="H55" s="175" t="s">
        <v>147</v>
      </c>
      <c r="I55" s="242"/>
      <c r="J55" s="242"/>
      <c r="K55" s="242"/>
      <c r="L55" s="242"/>
      <c r="M55" s="242"/>
      <c r="N55" s="242"/>
      <c r="O55" s="242"/>
    </row>
    <row r="56" customFormat="false" ht="14.25" hidden="false" customHeight="false" outlineLevel="0" collapsed="false">
      <c r="A56" s="154"/>
      <c r="B56" s="155"/>
      <c r="C56" s="156"/>
      <c r="D56" s="187"/>
      <c r="E56" s="151"/>
      <c r="F56" s="158"/>
      <c r="G56" s="245" t="s">
        <v>204</v>
      </c>
      <c r="H56" s="158"/>
      <c r="I56" s="242"/>
      <c r="J56" s="242"/>
      <c r="K56" s="242"/>
      <c r="L56" s="242"/>
      <c r="M56" s="242"/>
      <c r="N56" s="242"/>
      <c r="O56" s="242"/>
    </row>
    <row r="57" customFormat="false" ht="4.5" hidden="false" customHeight="true" outlineLevel="0" collapsed="false">
      <c r="A57" s="161"/>
      <c r="B57" s="162"/>
      <c r="C57" s="163"/>
      <c r="D57" s="164"/>
      <c r="E57" s="165"/>
      <c r="F57" s="165"/>
      <c r="G57" s="165"/>
      <c r="H57" s="165"/>
      <c r="I57" s="166"/>
      <c r="J57" s="165"/>
      <c r="K57" s="166"/>
      <c r="L57" s="165"/>
      <c r="M57" s="165"/>
      <c r="N57" s="165"/>
      <c r="O57" s="167"/>
    </row>
    <row r="58" customFormat="false" ht="13.5" hidden="false" customHeight="false" outlineLevel="0" collapsed="false">
      <c r="A58" s="239" t="n">
        <v>8</v>
      </c>
      <c r="B58" s="168" t="s">
        <v>205</v>
      </c>
      <c r="C58" s="169" t="n">
        <v>1064</v>
      </c>
      <c r="D58" s="246"/>
      <c r="E58" s="140" t="s">
        <v>164</v>
      </c>
      <c r="F58" s="140"/>
      <c r="G58" s="140"/>
      <c r="H58" s="140"/>
      <c r="I58" s="247"/>
      <c r="J58" s="141" t="s">
        <v>138</v>
      </c>
      <c r="K58" s="142" t="s">
        <v>139</v>
      </c>
      <c r="L58" s="142"/>
      <c r="M58" s="142"/>
      <c r="N58" s="171"/>
      <c r="O58" s="172"/>
    </row>
    <row r="59" customFormat="false" ht="12.75" hidden="false" customHeight="false" outlineLevel="0" collapsed="false">
      <c r="A59" s="13"/>
      <c r="B59" s="7"/>
      <c r="C59" s="173"/>
      <c r="D59" s="174"/>
      <c r="E59" s="180" t="s">
        <v>206</v>
      </c>
      <c r="F59" s="8"/>
      <c r="G59" s="8"/>
      <c r="H59" s="8"/>
      <c r="I59" s="148" t="s">
        <v>45</v>
      </c>
      <c r="J59" s="149" t="s">
        <v>142</v>
      </c>
      <c r="K59" s="8"/>
      <c r="L59" s="8"/>
      <c r="M59" s="8"/>
      <c r="N59" s="8"/>
      <c r="O59" s="9"/>
      <c r="P59" s="0" t="n">
        <v>1132</v>
      </c>
    </row>
    <row r="60" customFormat="false" ht="13.5" hidden="false" customHeight="false" outlineLevel="0" collapsed="false">
      <c r="A60" s="13"/>
      <c r="B60" s="7"/>
      <c r="C60" s="144"/>
      <c r="D60" s="145"/>
      <c r="E60" s="150" t="s">
        <v>207</v>
      </c>
      <c r="F60" s="248" t="s">
        <v>208</v>
      </c>
      <c r="G60" s="248"/>
      <c r="H60" s="248"/>
      <c r="I60" s="150" t="s">
        <v>145</v>
      </c>
      <c r="J60" s="175" t="s">
        <v>147</v>
      </c>
      <c r="K60" s="8"/>
      <c r="L60" s="8"/>
      <c r="M60" s="8"/>
      <c r="N60" s="8"/>
      <c r="O60" s="9"/>
    </row>
    <row r="61" customFormat="false" ht="13.5" hidden="false" customHeight="false" outlineLevel="0" collapsed="false">
      <c r="A61" s="154"/>
      <c r="B61" s="155"/>
      <c r="C61" s="156"/>
      <c r="D61" s="157"/>
      <c r="E61" s="176"/>
      <c r="F61" s="158"/>
      <c r="G61" s="158"/>
      <c r="H61" s="158"/>
      <c r="I61" s="159" t="s">
        <v>209</v>
      </c>
      <c r="J61" s="249"/>
      <c r="K61" s="158"/>
      <c r="L61" s="158"/>
      <c r="M61" s="158"/>
      <c r="N61" s="158"/>
      <c r="O61" s="160"/>
    </row>
    <row r="62" customFormat="false" ht="4.5" hidden="false" customHeight="true" outlineLevel="0" collapsed="false">
      <c r="A62" s="161"/>
      <c r="B62" s="162"/>
      <c r="C62" s="163"/>
      <c r="D62" s="164"/>
      <c r="E62" s="165"/>
      <c r="F62" s="165"/>
      <c r="G62" s="165"/>
      <c r="H62" s="165"/>
      <c r="I62" s="166"/>
      <c r="J62" s="165"/>
      <c r="K62" s="166"/>
      <c r="L62" s="165"/>
      <c r="M62" s="165"/>
      <c r="N62" s="165"/>
      <c r="O62" s="167"/>
    </row>
    <row r="63" customFormat="false" ht="13.5" hidden="false" customHeight="false" outlineLevel="0" collapsed="false">
      <c r="A63" s="239" t="n">
        <v>9</v>
      </c>
      <c r="B63" s="168" t="s">
        <v>210</v>
      </c>
      <c r="C63" s="169" t="n">
        <v>572</v>
      </c>
      <c r="D63" s="170"/>
      <c r="E63" s="140" t="s">
        <v>164</v>
      </c>
      <c r="F63" s="140"/>
      <c r="G63" s="140"/>
      <c r="H63" s="141" t="s">
        <v>138</v>
      </c>
      <c r="I63" s="142" t="s">
        <v>139</v>
      </c>
      <c r="J63" s="142"/>
      <c r="K63" s="142"/>
      <c r="L63" s="171"/>
      <c r="M63" s="171"/>
      <c r="N63" s="171"/>
      <c r="O63" s="172"/>
    </row>
    <row r="64" customFormat="false" ht="12.75" hidden="false" customHeight="false" outlineLevel="0" collapsed="false">
      <c r="A64" s="13"/>
      <c r="B64" s="7"/>
      <c r="C64" s="173"/>
      <c r="D64" s="174"/>
      <c r="E64" s="180"/>
      <c r="F64" s="177"/>
      <c r="G64" s="148" t="s">
        <v>51</v>
      </c>
      <c r="H64" s="149" t="s">
        <v>142</v>
      </c>
      <c r="I64" s="8"/>
      <c r="J64" s="8"/>
      <c r="K64" s="8"/>
      <c r="L64" s="8"/>
      <c r="M64" s="8"/>
      <c r="N64" s="8"/>
      <c r="O64" s="9"/>
    </row>
    <row r="65" customFormat="false" ht="13.5" hidden="false" customHeight="true" outlineLevel="0" collapsed="false">
      <c r="A65" s="13"/>
      <c r="B65" s="7"/>
      <c r="C65" s="144"/>
      <c r="D65" s="145"/>
      <c r="E65" s="150" t="s">
        <v>211</v>
      </c>
      <c r="F65" s="177"/>
      <c r="G65" s="152" t="s">
        <v>199</v>
      </c>
      <c r="H65" s="175" t="s">
        <v>147</v>
      </c>
      <c r="I65" s="242" t="s">
        <v>212</v>
      </c>
      <c r="J65" s="242"/>
      <c r="K65" s="242"/>
      <c r="L65" s="242"/>
      <c r="M65" s="242"/>
      <c r="N65" s="242"/>
      <c r="O65" s="242"/>
      <c r="P65" s="0" t="n">
        <v>1080</v>
      </c>
    </row>
    <row r="66" customFormat="false" ht="13.5" hidden="false" customHeight="false" outlineLevel="0" collapsed="false">
      <c r="A66" s="13"/>
      <c r="B66" s="7"/>
      <c r="C66" s="144"/>
      <c r="D66" s="145"/>
      <c r="E66" s="150"/>
      <c r="F66" s="250" t="s">
        <v>202</v>
      </c>
      <c r="G66" s="150" t="s">
        <v>213</v>
      </c>
      <c r="H66" s="149"/>
      <c r="I66" s="242"/>
      <c r="J66" s="242"/>
      <c r="K66" s="242"/>
      <c r="L66" s="242"/>
      <c r="M66" s="242"/>
      <c r="N66" s="242"/>
      <c r="O66" s="242"/>
    </row>
    <row r="67" customFormat="false" ht="13.5" hidden="false" customHeight="false" outlineLevel="0" collapsed="false">
      <c r="A67" s="154"/>
      <c r="B67" s="155"/>
      <c r="C67" s="156"/>
      <c r="D67" s="157"/>
      <c r="E67" s="176"/>
      <c r="F67" s="179"/>
      <c r="G67" s="176" t="s">
        <v>214</v>
      </c>
      <c r="H67" s="158"/>
      <c r="I67" s="242"/>
      <c r="J67" s="242"/>
      <c r="K67" s="242"/>
      <c r="L67" s="242"/>
      <c r="M67" s="242"/>
      <c r="N67" s="242"/>
      <c r="O67" s="242"/>
    </row>
    <row r="68" customFormat="false" ht="4.5" hidden="false" customHeight="true" outlineLevel="0" collapsed="false">
      <c r="A68" s="161"/>
      <c r="B68" s="162"/>
      <c r="C68" s="163"/>
      <c r="D68" s="164"/>
      <c r="E68" s="165"/>
      <c r="F68" s="165"/>
      <c r="G68" s="165"/>
      <c r="H68" s="165"/>
      <c r="I68" s="166"/>
      <c r="J68" s="165"/>
      <c r="K68" s="166"/>
      <c r="L68" s="165"/>
      <c r="M68" s="165"/>
      <c r="N68" s="165"/>
      <c r="O68" s="167"/>
    </row>
    <row r="69" customFormat="false" ht="13.5" hidden="false" customHeight="false" outlineLevel="0" collapsed="false">
      <c r="A69" s="239" t="n">
        <v>10</v>
      </c>
      <c r="B69" s="18" t="s">
        <v>103</v>
      </c>
      <c r="C69" s="138" t="n">
        <v>2280</v>
      </c>
      <c r="D69" s="170"/>
      <c r="E69" s="140" t="s">
        <v>164</v>
      </c>
      <c r="F69" s="140"/>
      <c r="G69" s="140"/>
      <c r="H69" s="198"/>
      <c r="I69" s="198"/>
      <c r="J69" s="141" t="s">
        <v>138</v>
      </c>
      <c r="K69" s="142" t="s">
        <v>139</v>
      </c>
      <c r="L69" s="171"/>
      <c r="M69" s="171"/>
      <c r="N69" s="171"/>
      <c r="O69" s="172"/>
    </row>
    <row r="70" customFormat="false" ht="13.5" hidden="false" customHeight="false" outlineLevel="0" collapsed="false">
      <c r="A70" s="239"/>
      <c r="B70" s="18"/>
      <c r="C70" s="138"/>
      <c r="D70" s="174"/>
      <c r="E70" s="180"/>
      <c r="F70" s="177"/>
      <c r="G70" s="148" t="s">
        <v>215</v>
      </c>
      <c r="H70" s="8"/>
      <c r="I70" s="148" t="s">
        <v>216</v>
      </c>
      <c r="J70" s="149" t="s">
        <v>142</v>
      </c>
      <c r="K70" s="8"/>
      <c r="L70" s="8"/>
      <c r="M70" s="8"/>
      <c r="N70" s="8"/>
      <c r="O70" s="9"/>
    </row>
    <row r="71" customFormat="false" ht="13.5" hidden="false" customHeight="false" outlineLevel="0" collapsed="false">
      <c r="A71" s="13"/>
      <c r="B71" s="7"/>
      <c r="C71" s="144"/>
      <c r="D71" s="145"/>
      <c r="E71" s="180" t="s">
        <v>217</v>
      </c>
      <c r="F71" s="177"/>
      <c r="G71" s="150" t="s">
        <v>218</v>
      </c>
      <c r="H71" s="8"/>
      <c r="I71" s="150" t="s">
        <v>145</v>
      </c>
      <c r="J71" s="175" t="s">
        <v>147</v>
      </c>
      <c r="K71" s="8"/>
      <c r="L71" s="8"/>
      <c r="M71" s="8"/>
      <c r="N71" s="8"/>
      <c r="O71" s="9"/>
      <c r="P71" s="0" t="n">
        <v>1080</v>
      </c>
    </row>
    <row r="72" customFormat="false" ht="13.5" hidden="false" customHeight="false" outlineLevel="0" collapsed="false">
      <c r="A72" s="13"/>
      <c r="B72" s="7"/>
      <c r="C72" s="144"/>
      <c r="D72" s="145"/>
      <c r="E72" s="150" t="s">
        <v>219</v>
      </c>
      <c r="F72" s="179"/>
      <c r="G72" s="150" t="s">
        <v>220</v>
      </c>
      <c r="H72" s="251"/>
      <c r="I72" s="150" t="s">
        <v>209</v>
      </c>
      <c r="J72" s="8"/>
      <c r="K72" s="8"/>
      <c r="L72" s="8"/>
      <c r="M72" s="8"/>
      <c r="N72" s="8"/>
      <c r="O72" s="9"/>
    </row>
    <row r="73" customFormat="false" ht="13.5" hidden="false" customHeight="false" outlineLevel="0" collapsed="false">
      <c r="A73" s="154"/>
      <c r="B73" s="155"/>
      <c r="C73" s="156"/>
      <c r="D73" s="157"/>
      <c r="E73" s="176"/>
      <c r="F73" s="179"/>
      <c r="G73" s="176"/>
      <c r="H73" s="158"/>
      <c r="I73" s="131"/>
      <c r="J73" s="158"/>
      <c r="K73" s="158"/>
      <c r="L73" s="158"/>
      <c r="M73" s="158"/>
      <c r="N73" s="158"/>
      <c r="O73" s="160"/>
    </row>
    <row r="74" customFormat="false" ht="4.5" hidden="false" customHeight="true" outlineLevel="0" collapsed="false">
      <c r="A74" s="161"/>
      <c r="B74" s="165"/>
      <c r="C74" s="164"/>
      <c r="D74" s="164"/>
      <c r="E74" s="165"/>
      <c r="F74" s="165"/>
      <c r="G74" s="165"/>
      <c r="H74" s="165"/>
      <c r="I74" s="166"/>
      <c r="J74" s="165"/>
      <c r="K74" s="166"/>
      <c r="L74" s="165"/>
      <c r="M74" s="165"/>
      <c r="N74" s="252"/>
      <c r="O74" s="167"/>
    </row>
    <row r="75" customFormat="false" ht="13.5" hidden="false" customHeight="false" outlineLevel="0" collapsed="false">
      <c r="A75" s="239" t="n">
        <v>11</v>
      </c>
      <c r="B75" s="18" t="s">
        <v>221</v>
      </c>
      <c r="C75" s="138" t="n">
        <v>600</v>
      </c>
      <c r="D75" s="170"/>
      <c r="E75" s="140" t="s">
        <v>164</v>
      </c>
      <c r="F75" s="140"/>
      <c r="G75" s="140"/>
      <c r="H75" s="198"/>
      <c r="I75" s="141" t="s">
        <v>138</v>
      </c>
      <c r="J75" s="142" t="s">
        <v>139</v>
      </c>
      <c r="K75" s="171"/>
      <c r="L75" s="171"/>
      <c r="M75" s="171"/>
      <c r="N75" s="198"/>
      <c r="O75" s="172"/>
    </row>
    <row r="76" customFormat="false" ht="12.75" hidden="false" customHeight="false" outlineLevel="0" collapsed="false">
      <c r="A76" s="239"/>
      <c r="B76" s="18"/>
      <c r="C76" s="138"/>
      <c r="D76" s="174"/>
      <c r="E76" s="180"/>
      <c r="F76" s="177"/>
      <c r="G76" s="19"/>
      <c r="H76" s="148" t="s">
        <v>216</v>
      </c>
      <c r="I76" s="149" t="s">
        <v>142</v>
      </c>
      <c r="J76" s="8"/>
      <c r="K76" s="8"/>
      <c r="L76" s="8"/>
      <c r="M76" s="8"/>
      <c r="N76" s="8"/>
      <c r="O76" s="9"/>
    </row>
    <row r="77" customFormat="false" ht="13.5" hidden="false" customHeight="false" outlineLevel="0" collapsed="false">
      <c r="A77" s="13"/>
      <c r="B77" s="7"/>
      <c r="C77" s="144"/>
      <c r="D77" s="145"/>
      <c r="E77" s="150" t="s">
        <v>222</v>
      </c>
      <c r="F77" s="177"/>
      <c r="G77" s="177"/>
      <c r="H77" s="152" t="s">
        <v>199</v>
      </c>
      <c r="I77" s="175" t="s">
        <v>147</v>
      </c>
      <c r="J77" s="8"/>
      <c r="K77" s="8"/>
      <c r="L77" s="8"/>
      <c r="M77" s="8"/>
      <c r="N77" s="8"/>
      <c r="O77" s="9"/>
      <c r="P77" s="0" t="n">
        <v>1020</v>
      </c>
    </row>
    <row r="78" customFormat="false" ht="13.5" hidden="false" customHeight="false" outlineLevel="0" collapsed="false">
      <c r="A78" s="13"/>
      <c r="B78" s="7"/>
      <c r="C78" s="144"/>
      <c r="D78" s="145"/>
      <c r="E78" s="150" t="s">
        <v>207</v>
      </c>
      <c r="F78" s="253" t="s">
        <v>202</v>
      </c>
      <c r="G78" s="253"/>
      <c r="H78" s="150" t="s">
        <v>209</v>
      </c>
      <c r="I78" s="177"/>
      <c r="J78" s="8"/>
      <c r="K78" s="8"/>
      <c r="L78" s="8"/>
      <c r="M78" s="8"/>
      <c r="N78" s="8"/>
      <c r="O78" s="9"/>
    </row>
    <row r="79" customFormat="false" ht="13.5" hidden="false" customHeight="false" outlineLevel="0" collapsed="false">
      <c r="A79" s="154"/>
      <c r="B79" s="155"/>
      <c r="C79" s="156"/>
      <c r="D79" s="157"/>
      <c r="E79" s="176"/>
      <c r="F79" s="179"/>
      <c r="G79" s="177"/>
      <c r="H79" s="176" t="n">
        <v>11273</v>
      </c>
      <c r="I79" s="8"/>
      <c r="J79" s="158"/>
      <c r="K79" s="158"/>
      <c r="L79" s="158"/>
      <c r="M79" s="158"/>
      <c r="N79" s="158"/>
      <c r="O79" s="160"/>
    </row>
    <row r="80" customFormat="false" ht="4.5" hidden="false" customHeight="true" outlineLevel="0" collapsed="false">
      <c r="A80" s="161"/>
      <c r="B80" s="165"/>
      <c r="C80" s="164"/>
      <c r="D80" s="164"/>
      <c r="E80" s="165"/>
      <c r="F80" s="165"/>
      <c r="G80" s="165"/>
      <c r="H80" s="165"/>
      <c r="I80" s="166"/>
      <c r="J80" s="165"/>
      <c r="K80" s="166"/>
      <c r="L80" s="165"/>
      <c r="M80" s="165"/>
      <c r="N80" s="165"/>
      <c r="O80" s="167"/>
    </row>
    <row r="81" customFormat="false" ht="13.5" hidden="false" customHeight="false" outlineLevel="0" collapsed="false">
      <c r="A81" s="254" t="s">
        <v>223</v>
      </c>
      <c r="B81" s="255"/>
      <c r="C81" s="135"/>
      <c r="D81" s="256"/>
      <c r="E81" s="257"/>
      <c r="F81" s="257"/>
      <c r="G81" s="257"/>
      <c r="H81" s="257"/>
      <c r="I81" s="258"/>
      <c r="J81" s="258"/>
      <c r="K81" s="258"/>
      <c r="L81" s="259"/>
      <c r="M81" s="259"/>
      <c r="N81" s="259"/>
      <c r="O81" s="260"/>
    </row>
    <row r="82" customFormat="false" ht="12.75" hidden="false" customHeight="false" outlineLevel="0" collapsed="false">
      <c r="A82" s="239" t="n">
        <v>12</v>
      </c>
      <c r="B82" s="18" t="s">
        <v>224</v>
      </c>
      <c r="C82" s="138" t="n">
        <v>2451</v>
      </c>
      <c r="D82" s="145"/>
      <c r="E82" s="200" t="s">
        <v>164</v>
      </c>
      <c r="F82" s="200"/>
      <c r="G82" s="200"/>
      <c r="H82" s="200"/>
      <c r="I82" s="8"/>
      <c r="J82" s="235" t="s">
        <v>139</v>
      </c>
      <c r="K82" s="235"/>
      <c r="L82" s="198"/>
      <c r="M82" s="198"/>
      <c r="N82" s="198"/>
      <c r="O82" s="201"/>
    </row>
    <row r="83" customFormat="false" ht="13.5" hidden="false" customHeight="false" outlineLevel="0" collapsed="false">
      <c r="A83" s="13"/>
      <c r="B83" s="7"/>
      <c r="C83" s="144"/>
      <c r="D83" s="145"/>
      <c r="E83" s="8"/>
      <c r="F83" s="8"/>
      <c r="G83" s="8"/>
      <c r="H83" s="8"/>
      <c r="I83" s="149" t="s">
        <v>138</v>
      </c>
      <c r="J83" s="8"/>
      <c r="K83" s="8"/>
      <c r="L83" s="8"/>
      <c r="M83" s="8"/>
      <c r="N83" s="8"/>
      <c r="O83" s="9"/>
    </row>
    <row r="84" customFormat="false" ht="12.75" hidden="false" customHeight="false" outlineLevel="0" collapsed="false">
      <c r="A84" s="239"/>
      <c r="B84" s="18"/>
      <c r="C84" s="138"/>
      <c r="D84" s="174"/>
      <c r="E84" s="180" t="s">
        <v>225</v>
      </c>
      <c r="F84" s="8"/>
      <c r="G84" s="8"/>
      <c r="H84" s="148" t="s">
        <v>226</v>
      </c>
      <c r="I84" s="149" t="s">
        <v>142</v>
      </c>
      <c r="J84" s="8"/>
      <c r="K84" s="8"/>
      <c r="L84" s="8"/>
      <c r="M84" s="8"/>
      <c r="N84" s="8"/>
      <c r="O84" s="9"/>
      <c r="P84" s="0" t="n">
        <v>1042</v>
      </c>
    </row>
    <row r="85" customFormat="false" ht="13.5" hidden="false" customHeight="false" outlineLevel="0" collapsed="false">
      <c r="A85" s="13"/>
      <c r="B85" s="7"/>
      <c r="C85" s="144"/>
      <c r="D85" s="145"/>
      <c r="E85" s="150" t="s">
        <v>207</v>
      </c>
      <c r="F85" s="261" t="s">
        <v>227</v>
      </c>
      <c r="G85" s="261"/>
      <c r="H85" s="150" t="s">
        <v>145</v>
      </c>
      <c r="I85" s="175" t="s">
        <v>147</v>
      </c>
      <c r="J85" s="8"/>
      <c r="K85" s="8" t="s">
        <v>228</v>
      </c>
      <c r="L85" s="8"/>
      <c r="M85" s="8"/>
      <c r="N85" s="8"/>
      <c r="O85" s="9"/>
    </row>
    <row r="86" customFormat="false" ht="12.75" hidden="false" customHeight="false" outlineLevel="0" collapsed="false">
      <c r="A86" s="154"/>
      <c r="B86" s="155"/>
      <c r="C86" s="156"/>
      <c r="D86" s="157"/>
      <c r="E86" s="159" t="s">
        <v>229</v>
      </c>
      <c r="F86" s="158"/>
      <c r="G86" s="8"/>
      <c r="H86" s="151" t="s">
        <v>209</v>
      </c>
      <c r="I86" s="158"/>
      <c r="J86" s="158"/>
      <c r="K86" s="158"/>
      <c r="L86" s="158"/>
      <c r="M86" s="158"/>
      <c r="N86" s="158"/>
      <c r="O86" s="160"/>
    </row>
    <row r="87" customFormat="false" ht="4.5" hidden="false" customHeight="true" outlineLevel="0" collapsed="false">
      <c r="A87" s="161"/>
      <c r="B87" s="162"/>
      <c r="C87" s="163"/>
      <c r="D87" s="164"/>
      <c r="E87" s="165"/>
      <c r="F87" s="165"/>
      <c r="G87" s="165"/>
      <c r="H87" s="165"/>
      <c r="I87" s="166"/>
      <c r="J87" s="165"/>
      <c r="K87" s="166"/>
      <c r="L87" s="165"/>
      <c r="M87" s="165"/>
      <c r="N87" s="165"/>
      <c r="O87" s="167"/>
    </row>
    <row r="88" customFormat="false" ht="38.25" hidden="false" customHeight="false" outlineLevel="0" collapsed="false">
      <c r="A88" s="239" t="n">
        <v>13</v>
      </c>
      <c r="B88" s="262" t="s">
        <v>230</v>
      </c>
      <c r="C88" s="138" t="n">
        <v>2517</v>
      </c>
      <c r="D88" s="170"/>
      <c r="E88" s="140" t="s">
        <v>164</v>
      </c>
      <c r="F88" s="140"/>
      <c r="G88" s="140"/>
      <c r="H88" s="140"/>
      <c r="I88" s="8"/>
      <c r="J88" s="142" t="s">
        <v>139</v>
      </c>
      <c r="K88" s="142"/>
      <c r="L88" s="171"/>
      <c r="M88" s="171"/>
      <c r="N88" s="171"/>
      <c r="O88" s="172"/>
    </row>
    <row r="89" customFormat="false" ht="13.5" hidden="false" customHeight="false" outlineLevel="0" collapsed="false">
      <c r="A89" s="13"/>
      <c r="B89" s="263"/>
      <c r="C89" s="144"/>
      <c r="D89" s="145"/>
      <c r="E89" s="8"/>
      <c r="F89" s="8"/>
      <c r="G89" s="8"/>
      <c r="H89" s="8"/>
      <c r="I89" s="149" t="s">
        <v>138</v>
      </c>
      <c r="J89" s="8"/>
      <c r="K89" s="8"/>
      <c r="L89" s="8"/>
      <c r="M89" s="8"/>
      <c r="N89" s="8"/>
      <c r="O89" s="9"/>
    </row>
    <row r="90" customFormat="false" ht="12.75" hidden="false" customHeight="false" outlineLevel="0" collapsed="false">
      <c r="A90" s="239"/>
      <c r="B90" s="18"/>
      <c r="C90" s="138"/>
      <c r="D90" s="174"/>
      <c r="E90" s="180" t="s">
        <v>231</v>
      </c>
      <c r="F90" s="8"/>
      <c r="G90" s="8"/>
      <c r="H90" s="148" t="s">
        <v>232</v>
      </c>
      <c r="I90" s="149" t="s">
        <v>142</v>
      </c>
      <c r="J90" s="8"/>
      <c r="K90" s="8"/>
      <c r="L90" s="8"/>
      <c r="M90" s="8"/>
      <c r="N90" s="8"/>
      <c r="O90" s="9"/>
      <c r="P90" s="0" t="n">
        <v>1004</v>
      </c>
    </row>
    <row r="91" customFormat="false" ht="13.5" hidden="false" customHeight="false" outlineLevel="0" collapsed="false">
      <c r="A91" s="13"/>
      <c r="B91" s="7"/>
      <c r="C91" s="144"/>
      <c r="D91" s="145"/>
      <c r="E91" s="150" t="s">
        <v>233</v>
      </c>
      <c r="F91" s="261" t="s">
        <v>202</v>
      </c>
      <c r="G91" s="261"/>
      <c r="H91" s="150" t="s">
        <v>145</v>
      </c>
      <c r="I91" s="175" t="s">
        <v>147</v>
      </c>
      <c r="J91" s="8"/>
      <c r="K91" s="8"/>
      <c r="L91" s="8"/>
      <c r="M91" s="8"/>
      <c r="N91" s="8"/>
      <c r="O91" s="9"/>
    </row>
    <row r="92" customFormat="false" ht="12.75" hidden="false" customHeight="false" outlineLevel="0" collapsed="false">
      <c r="A92" s="154"/>
      <c r="B92" s="155"/>
      <c r="C92" s="156"/>
      <c r="D92" s="157"/>
      <c r="E92" s="151" t="s">
        <v>234</v>
      </c>
      <c r="F92" s="264"/>
      <c r="G92" s="265"/>
      <c r="H92" s="159" t="n">
        <v>130046</v>
      </c>
      <c r="I92" s="158"/>
      <c r="J92" s="158"/>
      <c r="K92" s="158"/>
      <c r="L92" s="158"/>
      <c r="M92" s="158"/>
      <c r="N92" s="158"/>
      <c r="O92" s="160"/>
    </row>
  </sheetData>
  <mergeCells count="24">
    <mergeCell ref="E6:K6"/>
    <mergeCell ref="E11:I11"/>
    <mergeCell ref="E17:I17"/>
    <mergeCell ref="E22:I22"/>
    <mergeCell ref="E27:G27"/>
    <mergeCell ref="E32:G32"/>
    <mergeCell ref="E38:I38"/>
    <mergeCell ref="E45:H45"/>
    <mergeCell ref="F47:H47"/>
    <mergeCell ref="F48:H48"/>
    <mergeCell ref="E52:G52"/>
    <mergeCell ref="I54:O56"/>
    <mergeCell ref="E58:H58"/>
    <mergeCell ref="F60:H60"/>
    <mergeCell ref="E63:G63"/>
    <mergeCell ref="I65:O67"/>
    <mergeCell ref="E69:G69"/>
    <mergeCell ref="E75:G75"/>
    <mergeCell ref="F78:G78"/>
    <mergeCell ref="E81:G81"/>
    <mergeCell ref="E82:H82"/>
    <mergeCell ref="F85:G85"/>
    <mergeCell ref="E88:H88"/>
    <mergeCell ref="F91:G9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2001-02-08T14:39:23Z</dcterms:created>
  <dc:creator>tricia lynn spence</dc:creator>
  <dc:description/>
  <dc:language>en-US</dc:language>
  <cp:lastModifiedBy>Sanjeev K Khanna</cp:lastModifiedBy>
  <cp:lastPrinted>2001-02-20T14:43:02Z</cp:lastPrinted>
  <cp:revision>0</cp:revision>
  <dc:subject/>
  <dc:title/>
</cp:coreProperties>
</file>