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<sst xmlns="http://schemas.openxmlformats.org/spreadsheetml/2006/main" count="185" uniqueCount="85">
  <si>
    <t xml:space="preserve">LastName</t>
  </si>
  <si>
    <t xml:space="preserve">FirstName</t>
  </si>
  <si>
    <t xml:space="preserve">Status</t>
  </si>
  <si>
    <t xml:space="preserve">HIRE DATE</t>
  </si>
  <si>
    <t xml:space="preserve">Supervisor</t>
  </si>
  <si>
    <t xml:space="preserve">DEPARTMENT</t>
  </si>
  <si>
    <t xml:space="preserve">Job Group Description</t>
  </si>
  <si>
    <t xml:space="preserve">Pay Scale</t>
  </si>
  <si>
    <t xml:space="preserve">Previous Salary</t>
  </si>
  <si>
    <t xml:space="preserve">Date of last Salary Inc</t>
  </si>
  <si>
    <t xml:space="preserve">Salary Last Chg %</t>
  </si>
  <si>
    <t xml:space="preserve">Current
Annual Salary</t>
  </si>
  <si>
    <t xml:space="preserve">Budgeted Merit (3.75%)</t>
  </si>
  <si>
    <t xml:space="preserve">Proposed Merit (3.75%)</t>
  </si>
  <si>
    <t xml:space="preserve">New Annual Salary</t>
  </si>
  <si>
    <t xml:space="preserve">Lump Sum</t>
  </si>
  <si>
    <t xml:space="preserve">Supervisor Proposed Merit/Lump Sum</t>
  </si>
  <si>
    <t xml:space="preserve">MD Adjusted</t>
  </si>
  <si>
    <t xml:space="preserve">Final</t>
  </si>
  <si>
    <t xml:space="preserve">GISID</t>
  </si>
  <si>
    <t xml:space="preserve">Personnel No</t>
  </si>
  <si>
    <t xml:space="preserve">HR Rep</t>
  </si>
  <si>
    <t xml:space="preserve">Division</t>
  </si>
  <si>
    <t xml:space="preserve">Comp Plus Flag</t>
  </si>
  <si>
    <t xml:space="preserve">Merit</t>
  </si>
  <si>
    <t xml:space="preserve">Merit </t>
  </si>
  <si>
    <t xml:space="preserve">Hasenjager</t>
  </si>
  <si>
    <t xml:space="preserve">Bianchi</t>
  </si>
  <si>
    <t xml:space="preserve">Rita</t>
  </si>
  <si>
    <t xml:space="preserve">FRE</t>
  </si>
  <si>
    <t xml:space="preserve">ETSCOMMEREXE</t>
  </si>
  <si>
    <t xml:space="preserve">Kirk, Steven</t>
  </si>
  <si>
    <t xml:space="preserve">Rates &amp; Tariffs</t>
  </si>
  <si>
    <t xml:space="preserve">Senior Specialist</t>
  </si>
  <si>
    <t xml:space="preserve">CP17</t>
  </si>
  <si>
    <t xml:space="preserve">Darveaux</t>
  </si>
  <si>
    <t xml:space="preserve">Mary</t>
  </si>
  <si>
    <t xml:space="preserve">CP18</t>
  </si>
  <si>
    <t xml:space="preserve">Winckowski</t>
  </si>
  <si>
    <t xml:space="preserve">Michele</t>
  </si>
  <si>
    <t xml:space="preserve">Bischoff</t>
  </si>
  <si>
    <t xml:space="preserve">Barbara</t>
  </si>
  <si>
    <t xml:space="preserve">FRN</t>
  </si>
  <si>
    <t xml:space="preserve">Sr. Admin. Support</t>
  </si>
  <si>
    <t xml:space="preserve">CP10</t>
  </si>
  <si>
    <t xml:space="preserve">Bourg</t>
  </si>
  <si>
    <t xml:space="preserve">Naomi</t>
  </si>
  <si>
    <t xml:space="preserve">Thurber</t>
  </si>
  <si>
    <t xml:space="preserve">Robert</t>
  </si>
  <si>
    <t xml:space="preserve">Kissner, Tim</t>
  </si>
  <si>
    <t xml:space="preserve">Cost Of Svcs</t>
  </si>
  <si>
    <t xml:space="preserve">Brennan</t>
  </si>
  <si>
    <t xml:space="preserve">Patrick</t>
  </si>
  <si>
    <t xml:space="preserve">Specialist</t>
  </si>
  <si>
    <t xml:space="preserve">CP15</t>
  </si>
  <si>
    <t xml:space="preserve">Kirk</t>
  </si>
  <si>
    <t xml:space="preserve">Steven</t>
  </si>
  <si>
    <t xml:space="preserve">Miller, Mary Kay</t>
  </si>
  <si>
    <t xml:space="preserve">Director</t>
  </si>
  <si>
    <t xml:space="preserve">ML03</t>
  </si>
  <si>
    <t xml:space="preserve">Petersen</t>
  </si>
  <si>
    <t xml:space="preserve">Keith</t>
  </si>
  <si>
    <t xml:space="preserve">Certificates And Reporting</t>
  </si>
  <si>
    <t xml:space="preserve">Hass</t>
  </si>
  <si>
    <t xml:space="preserve">Glen</t>
  </si>
  <si>
    <t xml:space="preserve">State Govt Affairs</t>
  </si>
  <si>
    <t xml:space="preserve">Manager</t>
  </si>
  <si>
    <t xml:space="preserve">ML02</t>
  </si>
  <si>
    <t xml:space="preserve">Kissner</t>
  </si>
  <si>
    <t xml:space="preserve">Tim</t>
  </si>
  <si>
    <t xml:space="preserve">Loeffler</t>
  </si>
  <si>
    <t xml:space="preserve">Michael</t>
  </si>
  <si>
    <t xml:space="preserve">Stanton</t>
  </si>
  <si>
    <t xml:space="preserve">Lon</t>
  </si>
  <si>
    <t xml:space="preserve">Fritch</t>
  </si>
  <si>
    <t xml:space="preserve">Bret</t>
  </si>
  <si>
    <t xml:space="preserve">Petersen, Keith</t>
  </si>
  <si>
    <t xml:space="preserve">Martens</t>
  </si>
  <si>
    <t xml:space="preserve">Donna</t>
  </si>
  <si>
    <t xml:space="preserve">Vignaroli</t>
  </si>
  <si>
    <t xml:space="preserve">Donald</t>
  </si>
  <si>
    <t xml:space="preserve">Call</t>
  </si>
  <si>
    <t xml:space="preserve">Josie</t>
  </si>
  <si>
    <t xml:space="preserve">Total Pool $s</t>
  </si>
  <si>
    <t xml:space="preserve">Proposed Merit &amp; Lump Sum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</si>
</sst>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#,##0.00"/>
    <numFmt numFmtId="168" formatCode="dd\-mmm\-yy"/>
    <numFmt numFmtId="169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8"/>
      <name val="Arial"/>
      <family val="2"/>
    </font>
    <font>
      <sz val="7"/>
      <name val="Arial"/>
      <family val="2"/>
    </font>
    <font>
      <b val="true"/>
      <sz val="7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7" fillId="2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3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7" fillId="4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1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1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9" fillId="3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8" fillId="0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7" fontId="8" fillId="5" borderId="1" xfId="2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8" fillId="3" borderId="1" xfId="21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LL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6.13671875" defaultRowHeight="12.8" customHeight="true" zeroHeight="false" outlineLevelRow="0" outlineLevelCol="0"/>
  <cols>
    <col collapsed="false" customWidth="true" hidden="true" outlineLevel="0" max="1" min="1" style="1" width="7.85"/>
    <col collapsed="false" customWidth="true" hidden="true" outlineLevel="0" max="2" min="2" style="1" width="8.7"/>
    <col collapsed="false" customWidth="true" hidden="true" outlineLevel="0" max="3" min="3" style="1" width="8.85"/>
    <col collapsed="false" customWidth="true" hidden="false" outlineLevel="0" max="4" min="4" style="1" width="9.28"/>
    <col collapsed="false" customWidth="true" hidden="false" outlineLevel="0" max="5" min="5" style="1" width="8.41"/>
    <col collapsed="false" customWidth="true" hidden="true" outlineLevel="0" max="6" min="6" style="1" width="5.13"/>
    <col collapsed="false" customWidth="true" hidden="true" outlineLevel="0" max="7" min="7" style="1" width="8.41"/>
    <col collapsed="false" customWidth="true" hidden="true" outlineLevel="0" max="8" min="8" style="1" width="12.7"/>
    <col collapsed="false" customWidth="true" hidden="false" outlineLevel="0" max="9" min="9" style="1" width="11.85"/>
    <col collapsed="false" customWidth="true" hidden="true" outlineLevel="0" max="10" min="10" style="1" width="19.41"/>
    <col collapsed="false" customWidth="true" hidden="false" outlineLevel="0" max="11" min="11" style="1" width="14.14"/>
    <col collapsed="false" customWidth="true" hidden="false" outlineLevel="0" max="12" min="12" style="2" width="5.28"/>
    <col collapsed="false" customWidth="true" hidden="true" outlineLevel="0" max="13" min="13" style="3" width="7.85"/>
    <col collapsed="false" customWidth="true" hidden="true" outlineLevel="0" max="14" min="14" style="1" width="8.41"/>
    <col collapsed="false" customWidth="true" hidden="false" outlineLevel="0" max="15" min="15" style="1" width="5.71"/>
    <col collapsed="false" customWidth="true" hidden="false" outlineLevel="0" max="16" min="16" style="1" width="8.7"/>
    <col collapsed="false" customWidth="true" hidden="true" outlineLevel="0" max="17" min="17" style="1" width="11.42"/>
    <col collapsed="false" customWidth="true" hidden="false" outlineLevel="0" max="18" min="18" style="1" width="9.41"/>
    <col collapsed="false" customWidth="true" hidden="false" outlineLevel="0" max="19" min="19" style="1" width="8.41"/>
    <col collapsed="false" customWidth="true" hidden="false" outlineLevel="0" max="20" min="20" style="1" width="9.7"/>
    <col collapsed="false" customWidth="true" hidden="false" outlineLevel="0" max="21" min="21" style="1" width="8.7"/>
    <col collapsed="false" customWidth="true" hidden="false" outlineLevel="0" max="22" min="22" style="4" width="8.56"/>
    <col collapsed="false" customWidth="true" hidden="false" outlineLevel="0" max="23" min="23" style="4" width="9.14"/>
    <col collapsed="false" customWidth="true" hidden="false" outlineLevel="0" max="24" min="24" style="4" width="7.7"/>
    <col collapsed="false" customWidth="true" hidden="false" outlineLevel="0" max="25" min="25" style="4" width="10.85"/>
    <col collapsed="false" customWidth="true" hidden="false" outlineLevel="0" max="26" min="26" style="4" width="8.56"/>
    <col collapsed="false" customWidth="true" hidden="false" outlineLevel="0" max="27" min="27" style="4" width="9.99"/>
    <col collapsed="false" customWidth="false" hidden="false" outlineLevel="0" max="257" min="28" style="1" width="36.14"/>
  </cols>
  <sheetData>
    <row r="1" customFormat="false" ht="43.5" hidden="false" customHeight="true" outlineLevel="0" collapsed="false">
      <c r="D1" s="5" t="s">
        <v>0</v>
      </c>
      <c r="E1" s="5" t="s">
        <v>1</v>
      </c>
      <c r="F1" s="5" t="s">
        <v>2</v>
      </c>
      <c r="G1" s="5" t="s">
        <v>3</v>
      </c>
      <c r="I1" s="5" t="s">
        <v>4</v>
      </c>
      <c r="J1" s="5" t="s">
        <v>5</v>
      </c>
      <c r="K1" s="5" t="s">
        <v>6</v>
      </c>
      <c r="L1" s="5" t="s">
        <v>7</v>
      </c>
      <c r="M1" s="6" t="s">
        <v>8</v>
      </c>
      <c r="N1" s="5" t="s">
        <v>9</v>
      </c>
      <c r="O1" s="5" t="s">
        <v>10</v>
      </c>
      <c r="P1" s="5" t="s">
        <v>11</v>
      </c>
      <c r="R1" s="5" t="s">
        <v>12</v>
      </c>
      <c r="S1" s="7" t="s">
        <v>13</v>
      </c>
      <c r="T1" s="5" t="s">
        <v>14</v>
      </c>
      <c r="U1" s="5" t="s">
        <v>15</v>
      </c>
      <c r="V1" s="8" t="s">
        <v>16</v>
      </c>
      <c r="W1" s="8"/>
      <c r="X1" s="8" t="s">
        <v>17</v>
      </c>
      <c r="Y1" s="8"/>
      <c r="Z1" s="8" t="s">
        <v>18</v>
      </c>
      <c r="AA1" s="8"/>
    </row>
    <row r="2" customFormat="false" ht="20.85" hidden="false" customHeight="false" outlineLevel="0" collapsed="false">
      <c r="A2" s="5" t="s">
        <v>19</v>
      </c>
      <c r="B2" s="5" t="s">
        <v>20</v>
      </c>
      <c r="C2" s="5" t="s">
        <v>21</v>
      </c>
      <c r="D2" s="9"/>
      <c r="E2" s="9"/>
      <c r="F2" s="9"/>
      <c r="G2" s="9"/>
      <c r="H2" s="5" t="s">
        <v>22</v>
      </c>
      <c r="I2" s="9"/>
      <c r="J2" s="9"/>
      <c r="K2" s="9"/>
      <c r="L2" s="10"/>
      <c r="M2" s="9"/>
      <c r="N2" s="9"/>
      <c r="O2" s="9"/>
      <c r="P2" s="9"/>
      <c r="Q2" s="11" t="s">
        <v>23</v>
      </c>
      <c r="R2" s="9"/>
      <c r="S2" s="9"/>
      <c r="T2" s="9"/>
      <c r="U2" s="9"/>
      <c r="V2" s="8" t="s">
        <v>24</v>
      </c>
      <c r="W2" s="8" t="s">
        <v>15</v>
      </c>
      <c r="X2" s="8" t="s">
        <v>24</v>
      </c>
      <c r="Y2" s="8" t="s">
        <v>15</v>
      </c>
      <c r="Z2" s="8" t="s">
        <v>25</v>
      </c>
      <c r="AA2" s="8" t="s">
        <v>15</v>
      </c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20.85" hidden="false" customHeight="false" outlineLevel="0" collapsed="false">
      <c r="A3" s="13" t="n">
        <v>90008377</v>
      </c>
      <c r="B3" s="13" t="n">
        <v>504654</v>
      </c>
      <c r="C3" s="14" t="s">
        <v>26</v>
      </c>
      <c r="D3" s="14" t="s">
        <v>27</v>
      </c>
      <c r="E3" s="14" t="s">
        <v>28</v>
      </c>
      <c r="F3" s="14" t="s">
        <v>29</v>
      </c>
      <c r="G3" s="15" t="n">
        <v>27181</v>
      </c>
      <c r="H3" s="14" t="s">
        <v>30</v>
      </c>
      <c r="I3" s="14" t="s">
        <v>31</v>
      </c>
      <c r="J3" s="14" t="s">
        <v>32</v>
      </c>
      <c r="K3" s="14" t="s">
        <v>33</v>
      </c>
      <c r="L3" s="16" t="s">
        <v>34</v>
      </c>
      <c r="M3" s="17" t="n">
        <v>82092</v>
      </c>
      <c r="N3" s="15" t="n">
        <v>36922</v>
      </c>
      <c r="O3" s="13" t="n">
        <v>4.5</v>
      </c>
      <c r="P3" s="18" t="n">
        <v>85786</v>
      </c>
      <c r="Q3" s="19"/>
      <c r="R3" s="18" t="n">
        <f aca="false">P3*0.0375</f>
        <v>3216.975</v>
      </c>
      <c r="S3" s="20" t="n">
        <v>1958</v>
      </c>
      <c r="T3" s="18" t="n">
        <f aca="false">S3+P3</f>
        <v>87744</v>
      </c>
      <c r="U3" s="21"/>
      <c r="V3" s="22" t="n">
        <v>1958</v>
      </c>
      <c r="W3" s="22" t="n">
        <v>1275</v>
      </c>
      <c r="X3" s="22"/>
      <c r="Y3" s="22"/>
      <c r="Z3" s="22"/>
      <c r="AA3" s="22"/>
    </row>
    <row r="4" customFormat="false" ht="20.85" hidden="false" customHeight="false" outlineLevel="0" collapsed="false">
      <c r="A4" s="13" t="n">
        <v>90008374</v>
      </c>
      <c r="B4" s="13" t="n">
        <v>504674</v>
      </c>
      <c r="C4" s="14" t="s">
        <v>26</v>
      </c>
      <c r="D4" s="14" t="s">
        <v>35</v>
      </c>
      <c r="E4" s="14" t="s">
        <v>36</v>
      </c>
      <c r="F4" s="14" t="s">
        <v>29</v>
      </c>
      <c r="G4" s="15" t="n">
        <v>27806</v>
      </c>
      <c r="H4" s="14" t="s">
        <v>30</v>
      </c>
      <c r="I4" s="14" t="s">
        <v>31</v>
      </c>
      <c r="J4" s="14" t="s">
        <v>32</v>
      </c>
      <c r="K4" s="14" t="s">
        <v>33</v>
      </c>
      <c r="L4" s="16" t="s">
        <v>37</v>
      </c>
      <c r="M4" s="17" t="n">
        <v>81984</v>
      </c>
      <c r="N4" s="15" t="n">
        <v>36922</v>
      </c>
      <c r="O4" s="13" t="n">
        <v>4.5</v>
      </c>
      <c r="P4" s="18" t="n">
        <v>85673</v>
      </c>
      <c r="Q4" s="19"/>
      <c r="R4" s="18" t="n">
        <f aca="false">P4*0.0375</f>
        <v>3212.7375</v>
      </c>
      <c r="S4" s="23" t="n">
        <v>3212.7375</v>
      </c>
      <c r="T4" s="18" t="n">
        <f aca="false">S4+P4</f>
        <v>88885.7375</v>
      </c>
      <c r="U4" s="21"/>
      <c r="V4" s="22" t="n">
        <v>3200</v>
      </c>
      <c r="W4" s="22"/>
      <c r="X4" s="22"/>
      <c r="Y4" s="22"/>
      <c r="Z4" s="22"/>
      <c r="AA4" s="22"/>
    </row>
    <row r="5" customFormat="false" ht="20.85" hidden="false" customHeight="false" outlineLevel="0" collapsed="false">
      <c r="A5" s="13" t="n">
        <v>90008385</v>
      </c>
      <c r="B5" s="13" t="n">
        <v>504814</v>
      </c>
      <c r="C5" s="14" t="s">
        <v>26</v>
      </c>
      <c r="D5" s="14" t="s">
        <v>38</v>
      </c>
      <c r="E5" s="14" t="s">
        <v>39</v>
      </c>
      <c r="F5" s="14" t="s">
        <v>29</v>
      </c>
      <c r="G5" s="15" t="n">
        <v>29108</v>
      </c>
      <c r="H5" s="14" t="s">
        <v>30</v>
      </c>
      <c r="I5" s="14" t="s">
        <v>31</v>
      </c>
      <c r="J5" s="14" t="s">
        <v>32</v>
      </c>
      <c r="K5" s="14" t="s">
        <v>33</v>
      </c>
      <c r="L5" s="16" t="s">
        <v>34</v>
      </c>
      <c r="M5" s="17" t="n">
        <v>72636</v>
      </c>
      <c r="N5" s="15" t="n">
        <v>37134</v>
      </c>
      <c r="O5" s="13" t="n">
        <v>3.25</v>
      </c>
      <c r="P5" s="18" t="n">
        <v>75000</v>
      </c>
      <c r="Q5" s="19"/>
      <c r="R5" s="18" t="n">
        <f aca="false">P5*0.0375</f>
        <v>2812.5</v>
      </c>
      <c r="S5" s="23" t="n">
        <v>2812.5</v>
      </c>
      <c r="T5" s="18" t="n">
        <f aca="false">S5+P5</f>
        <v>77812.5</v>
      </c>
      <c r="U5" s="21"/>
      <c r="V5" s="22" t="n">
        <v>2800</v>
      </c>
      <c r="W5" s="22"/>
      <c r="X5" s="22"/>
      <c r="Y5" s="22"/>
      <c r="Z5" s="22"/>
      <c r="AA5" s="22"/>
    </row>
    <row r="6" customFormat="false" ht="20.85" hidden="false" customHeight="false" outlineLevel="0" collapsed="false">
      <c r="A6" s="13" t="n">
        <v>90008379</v>
      </c>
      <c r="B6" s="13" t="n">
        <v>504656</v>
      </c>
      <c r="C6" s="14" t="s">
        <v>26</v>
      </c>
      <c r="D6" s="14" t="s">
        <v>40</v>
      </c>
      <c r="E6" s="14" t="s">
        <v>41</v>
      </c>
      <c r="F6" s="14" t="s">
        <v>42</v>
      </c>
      <c r="G6" s="15" t="n">
        <v>29332</v>
      </c>
      <c r="H6" s="14" t="s">
        <v>30</v>
      </c>
      <c r="I6" s="14" t="s">
        <v>31</v>
      </c>
      <c r="J6" s="14" t="s">
        <v>32</v>
      </c>
      <c r="K6" s="14" t="s">
        <v>43</v>
      </c>
      <c r="L6" s="16" t="s">
        <v>44</v>
      </c>
      <c r="M6" s="17" t="n">
        <v>40476</v>
      </c>
      <c r="N6" s="15" t="n">
        <v>36922</v>
      </c>
      <c r="O6" s="13" t="n">
        <v>3.23</v>
      </c>
      <c r="P6" s="18" t="n">
        <v>41784</v>
      </c>
      <c r="Q6" s="19"/>
      <c r="R6" s="18" t="n">
        <f aca="false">P6*0.0375</f>
        <v>1566.9</v>
      </c>
      <c r="S6" s="20" t="n">
        <v>0</v>
      </c>
      <c r="T6" s="18" t="n">
        <f aca="false">S6+P6</f>
        <v>41784</v>
      </c>
      <c r="U6" s="21"/>
      <c r="V6" s="22"/>
      <c r="W6" s="22" t="n">
        <v>1500</v>
      </c>
      <c r="X6" s="22"/>
      <c r="Y6" s="22"/>
      <c r="Z6" s="22"/>
      <c r="AA6" s="22"/>
    </row>
    <row r="7" customFormat="false" ht="20.85" hidden="false" customHeight="false" outlineLevel="0" collapsed="false">
      <c r="A7" s="13" t="n">
        <v>90008378</v>
      </c>
      <c r="B7" s="13" t="n">
        <v>504659</v>
      </c>
      <c r="C7" s="14" t="s">
        <v>26</v>
      </c>
      <c r="D7" s="14" t="s">
        <v>45</v>
      </c>
      <c r="E7" s="14" t="s">
        <v>46</v>
      </c>
      <c r="F7" s="14" t="s">
        <v>42</v>
      </c>
      <c r="G7" s="15" t="n">
        <v>27334</v>
      </c>
      <c r="H7" s="14" t="s">
        <v>30</v>
      </c>
      <c r="I7" s="14" t="s">
        <v>31</v>
      </c>
      <c r="J7" s="14" t="s">
        <v>32</v>
      </c>
      <c r="K7" s="14" t="s">
        <v>43</v>
      </c>
      <c r="L7" s="16" t="s">
        <v>44</v>
      </c>
      <c r="M7" s="17" t="n">
        <v>40572</v>
      </c>
      <c r="N7" s="15" t="n">
        <v>36922</v>
      </c>
      <c r="O7" s="13" t="n">
        <v>2.99</v>
      </c>
      <c r="P7" s="18" t="n">
        <v>41784</v>
      </c>
      <c r="Q7" s="19"/>
      <c r="R7" s="18" t="n">
        <f aca="false">P7*0.0375</f>
        <v>1566.9</v>
      </c>
      <c r="S7" s="20" t="n">
        <v>0</v>
      </c>
      <c r="T7" s="18" t="n">
        <f aca="false">S7+P7</f>
        <v>41784</v>
      </c>
      <c r="U7" s="21"/>
      <c r="V7" s="22"/>
      <c r="W7" s="22" t="n">
        <v>1500</v>
      </c>
      <c r="X7" s="22"/>
      <c r="Y7" s="22"/>
      <c r="Z7" s="22"/>
      <c r="AA7" s="22"/>
    </row>
    <row r="8" customFormat="false" ht="20.85" hidden="false" customHeight="false" outlineLevel="0" collapsed="false">
      <c r="A8" s="13" t="n">
        <v>90011409</v>
      </c>
      <c r="B8" s="13" t="n">
        <v>504577</v>
      </c>
      <c r="C8" s="14" t="s">
        <v>26</v>
      </c>
      <c r="D8" s="14" t="s">
        <v>47</v>
      </c>
      <c r="E8" s="14" t="s">
        <v>48</v>
      </c>
      <c r="F8" s="14" t="s">
        <v>29</v>
      </c>
      <c r="G8" s="15" t="n">
        <v>22433</v>
      </c>
      <c r="H8" s="14" t="s">
        <v>30</v>
      </c>
      <c r="I8" s="14" t="s">
        <v>49</v>
      </c>
      <c r="J8" s="14" t="s">
        <v>50</v>
      </c>
      <c r="K8" s="14" t="s">
        <v>33</v>
      </c>
      <c r="L8" s="16" t="s">
        <v>34</v>
      </c>
      <c r="M8" s="17" t="n">
        <v>77532</v>
      </c>
      <c r="N8" s="15" t="n">
        <v>36922</v>
      </c>
      <c r="O8" s="13" t="n">
        <v>4.25</v>
      </c>
      <c r="P8" s="18" t="n">
        <v>80827</v>
      </c>
      <c r="Q8" s="19"/>
      <c r="R8" s="18" t="n">
        <f aca="false">P8*0.0375</f>
        <v>3031.0125</v>
      </c>
      <c r="S8" s="23" t="n">
        <v>3031.0125</v>
      </c>
      <c r="T8" s="18" t="n">
        <f aca="false">S8+P8</f>
        <v>83858.0125</v>
      </c>
      <c r="U8" s="21"/>
      <c r="V8" s="22" t="n">
        <v>2500</v>
      </c>
      <c r="W8" s="22"/>
      <c r="X8" s="22"/>
      <c r="Y8" s="22"/>
      <c r="Z8" s="22"/>
      <c r="AA8" s="22"/>
    </row>
    <row r="9" customFormat="false" ht="20.85" hidden="false" customHeight="false" outlineLevel="0" collapsed="false">
      <c r="A9" s="13" t="n">
        <v>90127433</v>
      </c>
      <c r="B9" s="13" t="n">
        <v>400048</v>
      </c>
      <c r="C9" s="14" t="s">
        <v>26</v>
      </c>
      <c r="D9" s="14" t="s">
        <v>51</v>
      </c>
      <c r="E9" s="14" t="s">
        <v>52</v>
      </c>
      <c r="F9" s="14" t="s">
        <v>29</v>
      </c>
      <c r="G9" s="15" t="n">
        <v>29691</v>
      </c>
      <c r="H9" s="14" t="s">
        <v>30</v>
      </c>
      <c r="I9" s="14" t="s">
        <v>49</v>
      </c>
      <c r="J9" s="14" t="s">
        <v>50</v>
      </c>
      <c r="K9" s="14" t="s">
        <v>53</v>
      </c>
      <c r="L9" s="16" t="s">
        <v>54</v>
      </c>
      <c r="M9" s="17" t="n">
        <v>64800</v>
      </c>
      <c r="N9" s="15" t="n">
        <v>36922</v>
      </c>
      <c r="O9" s="13" t="n">
        <v>4.25</v>
      </c>
      <c r="P9" s="18" t="n">
        <v>67554</v>
      </c>
      <c r="Q9" s="19"/>
      <c r="R9" s="18" t="n">
        <f aca="false">P9*0.0375</f>
        <v>2533.275</v>
      </c>
      <c r="S9" s="23" t="n">
        <v>2533.275</v>
      </c>
      <c r="T9" s="18" t="n">
        <f aca="false">S9+P9</f>
        <v>70087.275</v>
      </c>
      <c r="U9" s="21"/>
      <c r="V9" s="22" t="n">
        <v>3750</v>
      </c>
      <c r="W9" s="22"/>
      <c r="X9" s="22"/>
      <c r="Y9" s="22"/>
      <c r="Z9" s="22"/>
      <c r="AA9" s="22"/>
    </row>
    <row r="10" customFormat="false" ht="20.85" hidden="false" customHeight="false" outlineLevel="0" collapsed="false">
      <c r="A10" s="13" t="n">
        <v>90013440</v>
      </c>
      <c r="B10" s="13" t="n">
        <v>503978</v>
      </c>
      <c r="C10" s="14" t="s">
        <v>26</v>
      </c>
      <c r="D10" s="14" t="s">
        <v>55</v>
      </c>
      <c r="E10" s="14" t="s">
        <v>56</v>
      </c>
      <c r="F10" s="14" t="s">
        <v>29</v>
      </c>
      <c r="G10" s="15" t="n">
        <v>26854</v>
      </c>
      <c r="H10" s="14" t="s">
        <v>30</v>
      </c>
      <c r="I10" s="14" t="s">
        <v>57</v>
      </c>
      <c r="J10" s="14" t="s">
        <v>32</v>
      </c>
      <c r="K10" s="14" t="s">
        <v>58</v>
      </c>
      <c r="L10" s="16" t="s">
        <v>59</v>
      </c>
      <c r="M10" s="17" t="n">
        <v>111780</v>
      </c>
      <c r="N10" s="15" t="n">
        <v>36922</v>
      </c>
      <c r="O10" s="13" t="n">
        <v>3.75</v>
      </c>
      <c r="P10" s="18" t="n">
        <v>115972</v>
      </c>
      <c r="Q10" s="19"/>
      <c r="R10" s="18" t="n">
        <f aca="false">P10*0.0375</f>
        <v>4348.95</v>
      </c>
      <c r="S10" s="23" t="n">
        <v>4348.95</v>
      </c>
      <c r="T10" s="18" t="n">
        <f aca="false">S10+P10</f>
        <v>120320.95</v>
      </c>
      <c r="U10" s="21"/>
      <c r="V10" s="22" t="n">
        <v>5800</v>
      </c>
      <c r="W10" s="22"/>
      <c r="X10" s="22"/>
      <c r="Y10" s="22"/>
      <c r="Z10" s="22"/>
      <c r="AA10" s="22"/>
    </row>
    <row r="11" customFormat="false" ht="20.85" hidden="false" customHeight="false" outlineLevel="0" collapsed="false">
      <c r="A11" s="13" t="n">
        <v>90008384</v>
      </c>
      <c r="B11" s="13" t="n">
        <v>504133</v>
      </c>
      <c r="C11" s="14" t="s">
        <v>26</v>
      </c>
      <c r="D11" s="14" t="s">
        <v>60</v>
      </c>
      <c r="E11" s="14" t="s">
        <v>61</v>
      </c>
      <c r="F11" s="14" t="s">
        <v>29</v>
      </c>
      <c r="G11" s="15" t="n">
        <v>27533</v>
      </c>
      <c r="H11" s="14" t="s">
        <v>30</v>
      </c>
      <c r="I11" s="14" t="s">
        <v>57</v>
      </c>
      <c r="J11" s="14" t="s">
        <v>62</v>
      </c>
      <c r="K11" s="14" t="s">
        <v>58</v>
      </c>
      <c r="L11" s="16" t="s">
        <v>59</v>
      </c>
      <c r="M11" s="17" t="n">
        <v>85200</v>
      </c>
      <c r="N11" s="15" t="n">
        <v>36922</v>
      </c>
      <c r="O11" s="13" t="n">
        <v>4.25</v>
      </c>
      <c r="P11" s="18" t="n">
        <v>88821</v>
      </c>
      <c r="Q11" s="19"/>
      <c r="R11" s="18" t="n">
        <f aca="false">P11*0.0375</f>
        <v>3330.7875</v>
      </c>
      <c r="S11" s="23" t="n">
        <v>3330.7875</v>
      </c>
      <c r="T11" s="18" t="n">
        <f aca="false">S11+P11</f>
        <v>92151.7875</v>
      </c>
      <c r="U11" s="21"/>
      <c r="V11" s="22" t="n">
        <v>3500</v>
      </c>
      <c r="W11" s="22"/>
      <c r="X11" s="22"/>
      <c r="Y11" s="22"/>
      <c r="Z11" s="22"/>
      <c r="AA11" s="22"/>
    </row>
    <row r="12" customFormat="false" ht="20.85" hidden="false" customHeight="false" outlineLevel="0" collapsed="false">
      <c r="A12" s="13" t="n">
        <v>90008375</v>
      </c>
      <c r="B12" s="13" t="n">
        <v>504343</v>
      </c>
      <c r="C12" s="14" t="s">
        <v>26</v>
      </c>
      <c r="D12" s="14" t="s">
        <v>63</v>
      </c>
      <c r="E12" s="14" t="s">
        <v>64</v>
      </c>
      <c r="F12" s="14" t="s">
        <v>29</v>
      </c>
      <c r="G12" s="15" t="n">
        <v>27190</v>
      </c>
      <c r="H12" s="14" t="s">
        <v>30</v>
      </c>
      <c r="I12" s="14" t="s">
        <v>57</v>
      </c>
      <c r="J12" s="14" t="s">
        <v>65</v>
      </c>
      <c r="K12" s="14" t="s">
        <v>66</v>
      </c>
      <c r="L12" s="16" t="s">
        <v>67</v>
      </c>
      <c r="M12" s="17" t="n">
        <v>108744</v>
      </c>
      <c r="N12" s="15" t="n">
        <v>36922</v>
      </c>
      <c r="O12" s="13" t="n">
        <v>3.53</v>
      </c>
      <c r="P12" s="18" t="n">
        <v>112583</v>
      </c>
      <c r="Q12" s="19"/>
      <c r="R12" s="18" t="n">
        <f aca="false">P12*0.0375</f>
        <v>4221.8625</v>
      </c>
      <c r="S12" s="20" t="n">
        <v>0</v>
      </c>
      <c r="T12" s="18" t="n">
        <f aca="false">S12+P12</f>
        <v>112583</v>
      </c>
      <c r="U12" s="21"/>
      <c r="V12" s="22"/>
      <c r="W12" s="22" t="n">
        <v>3000</v>
      </c>
      <c r="X12" s="22"/>
      <c r="Y12" s="22"/>
      <c r="Z12" s="22"/>
      <c r="AA12" s="22"/>
    </row>
    <row r="13" customFormat="false" ht="20.85" hidden="false" customHeight="false" outlineLevel="0" collapsed="false">
      <c r="A13" s="13" t="n">
        <v>90008364</v>
      </c>
      <c r="B13" s="13" t="n">
        <v>504561</v>
      </c>
      <c r="C13" s="14" t="s">
        <v>26</v>
      </c>
      <c r="D13" s="14" t="s">
        <v>68</v>
      </c>
      <c r="E13" s="14" t="s">
        <v>69</v>
      </c>
      <c r="F13" s="14" t="s">
        <v>29</v>
      </c>
      <c r="G13" s="15" t="n">
        <v>31152</v>
      </c>
      <c r="H13" s="14" t="s">
        <v>30</v>
      </c>
      <c r="I13" s="14" t="s">
        <v>57</v>
      </c>
      <c r="J13" s="14" t="s">
        <v>50</v>
      </c>
      <c r="K13" s="14" t="s">
        <v>66</v>
      </c>
      <c r="L13" s="16" t="s">
        <v>67</v>
      </c>
      <c r="M13" s="17" t="n">
        <v>88752</v>
      </c>
      <c r="N13" s="15" t="n">
        <v>36922</v>
      </c>
      <c r="O13" s="13" t="n">
        <v>4.5</v>
      </c>
      <c r="P13" s="18" t="n">
        <v>92746</v>
      </c>
      <c r="Q13" s="19"/>
      <c r="R13" s="18" t="n">
        <f aca="false">P13*0.0375</f>
        <v>3477.975</v>
      </c>
      <c r="S13" s="23" t="n">
        <v>3477.975</v>
      </c>
      <c r="T13" s="18" t="n">
        <f aca="false">S13+P13</f>
        <v>96223.975</v>
      </c>
      <c r="U13" s="21"/>
      <c r="V13" s="22" t="n">
        <v>4000</v>
      </c>
      <c r="W13" s="22"/>
      <c r="X13" s="22"/>
      <c r="Y13" s="22"/>
      <c r="Z13" s="22"/>
      <c r="AA13" s="22"/>
    </row>
    <row r="14" customFormat="false" ht="20.85" hidden="false" customHeight="false" outlineLevel="0" collapsed="false">
      <c r="A14" s="13" t="n">
        <v>90151023</v>
      </c>
      <c r="B14" s="13" t="n">
        <v>570222</v>
      </c>
      <c r="C14" s="14" t="s">
        <v>26</v>
      </c>
      <c r="D14" s="14" t="s">
        <v>70</v>
      </c>
      <c r="E14" s="14" t="s">
        <v>71</v>
      </c>
      <c r="F14" s="14" t="s">
        <v>29</v>
      </c>
      <c r="G14" s="15" t="n">
        <v>37040</v>
      </c>
      <c r="H14" s="14" t="s">
        <v>30</v>
      </c>
      <c r="I14" s="14" t="s">
        <v>57</v>
      </c>
      <c r="J14" s="14" t="s">
        <v>65</v>
      </c>
      <c r="K14" s="14" t="s">
        <v>66</v>
      </c>
      <c r="L14" s="16" t="s">
        <v>67</v>
      </c>
      <c r="M14" s="17"/>
      <c r="N14" s="15"/>
      <c r="O14" s="13"/>
      <c r="P14" s="18" t="n">
        <v>64000</v>
      </c>
      <c r="Q14" s="19"/>
      <c r="R14" s="18" t="n">
        <f aca="false">P14*0.0375</f>
        <v>2400</v>
      </c>
      <c r="S14" s="23" t="n">
        <v>2400</v>
      </c>
      <c r="T14" s="18" t="n">
        <f aca="false">S14+P14</f>
        <v>66400</v>
      </c>
      <c r="U14" s="21"/>
      <c r="V14" s="22" t="n">
        <v>2750</v>
      </c>
      <c r="W14" s="22"/>
      <c r="X14" s="22"/>
      <c r="Y14" s="22"/>
      <c r="Z14" s="22"/>
      <c r="AA14" s="22"/>
    </row>
    <row r="15" customFormat="false" ht="20.85" hidden="false" customHeight="false" outlineLevel="0" collapsed="false">
      <c r="A15" s="13" t="n">
        <v>90008777</v>
      </c>
      <c r="B15" s="13" t="n">
        <v>504782</v>
      </c>
      <c r="C15" s="14" t="s">
        <v>26</v>
      </c>
      <c r="D15" s="14" t="s">
        <v>72</v>
      </c>
      <c r="E15" s="14" t="s">
        <v>73</v>
      </c>
      <c r="F15" s="14" t="s">
        <v>29</v>
      </c>
      <c r="G15" s="15" t="n">
        <v>30483</v>
      </c>
      <c r="H15" s="14" t="s">
        <v>30</v>
      </c>
      <c r="I15" s="14" t="s">
        <v>57</v>
      </c>
      <c r="J15" s="14" t="s">
        <v>65</v>
      </c>
      <c r="K15" s="14" t="s">
        <v>66</v>
      </c>
      <c r="L15" s="16" t="s">
        <v>67</v>
      </c>
      <c r="M15" s="17" t="n">
        <v>93840</v>
      </c>
      <c r="N15" s="15" t="n">
        <v>36922</v>
      </c>
      <c r="O15" s="13" t="n">
        <v>3.76</v>
      </c>
      <c r="P15" s="18" t="n">
        <v>97368</v>
      </c>
      <c r="Q15" s="19"/>
      <c r="R15" s="18" t="n">
        <f aca="false">P15*0.0375</f>
        <v>3651.3</v>
      </c>
      <c r="S15" s="23" t="n">
        <v>3651.3</v>
      </c>
      <c r="T15" s="18" t="n">
        <f aca="false">S15+P15</f>
        <v>101019.3</v>
      </c>
      <c r="U15" s="21"/>
      <c r="V15" s="22" t="n">
        <v>3500</v>
      </c>
      <c r="W15" s="22"/>
      <c r="X15" s="22"/>
      <c r="Y15" s="22"/>
      <c r="Z15" s="22"/>
      <c r="AA15" s="22"/>
    </row>
    <row r="16" customFormat="false" ht="20.85" hidden="false" customHeight="false" outlineLevel="0" collapsed="false">
      <c r="A16" s="13" t="n">
        <v>90025768</v>
      </c>
      <c r="B16" s="13" t="n">
        <v>504571</v>
      </c>
      <c r="C16" s="14" t="s">
        <v>26</v>
      </c>
      <c r="D16" s="14" t="s">
        <v>74</v>
      </c>
      <c r="E16" s="14" t="s">
        <v>75</v>
      </c>
      <c r="F16" s="14" t="s">
        <v>29</v>
      </c>
      <c r="G16" s="15" t="n">
        <v>31567</v>
      </c>
      <c r="H16" s="14" t="s">
        <v>30</v>
      </c>
      <c r="I16" s="14" t="s">
        <v>76</v>
      </c>
      <c r="J16" s="14" t="s">
        <v>62</v>
      </c>
      <c r="K16" s="14" t="s">
        <v>33</v>
      </c>
      <c r="L16" s="16" t="s">
        <v>34</v>
      </c>
      <c r="M16" s="17" t="n">
        <v>57672</v>
      </c>
      <c r="N16" s="15" t="n">
        <v>36922</v>
      </c>
      <c r="O16" s="13" t="n">
        <v>5.2</v>
      </c>
      <c r="P16" s="18" t="n">
        <v>60672</v>
      </c>
      <c r="Q16" s="19"/>
      <c r="R16" s="18" t="n">
        <f aca="false">P16*0.0375</f>
        <v>2275.2</v>
      </c>
      <c r="S16" s="23" t="n">
        <v>2275.2</v>
      </c>
      <c r="T16" s="18" t="n">
        <f aca="false">S16+P16</f>
        <v>62947.2</v>
      </c>
      <c r="U16" s="21"/>
      <c r="V16" s="22" t="n">
        <v>2275</v>
      </c>
      <c r="W16" s="22"/>
      <c r="X16" s="22"/>
      <c r="Y16" s="22"/>
      <c r="Z16" s="22"/>
      <c r="AA16" s="22"/>
    </row>
    <row r="17" customFormat="false" ht="20.85" hidden="false" customHeight="false" outlineLevel="0" collapsed="false">
      <c r="A17" s="13" t="n">
        <v>90008383</v>
      </c>
      <c r="B17" s="13" t="n">
        <v>504735</v>
      </c>
      <c r="C17" s="14" t="s">
        <v>26</v>
      </c>
      <c r="D17" s="14" t="s">
        <v>77</v>
      </c>
      <c r="E17" s="14" t="s">
        <v>78</v>
      </c>
      <c r="F17" s="14" t="s">
        <v>29</v>
      </c>
      <c r="G17" s="15" t="n">
        <v>26390</v>
      </c>
      <c r="H17" s="14" t="s">
        <v>30</v>
      </c>
      <c r="I17" s="14" t="s">
        <v>76</v>
      </c>
      <c r="J17" s="14" t="s">
        <v>62</v>
      </c>
      <c r="K17" s="14" t="s">
        <v>33</v>
      </c>
      <c r="L17" s="16" t="s">
        <v>34</v>
      </c>
      <c r="M17" s="17" t="n">
        <v>69144</v>
      </c>
      <c r="N17" s="15" t="n">
        <v>36922</v>
      </c>
      <c r="O17" s="13" t="n">
        <v>4.77</v>
      </c>
      <c r="P17" s="18" t="n">
        <v>72444</v>
      </c>
      <c r="Q17" s="19"/>
      <c r="R17" s="18" t="n">
        <f aca="false">P17*0.0375</f>
        <v>2716.65</v>
      </c>
      <c r="S17" s="23" t="n">
        <v>2716.65</v>
      </c>
      <c r="T17" s="18" t="n">
        <f aca="false">S17+P17</f>
        <v>75160.65</v>
      </c>
      <c r="U17" s="21"/>
      <c r="V17" s="22" t="n">
        <v>2900</v>
      </c>
      <c r="W17" s="22"/>
      <c r="X17" s="22"/>
      <c r="Y17" s="22"/>
      <c r="Z17" s="22"/>
      <c r="AA17" s="22"/>
    </row>
    <row r="18" customFormat="false" ht="20.85" hidden="false" customHeight="false" outlineLevel="0" collapsed="false">
      <c r="A18" s="13" t="n">
        <v>90008382</v>
      </c>
      <c r="B18" s="13" t="n">
        <v>504801</v>
      </c>
      <c r="C18" s="14" t="s">
        <v>26</v>
      </c>
      <c r="D18" s="14" t="s">
        <v>79</v>
      </c>
      <c r="E18" s="14" t="s">
        <v>80</v>
      </c>
      <c r="F18" s="14" t="s">
        <v>29</v>
      </c>
      <c r="G18" s="15" t="n">
        <v>24761</v>
      </c>
      <c r="H18" s="14" t="s">
        <v>30</v>
      </c>
      <c r="I18" s="14" t="s">
        <v>76</v>
      </c>
      <c r="J18" s="14" t="s">
        <v>62</v>
      </c>
      <c r="K18" s="14" t="s">
        <v>33</v>
      </c>
      <c r="L18" s="16" t="s">
        <v>34</v>
      </c>
      <c r="M18" s="17" t="n">
        <v>85176</v>
      </c>
      <c r="N18" s="15" t="n">
        <v>36922</v>
      </c>
      <c r="O18" s="13" t="n">
        <v>3</v>
      </c>
      <c r="P18" s="18" t="n">
        <v>87732</v>
      </c>
      <c r="Q18" s="19"/>
      <c r="R18" s="18" t="n">
        <f aca="false">P18*0.0375</f>
        <v>3289.95</v>
      </c>
      <c r="S18" s="20" t="n">
        <v>12</v>
      </c>
      <c r="T18" s="18" t="n">
        <f aca="false">S18+P18</f>
        <v>87744</v>
      </c>
      <c r="U18" s="21"/>
      <c r="V18" s="22" t="n">
        <v>12</v>
      </c>
      <c r="W18" s="22" t="n">
        <v>3000</v>
      </c>
      <c r="X18" s="22"/>
      <c r="Y18" s="22"/>
      <c r="Z18" s="22"/>
      <c r="AA18" s="22"/>
    </row>
    <row r="19" customFormat="false" ht="20.85" hidden="false" customHeight="false" outlineLevel="0" collapsed="false">
      <c r="A19" s="13" t="n">
        <v>90008386</v>
      </c>
      <c r="B19" s="13" t="n">
        <v>504667</v>
      </c>
      <c r="C19" s="14" t="s">
        <v>26</v>
      </c>
      <c r="D19" s="14" t="s">
        <v>81</v>
      </c>
      <c r="E19" s="14" t="s">
        <v>82</v>
      </c>
      <c r="F19" s="14" t="s">
        <v>42</v>
      </c>
      <c r="G19" s="15" t="n">
        <v>26120</v>
      </c>
      <c r="H19" s="14" t="s">
        <v>30</v>
      </c>
      <c r="I19" s="14" t="s">
        <v>76</v>
      </c>
      <c r="J19" s="14" t="s">
        <v>62</v>
      </c>
      <c r="K19" s="14" t="s">
        <v>43</v>
      </c>
      <c r="L19" s="16" t="s">
        <v>44</v>
      </c>
      <c r="M19" s="17" t="n">
        <v>40548</v>
      </c>
      <c r="N19" s="15" t="n">
        <v>36922</v>
      </c>
      <c r="O19" s="13" t="n">
        <v>2.96</v>
      </c>
      <c r="P19" s="18" t="n">
        <v>41748</v>
      </c>
      <c r="Q19" s="19"/>
      <c r="R19" s="18" t="n">
        <f aca="false">P19*0.0375</f>
        <v>1565.55</v>
      </c>
      <c r="S19" s="20" t="n">
        <v>36</v>
      </c>
      <c r="T19" s="18" t="n">
        <f aca="false">S19+P19</f>
        <v>41784</v>
      </c>
      <c r="U19" s="21"/>
      <c r="V19" s="22" t="n">
        <v>0</v>
      </c>
      <c r="W19" s="22" t="n">
        <v>0</v>
      </c>
      <c r="X19" s="22"/>
      <c r="Y19" s="22"/>
      <c r="Z19" s="22"/>
      <c r="AA19" s="22"/>
    </row>
    <row r="20" customFormat="false" ht="12.8" hidden="false" customHeight="false" outlineLevel="0" collapsed="false">
      <c r="P20" s="24"/>
      <c r="Q20" s="24"/>
      <c r="R20" s="24"/>
      <c r="S20" s="24"/>
      <c r="T20" s="24"/>
      <c r="U20" s="18"/>
    </row>
    <row r="21" customFormat="false" ht="12.8" hidden="false" customHeight="false" outlineLevel="0" collapsed="false">
      <c r="D21" s="1" t="n">
        <f aca="false">COUNTA(D3:D19)</f>
        <v>17</v>
      </c>
      <c r="P21" s="24" t="n">
        <f aca="false">SUM(P3:P20)</f>
        <v>1312494</v>
      </c>
      <c r="Q21" s="24" t="n">
        <f aca="false">SUM(Q3:Q20)</f>
        <v>0</v>
      </c>
      <c r="R21" s="24"/>
      <c r="S21" s="24" t="n">
        <f aca="false">SUM(S3:S20)</f>
        <v>35796.3875</v>
      </c>
      <c r="T21" s="24" t="n">
        <f aca="false">SUM(T3:T20)</f>
        <v>1348290.3875</v>
      </c>
      <c r="U21" s="18" t="n">
        <f aca="false">SUM(U3:U19)</f>
        <v>0</v>
      </c>
      <c r="V21" s="25" t="n">
        <f aca="false">SUM(V3:V19)</f>
        <v>38945</v>
      </c>
      <c r="W21" s="25" t="n">
        <f aca="false">SUM(W3:W19)</f>
        <v>10275</v>
      </c>
      <c r="X21" s="25" t="n">
        <f aca="false">SUM(X3:X19)</f>
        <v>0</v>
      </c>
      <c r="Y21" s="25" t="n">
        <f aca="false">SUM(Y3:Y19)</f>
        <v>0</v>
      </c>
      <c r="Z21" s="25" t="n">
        <f aca="false">SUM(Z3:Z19)</f>
        <v>0</v>
      </c>
      <c r="AA21" s="25" t="n">
        <f aca="false">SUM(AA3:AA19)</f>
        <v>0</v>
      </c>
    </row>
    <row r="22" customFormat="false" ht="12.8" hidden="false" customHeight="false" outlineLevel="0" collapsed="false">
      <c r="R22" s="26" t="s">
        <v>83</v>
      </c>
      <c r="S22" s="24" t="n">
        <v>49219</v>
      </c>
      <c r="T22" s="24"/>
      <c r="V22" s="27" t="n">
        <f aca="false">SUM(V21+W21)</f>
        <v>49220</v>
      </c>
      <c r="W22" s="27"/>
      <c r="X22" s="27" t="n">
        <f aca="false">SUM(X21+Y21)</f>
        <v>0</v>
      </c>
      <c r="Y22" s="27"/>
      <c r="Z22" s="27" t="n">
        <f aca="false">SUM(Z21+AA21)</f>
        <v>0</v>
      </c>
      <c r="AA22" s="27"/>
    </row>
    <row r="23" customFormat="false" ht="12.8" hidden="false" customHeight="false" outlineLevel="0" collapsed="false">
      <c r="R23" s="26" t="s">
        <v>84</v>
      </c>
      <c r="S23" s="24" t="n">
        <f aca="false">SUM(S3:S20)+U21</f>
        <v>35796.3875</v>
      </c>
    </row>
  </sheetData>
  <mergeCells count="6">
    <mergeCell ref="V1:W1"/>
    <mergeCell ref="X1:Y1"/>
    <mergeCell ref="Z1:AA1"/>
    <mergeCell ref="V22:W22"/>
    <mergeCell ref="X22:Y22"/>
    <mergeCell ref="Z22:AA22"/>
  </mergeCells>
  <printOptions headings="false" gridLines="false" gridLinesSet="true" horizontalCentered="false" verticalCentered="false"/>
  <pageMargins left="0.5" right="0.5" top="1.07986111111111" bottom="0.75" header="0.5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&amp;LNeubauer/Miller&amp;C&amp;"Arial,Bold"&amp;14ETS 2001 Merit Worksheets
Data as of 12/12/01</oddHeader>
    <oddFooter>&amp;L&amp;"Arial,Bold"&amp;8Proposed merits in RED reflect maximum merit available&amp;R&amp;Pof&amp;N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" customFormat="false" ht="20.85" hidden="false" customHeight="false" outlineLevel="0" collapsed="false"/>
    <row r="3" customFormat="false" ht="20.85" hidden="false" customHeight="false" outlineLevel="0" collapsed="false"/>
    <row r="4" customFormat="false" ht="20.85" hidden="false" customHeight="false" outlineLevel="0" collapsed="false"/>
    <row r="5" customFormat="false" ht="20.85" hidden="false" customHeight="false" outlineLevel="0" collapsed="false"/>
    <row r="6" customFormat="false" ht="20.85" hidden="false" customHeight="false" outlineLevel="0" collapsed="false"/>
    <row r="7" customFormat="false" ht="20.85" hidden="false" customHeight="false" outlineLevel="0" collapsed="false"/>
    <row r="8" customFormat="false" ht="20.85" hidden="false" customHeight="false" outlineLevel="0" collapsed="false"/>
    <row r="9" customFormat="false" ht="20.85" hidden="false" customHeight="false" outlineLevel="0" collapsed="false"/>
    <row r="10" customFormat="false" ht="20.85" hidden="false" customHeight="false" outlineLevel="0" collapsed="false"/>
    <row r="11" customFormat="false" ht="20.85" hidden="false" customHeight="false" outlineLevel="0" collapsed="false"/>
    <row r="12" customFormat="false" ht="20.85" hidden="false" customHeight="false" outlineLevel="0" collapsed="false"/>
    <row r="13" customFormat="false" ht="20.85" hidden="false" customHeight="false" outlineLevel="0" collapsed="false"/>
    <row r="14" customFormat="false" ht="20.85" hidden="false" customHeight="false" outlineLevel="0" collapsed="false"/>
    <row r="15" customFormat="false" ht="20.85" hidden="false" customHeight="false" outlineLevel="0" collapsed="false"/>
    <row r="16" customFormat="false" ht="20.85" hidden="false" customHeight="false" outlineLevel="0" collapsed="false"/>
    <row r="17" customFormat="false" ht="20.85" hidden="false" customHeight="false" outlineLevel="0" collapsed="false"/>
    <row r="18" customFormat="false" ht="20.85" hidden="false" customHeight="false" outlineLevel="0" collapsed="false"/>
    <row r="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" customFormat="false" ht="20.85" hidden="false" customHeight="false" outlineLevel="0" collapsed="false"/>
    <row r="3" customFormat="false" ht="20.85" hidden="false" customHeight="false" outlineLevel="0" collapsed="false"/>
    <row r="4" customFormat="false" ht="20.85" hidden="false" customHeight="false" outlineLevel="0" collapsed="false"/>
    <row r="5" customFormat="false" ht="20.85" hidden="false" customHeight="false" outlineLevel="0" collapsed="false"/>
    <row r="6" customFormat="false" ht="20.85" hidden="false" customHeight="false" outlineLevel="0" collapsed="false"/>
    <row r="7" customFormat="false" ht="20.85" hidden="false" customHeight="false" outlineLevel="0" collapsed="false"/>
    <row r="8" customFormat="false" ht="20.85" hidden="false" customHeight="false" outlineLevel="0" collapsed="false"/>
    <row r="9" customFormat="false" ht="20.85" hidden="false" customHeight="false" outlineLevel="0" collapsed="false"/>
    <row r="10" customFormat="false" ht="20.85" hidden="false" customHeight="false" outlineLevel="0" collapsed="false"/>
    <row r="11" customFormat="false" ht="20.85" hidden="false" customHeight="false" outlineLevel="0" collapsed="false"/>
    <row r="12" customFormat="false" ht="20.85" hidden="false" customHeight="false" outlineLevel="0" collapsed="false"/>
    <row r="13" customFormat="false" ht="20.85" hidden="false" customHeight="false" outlineLevel="0" collapsed="false"/>
    <row r="14" customFormat="false" ht="20.85" hidden="false" customHeight="false" outlineLevel="0" collapsed="false"/>
    <row r="15" customFormat="false" ht="20.85" hidden="false" customHeight="false" outlineLevel="0" collapsed="false"/>
    <row r="16" customFormat="false" ht="20.85" hidden="false" customHeight="false" outlineLevel="0" collapsed="false"/>
    <row r="17" customFormat="false" ht="20.85" hidden="false" customHeight="false" outlineLevel="0" collapsed="false"/>
    <row r="18" customFormat="false" ht="20.85" hidden="false" customHeight="false" outlineLevel="0" collapsed="false"/>
    <row r="19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