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Sheet1!$A$1:$Z$142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<sst xmlns="http://schemas.openxmlformats.org/spreadsheetml/2006/main" count="109" uniqueCount="72">
  <si>
    <t xml:space="preserve">FPL Model Comparison</t>
  </si>
  <si>
    <t xml:space="preserve">Revenue</t>
  </si>
  <si>
    <t xml:space="preserve"> </t>
  </si>
  <si>
    <t xml:space="preserve">FPL PPA</t>
  </si>
  <si>
    <t xml:space="preserve">ENA PPA</t>
  </si>
  <si>
    <t xml:space="preserve">Difference @ PV 9%</t>
  </si>
  <si>
    <t xml:space="preserve">FPL share (50%)</t>
  </si>
  <si>
    <t xml:space="preserve">FPL Market</t>
  </si>
  <si>
    <t xml:space="preserve">ENA Market</t>
  </si>
  <si>
    <t xml:space="preserve">FPL Steam/Hedges</t>
  </si>
  <si>
    <t xml:space="preserve">ENA Steam/Hedges</t>
  </si>
  <si>
    <t xml:space="preserve">FPL Interest Income</t>
  </si>
  <si>
    <t xml:space="preserve">ENA Interest Income (From Prospectus)</t>
  </si>
  <si>
    <t xml:space="preserve">ENA Model (Based off of Prospectus)</t>
  </si>
  <si>
    <t xml:space="preserve">Bellingham </t>
  </si>
  <si>
    <t xml:space="preserve">PPA</t>
  </si>
  <si>
    <t xml:space="preserve">Market</t>
  </si>
  <si>
    <t xml:space="preserve">Steam/Hedges</t>
  </si>
  <si>
    <t xml:space="preserve">Interest Income </t>
  </si>
  <si>
    <t xml:space="preserve">Total Bellingham Revenue</t>
  </si>
  <si>
    <t xml:space="preserve">Sayreville</t>
  </si>
  <si>
    <t xml:space="preserve">Interest Income</t>
  </si>
  <si>
    <t xml:space="preserve">Total Sayreville Revenue</t>
  </si>
  <si>
    <t xml:space="preserve">Consolidated</t>
  </si>
  <si>
    <t xml:space="preserve">Total Revenue</t>
  </si>
  <si>
    <t xml:space="preserve">ENA Model Total Consolidated Revenue</t>
  </si>
  <si>
    <t xml:space="preserve">FPL</t>
  </si>
  <si>
    <t xml:space="preserve">ENA  </t>
  </si>
  <si>
    <t xml:space="preserve">Comments:  The difference in Revenue is primarily due to the FP&amp;L more aggressive view on the dispatch of excess capacity. </t>
  </si>
  <si>
    <t xml:space="preserve">Expenses</t>
  </si>
  <si>
    <t xml:space="preserve">Cost Of Gas</t>
  </si>
  <si>
    <t xml:space="preserve">FPL Model - Fuel  (Includes Fixed Transportation)</t>
  </si>
  <si>
    <t xml:space="preserve">ENA Fuel - PPA</t>
  </si>
  <si>
    <t xml:space="preserve">ENA Fuel - Market</t>
  </si>
  <si>
    <t xml:space="preserve">ENA Total Fuel</t>
  </si>
  <si>
    <t xml:space="preserve">Difference</t>
  </si>
  <si>
    <t xml:space="preserve">Operational Expenses</t>
  </si>
  <si>
    <t xml:space="preserve">Fixed O&amp;M</t>
  </si>
  <si>
    <t xml:space="preserve">Variable O&amp;M </t>
  </si>
  <si>
    <t xml:space="preserve">Major Maintenance &amp; Ongoing Capex (Cash)</t>
  </si>
  <si>
    <t xml:space="preserve">Insurance</t>
  </si>
  <si>
    <t xml:space="preserve">SG&amp;A </t>
  </si>
  <si>
    <t xml:space="preserve">Utility Start Up Power (included in O&amp;M)</t>
  </si>
  <si>
    <t xml:space="preserve">Property, Other Taxes</t>
  </si>
  <si>
    <t xml:space="preserve">Debt Service L/C Fee</t>
  </si>
  <si>
    <t xml:space="preserve">Marketing Fee</t>
  </si>
  <si>
    <t xml:space="preserve">Administrative Fee</t>
  </si>
  <si>
    <t xml:space="preserve">O&amp;M Fees </t>
  </si>
  <si>
    <t xml:space="preserve">Total Expense</t>
  </si>
  <si>
    <t xml:space="preserve">PV@9%</t>
  </si>
  <si>
    <t xml:space="preserve">ENA Model</t>
  </si>
  <si>
    <t xml:space="preserve">Variable O&amp;M</t>
  </si>
  <si>
    <t xml:space="preserve">Water costs and easement fee</t>
  </si>
  <si>
    <t xml:space="preserve">G&amp;A and Professional Fees</t>
  </si>
  <si>
    <t xml:space="preserve">Property Taxes</t>
  </si>
  <si>
    <t xml:space="preserve">Management Fees</t>
  </si>
  <si>
    <t xml:space="preserve">Fuel Management Fees</t>
  </si>
  <si>
    <t xml:space="preserve">Sub-Ordinate Mgmt Fees</t>
  </si>
  <si>
    <t xml:space="preserve">Other</t>
  </si>
  <si>
    <t xml:space="preserve">Total</t>
  </si>
  <si>
    <t xml:space="preserve">Expense Comparison</t>
  </si>
  <si>
    <t xml:space="preserve">Comments:  Expenses are higher in FP&amp;L model  primarily due to higher fuel cost associated with merchant sales</t>
  </si>
  <si>
    <t xml:space="preserve">Operating Margin</t>
  </si>
  <si>
    <t xml:space="preserve">FP&amp;L </t>
  </si>
  <si>
    <t xml:space="preserve">ENA</t>
  </si>
  <si>
    <t xml:space="preserve">Less Debt Service</t>
  </si>
  <si>
    <t xml:space="preserve">Pre Tax Cash Flows (FPL 50%)</t>
  </si>
  <si>
    <t xml:space="preserve">Valuation</t>
  </si>
  <si>
    <t xml:space="preserve">FPL </t>
  </si>
  <si>
    <t xml:space="preserve">Comments:  ENA Model does not look at taxes so analysis is done on a pretax basis.  The difference in the PV @ 9% of the revenue from contracted </t>
  </si>
  <si>
    <t xml:space="preserve">capacity and market sales at $140 mm represent over 100% of the difference in the valuations.  The market sales makeup up about 95% of this</t>
  </si>
  <si>
    <t xml:space="preserve">delta based on the % differences in revenues. ENA's model is based of the ESI Tractebel Acqusition Corp -424b1 Prospectus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</si>
</sst>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\$#,##0_);[RED]&quot;($&quot;#,##0\)"/>
    <numFmt numFmtId="168" formatCode="\$#,##0.00_);[RED]&quot;($&quot;#,##0.00\)"/>
    <numFmt numFmtId="169" formatCode="_(\$* #,##0.00_);_(\$* \(#,##0.00\);_(\$* \-??_);_(@_)"/>
    <numFmt numFmtId="170" formatCode="_(\$* #,##0_);_(\$* \(#,##0\);_(\$* \-??_);_(@_)"/>
    <numFmt numFmtId="171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i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008080"/>
        <bgColor rgb="FF008080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2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28"/>
    <col collapsed="false" customWidth="true" hidden="false" outlineLevel="0" max="5" min="5" style="0" width="13.85"/>
    <col collapsed="false" customWidth="true" hidden="false" outlineLevel="0" max="10" min="6" style="0" width="11.56"/>
    <col collapsed="false" customWidth="true" hidden="false" outlineLevel="0" max="15" min="11" style="0" width="11.85"/>
    <col collapsed="false" customWidth="true" hidden="false" outlineLevel="0" max="21" min="16" style="0" width="11.56"/>
    <col collapsed="false" customWidth="true" hidden="false" outlineLevel="0" max="25" min="22" style="0" width="11.42"/>
    <col collapsed="false" customWidth="true" hidden="false" outlineLevel="0" max="26" min="26" style="0" width="11.28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3.5" hidden="false" customHeight="false" outlineLevel="0" collapsed="false">
      <c r="A5" s="2"/>
      <c r="B5" s="2"/>
      <c r="C5" s="2"/>
      <c r="D5" s="2"/>
      <c r="E5" s="2"/>
      <c r="F5" s="3" t="n">
        <v>2001</v>
      </c>
      <c r="G5" s="3" t="n">
        <f aca="false">F5+1</f>
        <v>2002</v>
      </c>
      <c r="H5" s="3" t="n">
        <f aca="false">G5+1</f>
        <v>2003</v>
      </c>
      <c r="I5" s="3" t="n">
        <f aca="false">H5+1</f>
        <v>2004</v>
      </c>
      <c r="J5" s="3" t="n">
        <f aca="false">I5+1</f>
        <v>2005</v>
      </c>
      <c r="K5" s="3" t="n">
        <f aca="false">J5+1</f>
        <v>2006</v>
      </c>
      <c r="L5" s="3" t="n">
        <f aca="false">K5+1</f>
        <v>2007</v>
      </c>
      <c r="M5" s="3" t="n">
        <f aca="false">L5+1</f>
        <v>2008</v>
      </c>
      <c r="N5" s="3" t="n">
        <f aca="false">M5+1</f>
        <v>2009</v>
      </c>
      <c r="O5" s="3" t="n">
        <f aca="false">N5+1</f>
        <v>2010</v>
      </c>
      <c r="P5" s="3" t="n">
        <f aca="false">O5+1</f>
        <v>2011</v>
      </c>
      <c r="Q5" s="3" t="n">
        <f aca="false">P5+1</f>
        <v>2012</v>
      </c>
      <c r="R5" s="3" t="n">
        <f aca="false">Q5+1</f>
        <v>2013</v>
      </c>
      <c r="S5" s="3" t="n">
        <f aca="false">R5+1</f>
        <v>2014</v>
      </c>
      <c r="T5" s="3" t="n">
        <f aca="false">S5+1</f>
        <v>2015</v>
      </c>
      <c r="U5" s="3" t="n">
        <f aca="false">T5+1</f>
        <v>2016</v>
      </c>
      <c r="V5" s="3" t="n">
        <f aca="false">U5+1</f>
        <v>2017</v>
      </c>
      <c r="W5" s="3" t="n">
        <f aca="false">V5+1</f>
        <v>2018</v>
      </c>
      <c r="X5" s="3" t="n">
        <f aca="false">W5+1</f>
        <v>2019</v>
      </c>
      <c r="Y5" s="3" t="n">
        <f aca="false">X5+1</f>
        <v>2020</v>
      </c>
      <c r="Z5" s="2"/>
    </row>
    <row r="6" customFormat="false" ht="16.5" hidden="false" customHeight="false" outlineLevel="0" collapsed="false">
      <c r="A6" s="4" t="s">
        <v>1</v>
      </c>
      <c r="B6" s="5"/>
      <c r="C6" s="2"/>
      <c r="D6" s="2"/>
      <c r="E6" s="2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2"/>
    </row>
    <row r="7" customFormat="false" ht="12.75" hidden="false" customHeight="false" outlineLevel="0" collapsed="false">
      <c r="A7" s="7" t="s">
        <v>2</v>
      </c>
      <c r="B7" s="2"/>
      <c r="C7" s="2"/>
      <c r="D7" s="2"/>
      <c r="E7" s="2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2"/>
    </row>
    <row r="8" customFormat="false" ht="12.75" hidden="false" customHeight="false" outlineLevel="0" collapsed="false">
      <c r="A8" s="2" t="s">
        <v>3</v>
      </c>
      <c r="B8" s="2"/>
      <c r="C8" s="2"/>
      <c r="D8" s="2"/>
      <c r="E8" s="8" t="s">
        <v>2</v>
      </c>
      <c r="F8" s="8" t="n">
        <v>314916.494730667</v>
      </c>
      <c r="G8" s="8" t="n">
        <v>316970.11403178</v>
      </c>
      <c r="H8" s="8" t="n">
        <v>336236.018729443</v>
      </c>
      <c r="I8" s="8" t="n">
        <v>349315.926685695</v>
      </c>
      <c r="J8" s="8" t="n">
        <v>353926.795407368</v>
      </c>
      <c r="K8" s="8" t="n">
        <v>365865.541624586</v>
      </c>
      <c r="L8" s="8" t="n">
        <v>377103.947140524</v>
      </c>
      <c r="M8" s="8" t="n">
        <v>368868.762317115</v>
      </c>
      <c r="N8" s="8" t="n">
        <v>392158.169329153</v>
      </c>
      <c r="O8" s="8" t="n">
        <v>409581.308656455</v>
      </c>
      <c r="P8" s="8" t="n">
        <v>329711.260351561</v>
      </c>
      <c r="Q8" s="8" t="n">
        <v>130704.46261062</v>
      </c>
      <c r="R8" s="8" t="n">
        <v>132812.689595124</v>
      </c>
      <c r="S8" s="8" t="n">
        <v>126021.620042677</v>
      </c>
      <c r="T8" s="8" t="n">
        <v>139860.782330602</v>
      </c>
      <c r="U8" s="8" t="n">
        <v>101639.229354783</v>
      </c>
      <c r="V8" s="8" t="n">
        <v>10767.9661110132</v>
      </c>
      <c r="W8" s="8" t="n">
        <v>11066.5919258593</v>
      </c>
      <c r="X8" s="8" t="n">
        <v>11256.8707433668</v>
      </c>
      <c r="Y8" s="2" t="n">
        <v>10729.3514480369</v>
      </c>
      <c r="Z8" s="2"/>
    </row>
    <row r="9" customFormat="false" ht="13.5" hidden="false" customHeight="false" outlineLevel="0" collapsed="false">
      <c r="A9" s="9" t="s">
        <v>4</v>
      </c>
      <c r="B9" s="2"/>
      <c r="C9" s="2"/>
      <c r="D9" s="2"/>
      <c r="E9" s="2"/>
      <c r="F9" s="10" t="n">
        <f aca="false">F43+F36</f>
        <v>315284.6</v>
      </c>
      <c r="G9" s="10" t="n">
        <f aca="false">G43+G36</f>
        <v>308103.3</v>
      </c>
      <c r="H9" s="10" t="n">
        <f aca="false">H43+H36</f>
        <v>325421.4</v>
      </c>
      <c r="I9" s="10" t="n">
        <f aca="false">I43+I36</f>
        <v>339599.4</v>
      </c>
      <c r="J9" s="10" t="n">
        <f aca="false">J43+J36</f>
        <v>354150.7</v>
      </c>
      <c r="K9" s="10" t="n">
        <f aca="false">K43+K36</f>
        <v>366183</v>
      </c>
      <c r="L9" s="10" t="n">
        <f aca="false">L43+L36</f>
        <v>377481.2</v>
      </c>
      <c r="M9" s="10" t="n">
        <f aca="false">M43+M36</f>
        <v>369207.9</v>
      </c>
      <c r="N9" s="10" t="n">
        <f aca="false">N43+N36</f>
        <v>392348</v>
      </c>
      <c r="O9" s="10" t="n">
        <f aca="false">O43+O36</f>
        <v>410018.3</v>
      </c>
      <c r="P9" s="10" t="n">
        <f aca="false">P43+P36</f>
        <v>329350.9</v>
      </c>
      <c r="Q9" s="10" t="n">
        <f aca="false">Q43+Q36</f>
        <v>130819.547639567</v>
      </c>
      <c r="R9" s="10" t="n">
        <f aca="false">R43+R36</f>
        <v>133206.47692115</v>
      </c>
      <c r="S9" s="10" t="n">
        <f aca="false">S43+S36</f>
        <v>127223.093925517</v>
      </c>
      <c r="T9" s="10" t="n">
        <f aca="false">T43+T36</f>
        <v>140743.06554543</v>
      </c>
      <c r="U9" s="10" t="n">
        <f aca="false">U43+U36</f>
        <v>107709.786317652</v>
      </c>
      <c r="V9" s="10" t="n">
        <f aca="false">V43+V36</f>
        <v>10702.3437066113</v>
      </c>
      <c r="W9" s="10" t="n">
        <f aca="false">W43+W36</f>
        <v>10889.2842080368</v>
      </c>
      <c r="X9" s="10" t="n">
        <f aca="false">X43+X36</f>
        <v>11079.4900457318</v>
      </c>
      <c r="Y9" s="10" t="n">
        <f aca="false">Y43+Y36</f>
        <v>11273.0182561376</v>
      </c>
      <c r="Z9" s="2"/>
    </row>
    <row r="10" customFormat="false" ht="13.5" hidden="false" customHeight="false" outlineLevel="0" collapsed="false">
      <c r="A10" s="9"/>
      <c r="B10" s="2"/>
      <c r="C10" s="2"/>
      <c r="D10" s="2"/>
      <c r="E10" s="2"/>
      <c r="F10" s="8" t="n">
        <f aca="false">F9-F8</f>
        <v>368.10526933294</v>
      </c>
      <c r="G10" s="8" t="n">
        <f aca="false">G9-G8</f>
        <v>-8866.81403177982</v>
      </c>
      <c r="H10" s="8" t="n">
        <f aca="false">H9-H8</f>
        <v>-10814.6187294425</v>
      </c>
      <c r="I10" s="8" t="n">
        <f aca="false">I9-I8</f>
        <v>-9716.52668569528</v>
      </c>
      <c r="J10" s="8" t="n">
        <f aca="false">J9-J8</f>
        <v>223.904592632258</v>
      </c>
      <c r="K10" s="8" t="n">
        <f aca="false">K9-K8</f>
        <v>317.458375413786</v>
      </c>
      <c r="L10" s="8" t="n">
        <f aca="false">L9-L8</f>
        <v>377.252859476255</v>
      </c>
      <c r="M10" s="8" t="n">
        <f aca="false">M9-M8</f>
        <v>339.137682884932</v>
      </c>
      <c r="N10" s="8" t="n">
        <f aca="false">N9-N8</f>
        <v>189.830670847208</v>
      </c>
      <c r="O10" s="8" t="n">
        <f aca="false">O9-O8</f>
        <v>436.991343544971</v>
      </c>
      <c r="P10" s="8" t="n">
        <f aca="false">P9-P8</f>
        <v>-360.360351560754</v>
      </c>
      <c r="Q10" s="8" t="n">
        <f aca="false">Q9-Q8</f>
        <v>115.085028947957</v>
      </c>
      <c r="R10" s="8" t="n">
        <f aca="false">R9-R8</f>
        <v>393.787326026533</v>
      </c>
      <c r="S10" s="8" t="n">
        <f aca="false">S9-S8</f>
        <v>1201.47388284063</v>
      </c>
      <c r="T10" s="8" t="n">
        <f aca="false">T9-T8</f>
        <v>882.28321482896</v>
      </c>
      <c r="U10" s="8" t="n">
        <f aca="false">U9-U8</f>
        <v>6070.55696286843</v>
      </c>
      <c r="V10" s="8" t="n">
        <f aca="false">V9-V8</f>
        <v>-65.6224044019036</v>
      </c>
      <c r="W10" s="8" t="n">
        <f aca="false">W9-W8</f>
        <v>-177.307717822416</v>
      </c>
      <c r="X10" s="8" t="n">
        <f aca="false">X9-X8</f>
        <v>-177.380697635026</v>
      </c>
      <c r="Y10" s="8" t="n">
        <f aca="false">Y9-Y8</f>
        <v>543.666808100674</v>
      </c>
      <c r="Z10" s="2"/>
    </row>
    <row r="11" customFormat="false" ht="13.5" hidden="false" customHeight="false" outlineLevel="0" collapsed="false">
      <c r="A11" s="2" t="s">
        <v>5</v>
      </c>
      <c r="B11" s="2"/>
      <c r="C11" s="2"/>
      <c r="D11" s="11" t="n">
        <f aca="false">NPV(0.09,F10:Z10)</f>
        <v>-19206.0195908177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2"/>
      <c r="Z11" s="2"/>
    </row>
    <row r="12" customFormat="false" ht="13.5" hidden="false" customHeight="false" outlineLevel="0" collapsed="false">
      <c r="A12" s="2" t="s">
        <v>6</v>
      </c>
      <c r="B12" s="2"/>
      <c r="C12" s="2"/>
      <c r="D12" s="11" t="n">
        <f aca="false">D11*0.5</f>
        <v>-9603.00979540885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2"/>
      <c r="Z12" s="2"/>
    </row>
    <row r="13" customFormat="false" ht="12.75" hidden="false" customHeight="false" outlineLevel="0" collapsed="false">
      <c r="A13" s="2"/>
      <c r="B13" s="2"/>
      <c r="C13" s="2"/>
      <c r="D13" s="12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2"/>
      <c r="Z13" s="2"/>
    </row>
    <row r="14" customFormat="false" ht="12.75" hidden="false" customHeight="false" outlineLevel="0" collapsed="false">
      <c r="A14" s="2" t="s">
        <v>7</v>
      </c>
      <c r="B14" s="2"/>
      <c r="C14" s="2"/>
      <c r="D14" s="2"/>
      <c r="E14" s="2"/>
      <c r="F14" s="8" t="n">
        <v>976.639145041998</v>
      </c>
      <c r="G14" s="8" t="n">
        <v>976.639145041998</v>
      </c>
      <c r="H14" s="8" t="n">
        <v>976.639145041998</v>
      </c>
      <c r="I14" s="8" t="n">
        <v>987.852448081997</v>
      </c>
      <c r="J14" s="8" t="n">
        <v>14352.9137464225</v>
      </c>
      <c r="K14" s="8" t="n">
        <v>15861.0390301462</v>
      </c>
      <c r="L14" s="8" t="n">
        <v>17281.2142114651</v>
      </c>
      <c r="M14" s="8" t="n">
        <v>16414.390964814</v>
      </c>
      <c r="N14" s="8" t="n">
        <v>19507.644677541</v>
      </c>
      <c r="O14" s="8" t="n">
        <v>23752.4560763724</v>
      </c>
      <c r="P14" s="8" t="n">
        <v>81229.3447892004</v>
      </c>
      <c r="Q14" s="8" t="n">
        <v>207482.357919266</v>
      </c>
      <c r="R14" s="8" t="n">
        <v>214984.641746847</v>
      </c>
      <c r="S14" s="8" t="n">
        <v>210622.918637666</v>
      </c>
      <c r="T14" s="8" t="n">
        <v>217143.067245542</v>
      </c>
      <c r="U14" s="8" t="n">
        <v>268117.060850083</v>
      </c>
      <c r="V14" s="8" t="n">
        <v>355545.362085381</v>
      </c>
      <c r="W14" s="8" t="n">
        <v>366878.943164489</v>
      </c>
      <c r="X14" s="8" t="n">
        <v>377465.453551504</v>
      </c>
      <c r="Y14" s="8" t="n">
        <v>366013.988853142</v>
      </c>
      <c r="Z14" s="2"/>
    </row>
    <row r="15" customFormat="false" ht="13.5" hidden="false" customHeight="false" outlineLevel="0" collapsed="false">
      <c r="A15" s="9" t="s">
        <v>8</v>
      </c>
      <c r="B15" s="2"/>
      <c r="C15" s="2"/>
      <c r="D15" s="2"/>
      <c r="E15" s="2"/>
      <c r="F15" s="10" t="n">
        <f aca="false">F44+F37</f>
        <v>5137.26287161698</v>
      </c>
      <c r="G15" s="10" t="n">
        <f aca="false">G44+G37</f>
        <v>5258.16586034968</v>
      </c>
      <c r="H15" s="10" t="n">
        <f aca="false">H44+H37</f>
        <v>5201.97375669724</v>
      </c>
      <c r="I15" s="10" t="n">
        <f aca="false">I44+I37</f>
        <v>5539.35200862568</v>
      </c>
      <c r="J15" s="10" t="n">
        <f aca="false">J44+J37</f>
        <v>5604.45626281234</v>
      </c>
      <c r="K15" s="10" t="n">
        <f aca="false">K44+K37</f>
        <v>5692.78908108755</v>
      </c>
      <c r="L15" s="10" t="n">
        <f aca="false">L44+L37</f>
        <v>6038.86596113653</v>
      </c>
      <c r="M15" s="10" t="n">
        <f aca="false">M44+M37</f>
        <v>6179.48410744506</v>
      </c>
      <c r="N15" s="10" t="n">
        <f aca="false">N44+N37</f>
        <v>6348.70802092374</v>
      </c>
      <c r="O15" s="10" t="n">
        <f aca="false">O44+O37</f>
        <v>6399.40908569643</v>
      </c>
      <c r="P15" s="10" t="n">
        <f aca="false">P44+P37</f>
        <v>6499.71003031599</v>
      </c>
      <c r="Q15" s="10" t="n">
        <f aca="false">Q44+Q37</f>
        <v>41785.6301936248</v>
      </c>
      <c r="R15" s="10" t="n">
        <f aca="false">R44+R37</f>
        <v>42997.3518829737</v>
      </c>
      <c r="S15" s="10" t="n">
        <f aca="false">S44+S37</f>
        <v>40832.9666686062</v>
      </c>
      <c r="T15" s="10" t="n">
        <f aca="false">T44+T37</f>
        <v>42189.4900098088</v>
      </c>
      <c r="U15" s="10" t="n">
        <f aca="false">U44+U37</f>
        <v>42228.0909192946</v>
      </c>
      <c r="V15" s="10" t="n">
        <f aca="false">V44+V37</f>
        <v>58953.6976443826</v>
      </c>
      <c r="W15" s="10" t="n">
        <f aca="false">W44+W37</f>
        <v>58953.6976443826</v>
      </c>
      <c r="X15" s="10" t="n">
        <f aca="false">X44+X37</f>
        <v>58953.6976443826</v>
      </c>
      <c r="Y15" s="10" t="n">
        <f aca="false">Y44+Y37</f>
        <v>58953.6976443826</v>
      </c>
      <c r="Z15" s="2"/>
    </row>
    <row r="16" customFormat="false" ht="12.75" hidden="false" customHeight="false" outlineLevel="0" collapsed="false">
      <c r="A16" s="9"/>
      <c r="B16" s="2"/>
      <c r="C16" s="2"/>
      <c r="D16" s="2"/>
      <c r="E16" s="2"/>
      <c r="F16" s="8" t="n">
        <f aca="false">F15-F14</f>
        <v>4160.62372657498</v>
      </c>
      <c r="G16" s="8" t="n">
        <f aca="false">G15-G14</f>
        <v>4281.52671530768</v>
      </c>
      <c r="H16" s="8" t="n">
        <f aca="false">H15-H14</f>
        <v>4225.33461165524</v>
      </c>
      <c r="I16" s="8" t="n">
        <f aca="false">I15-I14</f>
        <v>4551.49956054368</v>
      </c>
      <c r="J16" s="8" t="n">
        <f aca="false">J15-J14</f>
        <v>-8748.4574836102</v>
      </c>
      <c r="K16" s="8" t="n">
        <f aca="false">K15-K14</f>
        <v>-10168.2499490586</v>
      </c>
      <c r="L16" s="8" t="n">
        <f aca="false">L15-L14</f>
        <v>-11242.3482503286</v>
      </c>
      <c r="M16" s="8" t="n">
        <f aca="false">M15-M14</f>
        <v>-10234.906857369</v>
      </c>
      <c r="N16" s="8" t="n">
        <f aca="false">N15-N14</f>
        <v>-13158.9366566173</v>
      </c>
      <c r="O16" s="8" t="n">
        <f aca="false">O15-O14</f>
        <v>-17353.046990676</v>
      </c>
      <c r="P16" s="8" t="n">
        <f aca="false">P15-P14</f>
        <v>-74729.6347588844</v>
      </c>
      <c r="Q16" s="8" t="n">
        <f aca="false">Q15-Q14</f>
        <v>-165696.727725641</v>
      </c>
      <c r="R16" s="8" t="n">
        <f aca="false">R15-R14</f>
        <v>-171987.289863873</v>
      </c>
      <c r="S16" s="8" t="n">
        <f aca="false">S15-S14</f>
        <v>-169789.95196906</v>
      </c>
      <c r="T16" s="8" t="n">
        <f aca="false">T15-T14</f>
        <v>-174953.577235733</v>
      </c>
      <c r="U16" s="8" t="n">
        <f aca="false">U15-U14</f>
        <v>-225888.969930788</v>
      </c>
      <c r="V16" s="8" t="n">
        <f aca="false">V15-V14</f>
        <v>-296591.664440999</v>
      </c>
      <c r="W16" s="8" t="n">
        <f aca="false">W15-W14</f>
        <v>-307925.245520107</v>
      </c>
      <c r="X16" s="8" t="n">
        <f aca="false">X15-X14</f>
        <v>-318511.755907122</v>
      </c>
      <c r="Y16" s="8" t="n">
        <f aca="false">Y15-Y14</f>
        <v>-307060.29120876</v>
      </c>
      <c r="Z16" s="2"/>
    </row>
    <row r="17" customFormat="false" ht="13.5" hidden="false" customHeight="false" outlineLevel="0" collapsed="false">
      <c r="A17" s="9"/>
      <c r="B17" s="2"/>
      <c r="C17" s="2"/>
      <c r="D17" s="2"/>
      <c r="E17" s="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2"/>
    </row>
    <row r="18" customFormat="false" ht="13.5" hidden="false" customHeight="false" outlineLevel="0" collapsed="false">
      <c r="A18" s="2" t="s">
        <v>5</v>
      </c>
      <c r="B18" s="2"/>
      <c r="C18" s="2"/>
      <c r="D18" s="11" t="n">
        <f aca="false">NPV(0.09,F16:Z16)</f>
        <v>-572770.015812095</v>
      </c>
      <c r="E18" s="2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2"/>
    </row>
    <row r="19" customFormat="false" ht="13.5" hidden="false" customHeight="false" outlineLevel="0" collapsed="false">
      <c r="A19" s="2" t="s">
        <v>6</v>
      </c>
      <c r="B19" s="2"/>
      <c r="C19" s="2"/>
      <c r="D19" s="11" t="n">
        <f aca="false">D18*0.5</f>
        <v>-286385.007906048</v>
      </c>
      <c r="E19" s="2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2"/>
    </row>
    <row r="20" customFormat="false" ht="12.75" hidden="false" customHeight="false" outlineLevel="0" collapsed="false">
      <c r="A20" s="2"/>
      <c r="B20" s="2"/>
      <c r="C20" s="2"/>
      <c r="D20" s="13"/>
      <c r="E20" s="2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2"/>
    </row>
    <row r="21" customFormat="false" ht="12.75" hidden="false" customHeight="false" outlineLevel="0" collapsed="false">
      <c r="A21" s="2" t="s">
        <v>9</v>
      </c>
      <c r="B21" s="2"/>
      <c r="C21" s="2"/>
      <c r="D21" s="2"/>
      <c r="E21" s="2"/>
      <c r="F21" s="8" t="n">
        <v>4668.3</v>
      </c>
      <c r="G21" s="8" t="n">
        <v>4668.3</v>
      </c>
      <c r="H21" s="8" t="n">
        <v>4736.32237762238</v>
      </c>
      <c r="I21" s="8" t="n">
        <v>4804.34475524475</v>
      </c>
      <c r="J21" s="8" t="n">
        <v>5225.30098801773</v>
      </c>
      <c r="K21" s="8" t="n">
        <v>5355.44698116089</v>
      </c>
      <c r="L21" s="8" t="n">
        <v>5427.50139092701</v>
      </c>
      <c r="M21" s="8" t="n">
        <v>4496.40119308696</v>
      </c>
      <c r="N21" s="8" t="n">
        <v>5280.12142857429</v>
      </c>
      <c r="O21" s="8" t="n">
        <v>5369.87891800744</v>
      </c>
      <c r="P21" s="8" t="n">
        <v>4664.55778180791</v>
      </c>
      <c r="Q21" s="8" t="n">
        <v>2805.68450039091</v>
      </c>
      <c r="R21" s="8" t="n">
        <v>2843.12603310459</v>
      </c>
      <c r="S21" s="8" t="n">
        <v>2432.18255358883</v>
      </c>
      <c r="T21" s="8" t="n">
        <v>2376.11589841252</v>
      </c>
      <c r="U21" s="8" t="n">
        <v>2427.24232633925</v>
      </c>
      <c r="V21" s="8" t="n">
        <v>2924.23547012406</v>
      </c>
      <c r="W21" s="8" t="n">
        <v>3278.66733624878</v>
      </c>
      <c r="X21" s="8" t="n">
        <v>3322.05745730954</v>
      </c>
      <c r="Y21" s="8" t="n">
        <v>2836.24028420103</v>
      </c>
      <c r="Z21" s="2"/>
    </row>
    <row r="22" customFormat="false" ht="13.5" hidden="false" customHeight="false" outlineLevel="0" collapsed="false">
      <c r="A22" s="2" t="s">
        <v>10</v>
      </c>
      <c r="B22" s="2"/>
      <c r="C22" s="2"/>
      <c r="D22" s="2"/>
      <c r="E22" s="2"/>
      <c r="F22" s="10" t="n">
        <f aca="false">F45+F38</f>
        <v>4373</v>
      </c>
      <c r="G22" s="10" t="n">
        <f aca="false">G45+G38</f>
        <v>4267</v>
      </c>
      <c r="H22" s="10" t="n">
        <f aca="false">H45+H38</f>
        <v>4901</v>
      </c>
      <c r="I22" s="10" t="n">
        <f aca="false">I45+I38</f>
        <v>4991</v>
      </c>
      <c r="J22" s="10" t="n">
        <f aca="false">J45+J38</f>
        <v>5225</v>
      </c>
      <c r="K22" s="10" t="n">
        <f aca="false">K45+K38</f>
        <v>5356</v>
      </c>
      <c r="L22" s="10" t="n">
        <f aca="false">L45+L38</f>
        <v>5428</v>
      </c>
      <c r="M22" s="10" t="n">
        <f aca="false">M45+M38</f>
        <v>4496</v>
      </c>
      <c r="N22" s="10" t="n">
        <f aca="false">N45+N38</f>
        <v>5280</v>
      </c>
      <c r="O22" s="10" t="n">
        <f aca="false">O45+O38</f>
        <v>5370</v>
      </c>
      <c r="P22" s="10" t="n">
        <f aca="false">P45+P38</f>
        <v>4664</v>
      </c>
      <c r="Q22" s="10" t="n">
        <f aca="false">Q45+Q38</f>
        <v>1613.56923076923</v>
      </c>
      <c r="R22" s="10" t="n">
        <f aca="false">R45+R38</f>
        <v>1894.90950690335</v>
      </c>
      <c r="S22" s="10" t="n">
        <f aca="false">S45+S38</f>
        <v>2225.30398503009</v>
      </c>
      <c r="T22" s="10" t="n">
        <f aca="false">T45+T38</f>
        <v>2613.30570549688</v>
      </c>
      <c r="U22" s="10" t="n">
        <f aca="false">U45+U38</f>
        <v>3068.95900799377</v>
      </c>
      <c r="V22" s="10" t="n">
        <f aca="false">V45+V38</f>
        <v>0</v>
      </c>
      <c r="W22" s="10" t="n">
        <f aca="false">W45+W38</f>
        <v>0</v>
      </c>
      <c r="X22" s="10" t="n">
        <f aca="false">X45+X38</f>
        <v>0</v>
      </c>
      <c r="Y22" s="10" t="n">
        <f aca="false">Y45+Y38</f>
        <v>0</v>
      </c>
      <c r="Z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8" t="n">
        <f aca="false">F22-F21</f>
        <v>-295.3</v>
      </c>
      <c r="G23" s="8" t="n">
        <f aca="false">G22-G21</f>
        <v>-401.3</v>
      </c>
      <c r="H23" s="8" t="n">
        <f aca="false">H22-H21</f>
        <v>164.677622377622</v>
      </c>
      <c r="I23" s="8" t="n">
        <f aca="false">I22-I21</f>
        <v>186.655244755246</v>
      </c>
      <c r="J23" s="8" t="n">
        <f aca="false">J22-J21</f>
        <v>-0.300988017726013</v>
      </c>
      <c r="K23" s="8" t="n">
        <f aca="false">K22-K21</f>
        <v>0.553018839111246</v>
      </c>
      <c r="L23" s="8" t="n">
        <f aca="false">L22-L21</f>
        <v>0.498609072992622</v>
      </c>
      <c r="M23" s="8" t="n">
        <f aca="false">M22-M21</f>
        <v>-0.401193086958301</v>
      </c>
      <c r="N23" s="8" t="n">
        <f aca="false">N22-N21</f>
        <v>-0.121428574294441</v>
      </c>
      <c r="O23" s="8" t="n">
        <f aca="false">O22-O21</f>
        <v>0.121081992559994</v>
      </c>
      <c r="P23" s="8" t="n">
        <f aca="false">P22-P21</f>
        <v>-0.557781807910942</v>
      </c>
      <c r="Q23" s="8" t="n">
        <f aca="false">Q22-Q21</f>
        <v>-1192.11526962168</v>
      </c>
      <c r="R23" s="8" t="n">
        <f aca="false">R22-R21</f>
        <v>-948.21652620124</v>
      </c>
      <c r="S23" s="8" t="n">
        <f aca="false">S22-S21</f>
        <v>-206.878568558739</v>
      </c>
      <c r="T23" s="8" t="n">
        <f aca="false">T22-T21</f>
        <v>237.189807084356</v>
      </c>
      <c r="U23" s="8" t="n">
        <f aca="false">U22-U21</f>
        <v>641.716681654521</v>
      </c>
      <c r="V23" s="8" t="n">
        <f aca="false">V22-V21</f>
        <v>-2924.23547012406</v>
      </c>
      <c r="W23" s="8" t="n">
        <f aca="false">W22-W21</f>
        <v>-3278.66733624878</v>
      </c>
      <c r="X23" s="8" t="n">
        <f aca="false">X22-X21</f>
        <v>-3322.05745730954</v>
      </c>
      <c r="Y23" s="8" t="n">
        <f aca="false">Y22-Y21</f>
        <v>-2836.24028420103</v>
      </c>
      <c r="Z23" s="2"/>
    </row>
    <row r="24" customFormat="false" ht="13.5" hidden="false" customHeight="false" outlineLevel="0" collapsed="false">
      <c r="A24" s="2"/>
      <c r="B24" s="2"/>
      <c r="C24" s="2"/>
      <c r="D24" s="2"/>
      <c r="E24" s="2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2"/>
    </row>
    <row r="25" customFormat="false" ht="13.5" hidden="false" customHeight="false" outlineLevel="0" collapsed="false">
      <c r="A25" s="2" t="s">
        <v>5</v>
      </c>
      <c r="B25" s="2"/>
      <c r="C25" s="2"/>
      <c r="D25" s="11" t="n">
        <f aca="false">NPV(0.09,F23:Z23)</f>
        <v>-3440.54182865305</v>
      </c>
      <c r="E25" s="2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2"/>
    </row>
    <row r="26" customFormat="false" ht="13.5" hidden="false" customHeight="false" outlineLevel="0" collapsed="false">
      <c r="A26" s="2" t="s">
        <v>6</v>
      </c>
      <c r="B26" s="2"/>
      <c r="C26" s="2"/>
      <c r="D26" s="11" t="n">
        <f aca="false">D25*0.5</f>
        <v>-1720.27091432653</v>
      </c>
      <c r="E26" s="2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2"/>
    </row>
    <row r="27" customFormat="false" ht="12.75" hidden="false" customHeight="false" outlineLevel="0" collapsed="false">
      <c r="A27" s="2"/>
      <c r="B27" s="2"/>
      <c r="C27" s="2"/>
      <c r="D27" s="13"/>
      <c r="E27" s="2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2"/>
    </row>
    <row r="28" customFormat="false" ht="12.75" hidden="false" customHeight="false" outlineLevel="0" collapsed="false">
      <c r="A28" s="2" t="s">
        <v>11</v>
      </c>
      <c r="B28" s="2"/>
      <c r="C28" s="2"/>
      <c r="D28" s="13"/>
      <c r="E28" s="2"/>
      <c r="F28" s="8" t="n">
        <v>1645.5984374585</v>
      </c>
      <c r="G28" s="8" t="n">
        <v>1922.74054284711</v>
      </c>
      <c r="H28" s="8" t="n">
        <v>2585.39920531224</v>
      </c>
      <c r="I28" s="8" t="n">
        <v>3271.50104940362</v>
      </c>
      <c r="J28" s="8" t="n">
        <v>1657.84157236129</v>
      </c>
      <c r="K28" s="8" t="n">
        <v>1592.69227957565</v>
      </c>
      <c r="L28" s="8" t="n">
        <v>1703.57882103961</v>
      </c>
      <c r="M28" s="8" t="n">
        <v>1794.90937606316</v>
      </c>
      <c r="N28" s="8" t="n">
        <v>1721.31774130185</v>
      </c>
      <c r="O28" s="8" t="n">
        <v>1637.31696664357</v>
      </c>
      <c r="P28" s="8" t="n">
        <v>1544.33592101235</v>
      </c>
      <c r="Q28" s="8" t="n">
        <v>1544.33592101235</v>
      </c>
      <c r="R28" s="8" t="n">
        <v>1544.33592101235</v>
      </c>
      <c r="S28" s="8" t="n">
        <v>1544.33592101235</v>
      </c>
      <c r="T28" s="8" t="n">
        <v>1544.33592101235</v>
      </c>
      <c r="U28" s="8" t="n">
        <v>1544.33592101235</v>
      </c>
      <c r="V28" s="8" t="n">
        <v>1544.33592101235</v>
      </c>
      <c r="W28" s="8" t="n">
        <v>1544.33592101235</v>
      </c>
      <c r="X28" s="8" t="n">
        <v>1544.33592101235</v>
      </c>
      <c r="Y28" s="8" t="n">
        <v>1544.33592101235</v>
      </c>
      <c r="Z28" s="2"/>
    </row>
    <row r="29" customFormat="false" ht="13.5" hidden="false" customHeight="false" outlineLevel="0" collapsed="false">
      <c r="A29" s="2" t="s">
        <v>12</v>
      </c>
      <c r="B29" s="2"/>
      <c r="C29" s="2"/>
      <c r="D29" s="2"/>
      <c r="E29" s="2"/>
      <c r="F29" s="10" t="n">
        <f aca="false">F39+F46</f>
        <v>941</v>
      </c>
      <c r="G29" s="10" t="n">
        <f aca="false">G39+G46</f>
        <v>955</v>
      </c>
      <c r="H29" s="10" t="n">
        <f aca="false">H39+H46</f>
        <v>914</v>
      </c>
      <c r="I29" s="10" t="n">
        <f aca="false">I39+I46</f>
        <v>919</v>
      </c>
      <c r="J29" s="10" t="n">
        <f aca="false">J39+J46</f>
        <v>845</v>
      </c>
      <c r="K29" s="10" t="n">
        <f aca="false">K39+K46</f>
        <v>803</v>
      </c>
      <c r="L29" s="10" t="n">
        <f aca="false">L39+L46</f>
        <v>960</v>
      </c>
      <c r="M29" s="10" t="n">
        <f aca="false">M39+M46</f>
        <v>1007</v>
      </c>
      <c r="N29" s="10" t="n">
        <f aca="false">N39+N46</f>
        <v>919</v>
      </c>
      <c r="O29" s="10" t="n">
        <f aca="false">O39+O46</f>
        <v>798</v>
      </c>
      <c r="P29" s="10" t="n">
        <f aca="false">P39+P46</f>
        <v>688</v>
      </c>
      <c r="Q29" s="10" t="n">
        <f aca="false">P29*(1+1.5%)</f>
        <v>698.32</v>
      </c>
      <c r="R29" s="10" t="n">
        <f aca="false">Q29</f>
        <v>698.32</v>
      </c>
      <c r="S29" s="10" t="n">
        <f aca="false">R29</f>
        <v>698.32</v>
      </c>
      <c r="T29" s="10" t="n">
        <f aca="false">S29</f>
        <v>698.32</v>
      </c>
      <c r="U29" s="10" t="n">
        <f aca="false">T29</f>
        <v>698.32</v>
      </c>
      <c r="V29" s="10" t="n">
        <f aca="false">U29</f>
        <v>698.32</v>
      </c>
      <c r="W29" s="10" t="n">
        <f aca="false">V29</f>
        <v>698.32</v>
      </c>
      <c r="X29" s="10" t="n">
        <f aca="false">W29</f>
        <v>698.32</v>
      </c>
      <c r="Y29" s="10" t="n">
        <f aca="false">X29</f>
        <v>698.32</v>
      </c>
      <c r="Z29" s="2"/>
    </row>
    <row r="30" customFormat="false" ht="12.75" hidden="false" customHeight="false" outlineLevel="0" collapsed="false">
      <c r="A30" s="7" t="s">
        <v>2</v>
      </c>
      <c r="B30" s="2"/>
      <c r="C30" s="2"/>
      <c r="D30" s="2"/>
      <c r="E30" s="2"/>
      <c r="F30" s="8" t="n">
        <f aca="false">F29-F28</f>
        <v>-704.5984374585</v>
      </c>
      <c r="G30" s="8" t="n">
        <f aca="false">G29-G28</f>
        <v>-967.740542847107</v>
      </c>
      <c r="H30" s="8" t="n">
        <f aca="false">H29-H28</f>
        <v>-1671.39920531224</v>
      </c>
      <c r="I30" s="8" t="n">
        <f aca="false">I29-I28</f>
        <v>-2352.50104940362</v>
      </c>
      <c r="J30" s="8" t="n">
        <f aca="false">J29-J28</f>
        <v>-812.841572361289</v>
      </c>
      <c r="K30" s="8" t="n">
        <f aca="false">K29-K28</f>
        <v>-789.692279575649</v>
      </c>
      <c r="L30" s="8" t="n">
        <f aca="false">L29-L28</f>
        <v>-743.578821039612</v>
      </c>
      <c r="M30" s="8" t="n">
        <f aca="false">M29-M28</f>
        <v>-787.909376063163</v>
      </c>
      <c r="N30" s="8" t="n">
        <f aca="false">N29-N28</f>
        <v>-802.317741301853</v>
      </c>
      <c r="O30" s="8" t="n">
        <f aca="false">O29-O28</f>
        <v>-839.316966643567</v>
      </c>
      <c r="P30" s="8" t="n">
        <f aca="false">P29-P28</f>
        <v>-856.335921012351</v>
      </c>
      <c r="Q30" s="8" t="n">
        <f aca="false">Q29-Q28</f>
        <v>-846.015921012351</v>
      </c>
      <c r="R30" s="8" t="n">
        <f aca="false">R29-R28</f>
        <v>-846.015921012351</v>
      </c>
      <c r="S30" s="8" t="n">
        <f aca="false">S29-S28</f>
        <v>-846.015921012351</v>
      </c>
      <c r="T30" s="8" t="n">
        <f aca="false">T29-T28</f>
        <v>-846.015921012351</v>
      </c>
      <c r="U30" s="8" t="n">
        <f aca="false">U29-U28</f>
        <v>-846.015921012351</v>
      </c>
      <c r="V30" s="8" t="n">
        <f aca="false">V29-V28</f>
        <v>-846.015921012351</v>
      </c>
      <c r="W30" s="8" t="n">
        <f aca="false">W29-W28</f>
        <v>-846.015921012351</v>
      </c>
      <c r="X30" s="8" t="n">
        <f aca="false">X29-X28</f>
        <v>-846.015921012351</v>
      </c>
      <c r="Y30" s="8" t="n">
        <f aca="false">Y29-Y28</f>
        <v>-846.015921012351</v>
      </c>
      <c r="Z30" s="2"/>
    </row>
    <row r="31" customFormat="false" ht="13.5" hidden="false" customHeight="false" outlineLevel="0" collapsed="false">
      <c r="A31" s="7"/>
      <c r="B31" s="2"/>
      <c r="C31" s="2"/>
      <c r="D31" s="2"/>
      <c r="E31" s="2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2"/>
    </row>
    <row r="32" customFormat="false" ht="13.5" hidden="false" customHeight="false" outlineLevel="0" collapsed="false">
      <c r="A32" s="2" t="s">
        <v>5</v>
      </c>
      <c r="B32" s="2"/>
      <c r="C32" s="2"/>
      <c r="D32" s="11" t="n">
        <f aca="false">NPV(0.09,F30:Z30)</f>
        <v>-9240.89317967225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2.75" hidden="true" customHeight="true" outlineLevel="0" collapsed="false">
      <c r="A33" s="7"/>
      <c r="B33" s="2"/>
      <c r="C33" s="2"/>
      <c r="D33" s="2"/>
      <c r="E33" s="2"/>
      <c r="F33" s="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12.75" hidden="true" customHeight="true" outlineLevel="0" collapsed="false">
      <c r="A34" s="7" t="s">
        <v>13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2.75" hidden="true" customHeight="true" outlineLevel="0" collapsed="false">
      <c r="A35" s="14" t="s">
        <v>14</v>
      </c>
      <c r="B35" s="2"/>
      <c r="C35" s="2"/>
      <c r="D35" s="2"/>
      <c r="E35" s="2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2"/>
    </row>
    <row r="36" customFormat="false" ht="12.75" hidden="true" customHeight="true" outlineLevel="0" collapsed="false">
      <c r="A36" s="9" t="s">
        <v>15</v>
      </c>
      <c r="B36" s="2"/>
      <c r="C36" s="2"/>
      <c r="D36" s="2"/>
      <c r="E36" s="2"/>
      <c r="F36" s="15" t="n">
        <v>166134.8</v>
      </c>
      <c r="G36" s="15" t="n">
        <v>160305.3</v>
      </c>
      <c r="H36" s="15" t="n">
        <v>180246.6</v>
      </c>
      <c r="I36" s="15" t="n">
        <v>181557.2</v>
      </c>
      <c r="J36" s="15" t="n">
        <v>194154.7</v>
      </c>
      <c r="K36" s="15" t="n">
        <v>203373</v>
      </c>
      <c r="L36" s="15" t="n">
        <v>210748.7</v>
      </c>
      <c r="M36" s="15" t="n">
        <v>204596.9</v>
      </c>
      <c r="N36" s="15" t="n">
        <v>231312.2</v>
      </c>
      <c r="O36" s="15" t="n">
        <v>234393.4</v>
      </c>
      <c r="P36" s="15" t="n">
        <v>215775.7</v>
      </c>
      <c r="Q36" s="15" t="n">
        <v>130819.547639567</v>
      </c>
      <c r="R36" s="15" t="n">
        <v>133206.47692115</v>
      </c>
      <c r="S36" s="15" t="n">
        <v>127223.093925517</v>
      </c>
      <c r="T36" s="15" t="n">
        <v>140743.06554543</v>
      </c>
      <c r="U36" s="15" t="n">
        <v>107709.786317652</v>
      </c>
      <c r="V36" s="15" t="n">
        <v>10702.3437066113</v>
      </c>
      <c r="W36" s="15" t="n">
        <v>10889.2842080368</v>
      </c>
      <c r="X36" s="15" t="n">
        <v>11079.4900457318</v>
      </c>
      <c r="Y36" s="15" t="n">
        <v>11273.0182561376</v>
      </c>
      <c r="Z36" s="2"/>
    </row>
    <row r="37" customFormat="false" ht="12.75" hidden="true" customHeight="true" outlineLevel="0" collapsed="false">
      <c r="A37" s="9" t="s">
        <v>16</v>
      </c>
      <c r="B37" s="2"/>
      <c r="C37" s="2"/>
      <c r="D37" s="2"/>
      <c r="E37" s="2"/>
      <c r="F37" s="8" t="n">
        <v>1130.27247663326</v>
      </c>
      <c r="G37" s="8" t="n">
        <v>1003.77570753059</v>
      </c>
      <c r="H37" s="8" t="n">
        <v>956.843237130508</v>
      </c>
      <c r="I37" s="8" t="n">
        <v>911.534886836243</v>
      </c>
      <c r="J37" s="8" t="n">
        <v>912.482796929016</v>
      </c>
      <c r="K37" s="8" t="n">
        <v>924.899772046433</v>
      </c>
      <c r="L37" s="8" t="n">
        <v>940.013702353745</v>
      </c>
      <c r="M37" s="8" t="n">
        <v>949.677197130509</v>
      </c>
      <c r="N37" s="8" t="n">
        <v>963.335346650696</v>
      </c>
      <c r="O37" s="8" t="n">
        <v>968.307646836243</v>
      </c>
      <c r="P37" s="8" t="n">
        <v>983.985876929016</v>
      </c>
      <c r="Q37" s="8" t="n">
        <v>8968.2217755842</v>
      </c>
      <c r="R37" s="8" t="n">
        <v>9688.30051694958</v>
      </c>
      <c r="S37" s="8" t="n">
        <v>9219.24812502678</v>
      </c>
      <c r="T37" s="8" t="n">
        <v>9460.26703451654</v>
      </c>
      <c r="U37" s="8" t="n">
        <v>9214.72953577466</v>
      </c>
      <c r="V37" s="8" t="n">
        <v>25382.0365061058</v>
      </c>
      <c r="W37" s="8" t="n">
        <f aca="false">V37</f>
        <v>25382.0365061058</v>
      </c>
      <c r="X37" s="8" t="n">
        <f aca="false">W37</f>
        <v>25382.0365061058</v>
      </c>
      <c r="Y37" s="8" t="n">
        <f aca="false">X37</f>
        <v>25382.0365061058</v>
      </c>
      <c r="Z37" s="2"/>
    </row>
    <row r="38" customFormat="false" ht="12.75" hidden="true" customHeight="true" outlineLevel="0" collapsed="false">
      <c r="A38" s="9" t="s">
        <v>17</v>
      </c>
      <c r="B38" s="2"/>
      <c r="C38" s="2"/>
      <c r="D38" s="2"/>
      <c r="E38" s="2"/>
      <c r="F38" s="8" t="n">
        <v>1626</v>
      </c>
      <c r="G38" s="8" t="n">
        <v>1482</v>
      </c>
      <c r="H38" s="8" t="n">
        <v>2078</v>
      </c>
      <c r="I38" s="8" t="n">
        <v>2130</v>
      </c>
      <c r="J38" s="8" t="n">
        <v>2325</v>
      </c>
      <c r="K38" s="8" t="n">
        <v>2417</v>
      </c>
      <c r="L38" s="8" t="n">
        <v>2449</v>
      </c>
      <c r="M38" s="8" t="n">
        <v>1477</v>
      </c>
      <c r="N38" s="8" t="n">
        <v>2220</v>
      </c>
      <c r="O38" s="8" t="n">
        <v>2269</v>
      </c>
      <c r="P38" s="8" t="n">
        <v>2699</v>
      </c>
      <c r="Q38" s="8" t="n">
        <v>1613.56923076923</v>
      </c>
      <c r="R38" s="8" t="n">
        <v>1894.90950690335</v>
      </c>
      <c r="S38" s="8" t="n">
        <v>2225.30398503009</v>
      </c>
      <c r="T38" s="8" t="n">
        <v>2613.30570549688</v>
      </c>
      <c r="U38" s="8" t="n">
        <v>3068.95900799377</v>
      </c>
      <c r="V38" s="8" t="n">
        <v>0</v>
      </c>
      <c r="W38" s="8" t="n">
        <v>0</v>
      </c>
      <c r="X38" s="8" t="n">
        <v>0</v>
      </c>
      <c r="Y38" s="8" t="n">
        <v>0</v>
      </c>
      <c r="Z38" s="2"/>
    </row>
    <row r="39" customFormat="false" ht="13.5" hidden="true" customHeight="true" outlineLevel="0" collapsed="false">
      <c r="A39" s="2" t="s">
        <v>18</v>
      </c>
      <c r="B39" s="2"/>
      <c r="C39" s="2"/>
      <c r="D39" s="2"/>
      <c r="E39" s="2"/>
      <c r="F39" s="16" t="n">
        <v>552</v>
      </c>
      <c r="G39" s="16" t="n">
        <v>479</v>
      </c>
      <c r="H39" s="16" t="n">
        <v>518</v>
      </c>
      <c r="I39" s="16" t="n">
        <v>541</v>
      </c>
      <c r="J39" s="16" t="n">
        <v>439</v>
      </c>
      <c r="K39" s="16" t="n">
        <v>480</v>
      </c>
      <c r="L39" s="16" t="n">
        <v>578</v>
      </c>
      <c r="M39" s="16" t="n">
        <v>514</v>
      </c>
      <c r="N39" s="16" t="n">
        <v>519</v>
      </c>
      <c r="O39" s="16" t="n">
        <v>514</v>
      </c>
      <c r="P39" s="16" t="n">
        <v>404</v>
      </c>
      <c r="Q39" s="16"/>
      <c r="R39" s="16"/>
      <c r="S39" s="16"/>
      <c r="T39" s="16"/>
      <c r="U39" s="16"/>
      <c r="V39" s="16"/>
      <c r="W39" s="16"/>
      <c r="X39" s="16"/>
      <c r="Y39" s="16"/>
      <c r="Z39" s="2"/>
    </row>
    <row r="40" customFormat="false" ht="12.75" hidden="true" customHeight="true" outlineLevel="0" collapsed="false">
      <c r="A40" s="7" t="s">
        <v>19</v>
      </c>
      <c r="B40" s="2"/>
      <c r="C40" s="2"/>
      <c r="D40" s="2"/>
      <c r="E40" s="2"/>
      <c r="F40" s="17" t="n">
        <f aca="false">SUM(F36:F39)</f>
        <v>169443.072476633</v>
      </c>
      <c r="G40" s="17" t="n">
        <f aca="false">SUM(G36:G39)</f>
        <v>163270.075707531</v>
      </c>
      <c r="H40" s="17" t="n">
        <f aca="false">SUM(H36:H39)</f>
        <v>183799.443237131</v>
      </c>
      <c r="I40" s="17" t="n">
        <f aca="false">SUM(I36:I39)</f>
        <v>185139.734886836</v>
      </c>
      <c r="J40" s="17" t="n">
        <f aca="false">SUM(J36:J39)</f>
        <v>197831.182796929</v>
      </c>
      <c r="K40" s="17" t="n">
        <f aca="false">SUM(K36:K39)</f>
        <v>207194.899772046</v>
      </c>
      <c r="L40" s="17" t="n">
        <f aca="false">SUM(L36:L39)</f>
        <v>214715.713702354</v>
      </c>
      <c r="M40" s="17" t="n">
        <f aca="false">SUM(M36:M39)</f>
        <v>207537.577197131</v>
      </c>
      <c r="N40" s="17" t="n">
        <f aca="false">SUM(N36:N39)</f>
        <v>235014.535346651</v>
      </c>
      <c r="O40" s="17" t="n">
        <f aca="false">SUM(O36:O39)</f>
        <v>238144.707646836</v>
      </c>
      <c r="P40" s="17" t="n">
        <f aca="false">SUM(P36:P39)</f>
        <v>219862.685876929</v>
      </c>
      <c r="Q40" s="17" t="n">
        <f aca="false">SUM(Q36:Q39)</f>
        <v>141401.338645921</v>
      </c>
      <c r="R40" s="17" t="n">
        <f aca="false">SUM(R36:R39)</f>
        <v>144789.686945003</v>
      </c>
      <c r="S40" s="17" t="n">
        <f aca="false">SUM(S36:S39)</f>
        <v>138667.646035574</v>
      </c>
      <c r="T40" s="17" t="n">
        <f aca="false">SUM(T36:T39)</f>
        <v>152816.638285444</v>
      </c>
      <c r="U40" s="17" t="n">
        <f aca="false">SUM(U36:U39)</f>
        <v>119993.47486142</v>
      </c>
      <c r="V40" s="17" t="n">
        <f aca="false">SUM(V36:V39)</f>
        <v>36084.3802127171</v>
      </c>
      <c r="W40" s="17" t="n">
        <f aca="false">SUM(W36:W39)</f>
        <v>36271.3207141427</v>
      </c>
      <c r="X40" s="17" t="n">
        <f aca="false">SUM(X36:X39)</f>
        <v>36461.5265518376</v>
      </c>
      <c r="Y40" s="17" t="n">
        <f aca="false">SUM(Y36:Y39)</f>
        <v>36655.0547622434</v>
      </c>
      <c r="Z40" s="2"/>
    </row>
    <row r="41" customFormat="false" ht="12.75" hidden="tru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2.75" hidden="true" customHeight="true" outlineLevel="0" collapsed="false">
      <c r="A42" s="14" t="s">
        <v>20</v>
      </c>
      <c r="B42" s="2"/>
      <c r="C42" s="2"/>
      <c r="D42" s="2"/>
      <c r="E42" s="2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2"/>
    </row>
    <row r="43" customFormat="false" ht="12.75" hidden="true" customHeight="true" outlineLevel="0" collapsed="false">
      <c r="A43" s="9" t="s">
        <v>15</v>
      </c>
      <c r="B43" s="2"/>
      <c r="C43" s="2"/>
      <c r="D43" s="2"/>
      <c r="E43" s="2"/>
      <c r="F43" s="8" t="n">
        <v>149149.8</v>
      </c>
      <c r="G43" s="8" t="n">
        <v>147798</v>
      </c>
      <c r="H43" s="8" t="n">
        <v>145174.8</v>
      </c>
      <c r="I43" s="8" t="n">
        <v>158042.2</v>
      </c>
      <c r="J43" s="8" t="n">
        <v>159996</v>
      </c>
      <c r="K43" s="8" t="n">
        <v>162810</v>
      </c>
      <c r="L43" s="8" t="n">
        <v>166732.5</v>
      </c>
      <c r="M43" s="8" t="n">
        <v>164611</v>
      </c>
      <c r="N43" s="8" t="n">
        <v>161035.8</v>
      </c>
      <c r="O43" s="8" t="n">
        <v>175624.9</v>
      </c>
      <c r="P43" s="8" t="n">
        <v>113575.2</v>
      </c>
      <c r="Q43" s="8" t="n">
        <v>0</v>
      </c>
      <c r="R43" s="8" t="n">
        <v>0</v>
      </c>
      <c r="S43" s="8" t="n">
        <v>0</v>
      </c>
      <c r="T43" s="8" t="n">
        <v>0</v>
      </c>
      <c r="U43" s="8" t="n">
        <v>0</v>
      </c>
      <c r="V43" s="8" t="n">
        <v>0</v>
      </c>
      <c r="W43" s="8" t="n">
        <v>0</v>
      </c>
      <c r="X43" s="8" t="n">
        <v>0</v>
      </c>
      <c r="Y43" s="8" t="n">
        <v>0</v>
      </c>
      <c r="Z43" s="2" t="n">
        <v>0</v>
      </c>
    </row>
    <row r="44" customFormat="false" ht="12.75" hidden="true" customHeight="true" outlineLevel="0" collapsed="false">
      <c r="A44" s="9" t="s">
        <v>16</v>
      </c>
      <c r="B44" s="2"/>
      <c r="C44" s="2"/>
      <c r="D44" s="2"/>
      <c r="E44" s="2"/>
      <c r="F44" s="8" t="n">
        <v>4006.99039498372</v>
      </c>
      <c r="G44" s="8" t="n">
        <v>4254.39015281909</v>
      </c>
      <c r="H44" s="8" t="n">
        <v>4245.13051956673</v>
      </c>
      <c r="I44" s="8" t="n">
        <v>4627.81712178944</v>
      </c>
      <c r="J44" s="8" t="n">
        <v>4691.97346588333</v>
      </c>
      <c r="K44" s="8" t="n">
        <v>4767.88930904112</v>
      </c>
      <c r="L44" s="8" t="n">
        <v>5098.85225878278</v>
      </c>
      <c r="M44" s="8" t="n">
        <v>5229.80691031455</v>
      </c>
      <c r="N44" s="8" t="n">
        <v>5385.37267427305</v>
      </c>
      <c r="O44" s="8" t="n">
        <v>5431.10143886019</v>
      </c>
      <c r="P44" s="8" t="n">
        <v>5515.72415338697</v>
      </c>
      <c r="Q44" s="8" t="n">
        <v>32817.4084180406</v>
      </c>
      <c r="R44" s="8" t="n">
        <v>33309.0513660241</v>
      </c>
      <c r="S44" s="8" t="n">
        <v>31613.7185435795</v>
      </c>
      <c r="T44" s="8" t="n">
        <v>32729.2229752922</v>
      </c>
      <c r="U44" s="8" t="n">
        <v>33013.36138352</v>
      </c>
      <c r="V44" s="8" t="n">
        <v>33571.6611382767</v>
      </c>
      <c r="W44" s="8" t="n">
        <f aca="false">V44</f>
        <v>33571.6611382767</v>
      </c>
      <c r="X44" s="8" t="n">
        <f aca="false">W44</f>
        <v>33571.6611382767</v>
      </c>
      <c r="Y44" s="8" t="n">
        <f aca="false">X44</f>
        <v>33571.6611382767</v>
      </c>
      <c r="Z44" s="2"/>
    </row>
    <row r="45" customFormat="false" ht="12.75" hidden="true" customHeight="true" outlineLevel="0" collapsed="false">
      <c r="A45" s="9" t="s">
        <v>17</v>
      </c>
      <c r="B45" s="2"/>
      <c r="C45" s="2"/>
      <c r="D45" s="2"/>
      <c r="E45" s="2"/>
      <c r="F45" s="17" t="n">
        <v>2747</v>
      </c>
      <c r="G45" s="17" t="n">
        <v>2785</v>
      </c>
      <c r="H45" s="17" t="n">
        <v>2823</v>
      </c>
      <c r="I45" s="17" t="n">
        <v>2861</v>
      </c>
      <c r="J45" s="17" t="n">
        <v>2900</v>
      </c>
      <c r="K45" s="17" t="n">
        <v>2939</v>
      </c>
      <c r="L45" s="17" t="n">
        <v>2979</v>
      </c>
      <c r="M45" s="17" t="n">
        <v>3019</v>
      </c>
      <c r="N45" s="17" t="n">
        <v>3060</v>
      </c>
      <c r="O45" s="17" t="n">
        <v>3101</v>
      </c>
      <c r="P45" s="17" t="n">
        <v>1965</v>
      </c>
      <c r="Q45" s="17" t="n">
        <v>0</v>
      </c>
      <c r="R45" s="17" t="n">
        <v>0</v>
      </c>
      <c r="S45" s="17" t="n">
        <v>0</v>
      </c>
      <c r="T45" s="17" t="n">
        <v>0</v>
      </c>
      <c r="U45" s="17" t="n">
        <v>0</v>
      </c>
      <c r="V45" s="17" t="n">
        <v>0</v>
      </c>
      <c r="W45" s="17" t="n">
        <v>0</v>
      </c>
      <c r="X45" s="17" t="n">
        <v>0</v>
      </c>
      <c r="Y45" s="17" t="n">
        <v>0</v>
      </c>
      <c r="Z45" s="2"/>
    </row>
    <row r="46" customFormat="false" ht="13.5" hidden="true" customHeight="true" outlineLevel="0" collapsed="false">
      <c r="A46" s="9" t="s">
        <v>21</v>
      </c>
      <c r="B46" s="2"/>
      <c r="C46" s="2"/>
      <c r="D46" s="2"/>
      <c r="E46" s="2"/>
      <c r="F46" s="16" t="n">
        <v>389</v>
      </c>
      <c r="G46" s="16" t="n">
        <v>476</v>
      </c>
      <c r="H46" s="16" t="n">
        <v>396</v>
      </c>
      <c r="I46" s="16" t="n">
        <v>378</v>
      </c>
      <c r="J46" s="16" t="n">
        <v>406</v>
      </c>
      <c r="K46" s="16" t="n">
        <v>323</v>
      </c>
      <c r="L46" s="16" t="n">
        <v>382</v>
      </c>
      <c r="M46" s="16" t="n">
        <v>493</v>
      </c>
      <c r="N46" s="16" t="n">
        <v>400</v>
      </c>
      <c r="O46" s="16" t="n">
        <v>284</v>
      </c>
      <c r="P46" s="16" t="n">
        <v>284</v>
      </c>
      <c r="Q46" s="16"/>
      <c r="R46" s="16"/>
      <c r="S46" s="16"/>
      <c r="T46" s="16"/>
      <c r="U46" s="16"/>
      <c r="V46" s="16"/>
      <c r="W46" s="16"/>
      <c r="X46" s="16"/>
      <c r="Y46" s="16"/>
      <c r="Z46" s="2"/>
    </row>
    <row r="47" customFormat="false" ht="12.75" hidden="true" customHeight="true" outlineLevel="0" collapsed="false">
      <c r="A47" s="7" t="s">
        <v>22</v>
      </c>
      <c r="B47" s="2"/>
      <c r="C47" s="2"/>
      <c r="D47" s="2"/>
      <c r="E47" s="2"/>
      <c r="F47" s="8" t="n">
        <f aca="false">SUM(F43:F46)</f>
        <v>156292.790394984</v>
      </c>
      <c r="G47" s="8" t="n">
        <f aca="false">SUM(G43:G46)</f>
        <v>155313.390152819</v>
      </c>
      <c r="H47" s="8" t="n">
        <f aca="false">SUM(H43:H46)</f>
        <v>152638.930519567</v>
      </c>
      <c r="I47" s="8" t="n">
        <f aca="false">SUM(I43:I46)</f>
        <v>165909.017121789</v>
      </c>
      <c r="J47" s="8" t="n">
        <f aca="false">SUM(J43:J46)</f>
        <v>167993.973465883</v>
      </c>
      <c r="K47" s="8" t="n">
        <f aca="false">SUM(K43:K46)</f>
        <v>170839.889309041</v>
      </c>
      <c r="L47" s="8" t="n">
        <f aca="false">SUM(L43:L46)</f>
        <v>175192.352258783</v>
      </c>
      <c r="M47" s="8" t="n">
        <f aca="false">SUM(M43:M46)</f>
        <v>173352.806910315</v>
      </c>
      <c r="N47" s="8" t="n">
        <f aca="false">SUM(N43:N46)</f>
        <v>169881.172674273</v>
      </c>
      <c r="O47" s="8" t="n">
        <f aca="false">SUM(O43:O46)</f>
        <v>184441.00143886</v>
      </c>
      <c r="P47" s="8" t="n">
        <f aca="false">SUM(P43:P46)</f>
        <v>121339.924153387</v>
      </c>
      <c r="Q47" s="8" t="n">
        <f aca="false">SUM(Q43:Q46)</f>
        <v>32817.4084180406</v>
      </c>
      <c r="R47" s="8" t="n">
        <f aca="false">SUM(R43:R46)</f>
        <v>33309.0513660241</v>
      </c>
      <c r="S47" s="8" t="n">
        <f aca="false">SUM(S43:S46)</f>
        <v>31613.7185435795</v>
      </c>
      <c r="T47" s="8" t="n">
        <f aca="false">SUM(T43:T46)</f>
        <v>32729.2229752922</v>
      </c>
      <c r="U47" s="8" t="n">
        <f aca="false">SUM(U43:U46)</f>
        <v>33013.36138352</v>
      </c>
      <c r="V47" s="8" t="n">
        <f aca="false">SUM(V43:V46)</f>
        <v>33571.6611382767</v>
      </c>
      <c r="W47" s="8" t="n">
        <f aca="false">SUM(W43:W46)</f>
        <v>33571.6611382767</v>
      </c>
      <c r="X47" s="8" t="n">
        <f aca="false">SUM(X43:X46)</f>
        <v>33571.6611382767</v>
      </c>
      <c r="Y47" s="8" t="n">
        <f aca="false">SUM(Y43:Y46)</f>
        <v>33571.6611382767</v>
      </c>
      <c r="Z47" s="2"/>
    </row>
    <row r="48" customFormat="false" ht="12.75" hidden="true" customHeight="true" outlineLevel="0" collapsed="false">
      <c r="A48" s="7"/>
      <c r="B48" s="2"/>
      <c r="C48" s="2"/>
      <c r="D48" s="2"/>
      <c r="E48" s="2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2"/>
    </row>
    <row r="49" customFormat="false" ht="13.5" hidden="true" customHeight="true" outlineLevel="0" collapsed="false">
      <c r="A49" s="7" t="s">
        <v>23</v>
      </c>
      <c r="B49" s="2"/>
      <c r="C49" s="2"/>
      <c r="D49" s="2"/>
      <c r="E49" s="2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2"/>
    </row>
    <row r="50" customFormat="false" ht="13.5" hidden="false" customHeight="false" outlineLevel="0" collapsed="false">
      <c r="A50" s="2" t="s">
        <v>6</v>
      </c>
      <c r="B50" s="2"/>
      <c r="C50" s="2"/>
      <c r="D50" s="11" t="n">
        <f aca="false">D32*0.5</f>
        <v>-4620.44658983613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2.75" hidden="false" customHeight="false" outlineLevel="0" collapsed="false">
      <c r="A52" s="7" t="s">
        <v>24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2.75" hidden="true" customHeight="true" outlineLevel="0" collapsed="false">
      <c r="A53" s="7" t="s">
        <v>25</v>
      </c>
      <c r="B53" s="2"/>
      <c r="C53" s="2"/>
      <c r="D53" s="2"/>
      <c r="E53" s="2"/>
      <c r="F53" s="8" t="n">
        <f aca="false">F47+F40</f>
        <v>325735.862871617</v>
      </c>
      <c r="G53" s="8" t="n">
        <f aca="false">G47+G40</f>
        <v>318583.46586035</v>
      </c>
      <c r="H53" s="8" t="n">
        <f aca="false">H47+H40</f>
        <v>336438.373756697</v>
      </c>
      <c r="I53" s="8" t="n">
        <f aca="false">I47+I40</f>
        <v>351048.752008626</v>
      </c>
      <c r="J53" s="8" t="n">
        <f aca="false">J47+J40</f>
        <v>365825.156262812</v>
      </c>
      <c r="K53" s="8" t="n">
        <f aca="false">K47+K40</f>
        <v>378034.789081088</v>
      </c>
      <c r="L53" s="8" t="n">
        <f aca="false">L47+L40</f>
        <v>389908.065961137</v>
      </c>
      <c r="M53" s="8" t="n">
        <f aca="false">M47+M40</f>
        <v>380890.384107445</v>
      </c>
      <c r="N53" s="8" t="n">
        <f aca="false">N47+N40</f>
        <v>404895.708020924</v>
      </c>
      <c r="O53" s="8" t="n">
        <f aca="false">O47+O40</f>
        <v>422585.709085696</v>
      </c>
      <c r="P53" s="8" t="n">
        <f aca="false">P47+P40</f>
        <v>341202.610030316</v>
      </c>
      <c r="Q53" s="8" t="n">
        <f aca="false">Q47+Q40</f>
        <v>174218.747063961</v>
      </c>
      <c r="R53" s="8" t="n">
        <f aca="false">R47+R40</f>
        <v>178098.738311027</v>
      </c>
      <c r="S53" s="8" t="n">
        <f aca="false">S47+S40</f>
        <v>170281.364579154</v>
      </c>
      <c r="T53" s="8" t="n">
        <f aca="false">T47+T40</f>
        <v>185545.861260736</v>
      </c>
      <c r="U53" s="8" t="n">
        <f aca="false">U47+U40</f>
        <v>153006.83624494</v>
      </c>
      <c r="V53" s="8" t="n">
        <f aca="false">V47+V40</f>
        <v>69656.0413509939</v>
      </c>
      <c r="W53" s="8" t="n">
        <f aca="false">W47+W40</f>
        <v>69842.9818524194</v>
      </c>
      <c r="X53" s="8" t="n">
        <f aca="false">X47+X40</f>
        <v>70033.1876901144</v>
      </c>
      <c r="Y53" s="8" t="n">
        <f aca="false">Y47+Y40</f>
        <v>70226.7159005202</v>
      </c>
      <c r="Z53" s="2"/>
    </row>
    <row r="54" customFormat="false" ht="12.75" hidden="false" customHeight="false" outlineLevel="0" collapsed="false">
      <c r="A54" s="9" t="s">
        <v>26</v>
      </c>
      <c r="B54" s="2"/>
      <c r="C54" s="2"/>
      <c r="D54" s="2"/>
      <c r="E54" s="2"/>
      <c r="F54" s="8" t="n">
        <f aca="false">F8+F14+F21+F28</f>
        <v>322207.032313168</v>
      </c>
      <c r="G54" s="8" t="n">
        <f aca="false">G8+G14+G21+G28</f>
        <v>324537.793719669</v>
      </c>
      <c r="H54" s="8" t="n">
        <f aca="false">H8+H14+H21+H28</f>
        <v>344534.379457419</v>
      </c>
      <c r="I54" s="8" t="n">
        <f aca="false">I8+I14+I21+I28</f>
        <v>358379.624938426</v>
      </c>
      <c r="J54" s="8" t="n">
        <f aca="false">J8+J14+J21+J28</f>
        <v>375162.851714169</v>
      </c>
      <c r="K54" s="8" t="n">
        <f aca="false">K8+K14+K21+K28</f>
        <v>388674.719915469</v>
      </c>
      <c r="L54" s="8" t="n">
        <f aca="false">L8+L14+L21+L28</f>
        <v>401516.241563956</v>
      </c>
      <c r="M54" s="8" t="n">
        <f aca="false">M8+M14+M21+M28</f>
        <v>391574.463851079</v>
      </c>
      <c r="N54" s="8" t="n">
        <f aca="false">N8+N14+N21+N28</f>
        <v>418667.25317657</v>
      </c>
      <c r="O54" s="8" t="n">
        <f aca="false">O8+O14+O21+O28</f>
        <v>440340.960617479</v>
      </c>
      <c r="P54" s="8" t="n">
        <f aca="false">P8+P14+P21+P28</f>
        <v>417149.498843581</v>
      </c>
      <c r="Q54" s="8" t="n">
        <f aca="false">Q8+Q14+Q21+Q28</f>
        <v>342536.840951289</v>
      </c>
      <c r="R54" s="8" t="n">
        <f aca="false">R8+R14+R21+R28</f>
        <v>352184.793296087</v>
      </c>
      <c r="S54" s="8" t="n">
        <f aca="false">S8+S14+S21+S28</f>
        <v>340621.057154944</v>
      </c>
      <c r="T54" s="8" t="n">
        <f aca="false">T8+T14+T21+T28</f>
        <v>360924.301395568</v>
      </c>
      <c r="U54" s="8" t="n">
        <f aca="false">U8+U14+U21+U28</f>
        <v>373727.868452218</v>
      </c>
      <c r="V54" s="8" t="n">
        <f aca="false">V8+V14+V21+V28</f>
        <v>370781.899587531</v>
      </c>
      <c r="W54" s="8" t="n">
        <f aca="false">W8+W14+W21+W28</f>
        <v>382768.53834761</v>
      </c>
      <c r="X54" s="8" t="n">
        <f aca="false">X8+X14+X21+X28</f>
        <v>393588.717673193</v>
      </c>
      <c r="Y54" s="8" t="n">
        <f aca="false">Y8+Y14+Y21+Y28</f>
        <v>381123.916506392</v>
      </c>
      <c r="Z54" s="2"/>
    </row>
    <row r="55" customFormat="false" ht="13.5" hidden="false" customHeight="false" outlineLevel="0" collapsed="false">
      <c r="A55" s="9" t="s">
        <v>27</v>
      </c>
      <c r="B55" s="2"/>
      <c r="C55" s="2"/>
      <c r="D55" s="2"/>
      <c r="E55" s="2"/>
      <c r="F55" s="10" t="n">
        <f aca="false">F9+F15+F22+F29</f>
        <v>325735.862871617</v>
      </c>
      <c r="G55" s="10" t="n">
        <f aca="false">G9+G15+G22+G29</f>
        <v>318583.46586035</v>
      </c>
      <c r="H55" s="10" t="n">
        <f aca="false">H9+H15+H22+H29</f>
        <v>336438.373756697</v>
      </c>
      <c r="I55" s="10" t="n">
        <f aca="false">I9+I15+I22+I29</f>
        <v>351048.752008626</v>
      </c>
      <c r="J55" s="10" t="n">
        <f aca="false">J9+J15+J22+J29</f>
        <v>365825.156262812</v>
      </c>
      <c r="K55" s="10" t="n">
        <f aca="false">K9+K15+K22+K29</f>
        <v>378034.789081088</v>
      </c>
      <c r="L55" s="10" t="n">
        <f aca="false">L9+L15+L22+L29</f>
        <v>389908.065961137</v>
      </c>
      <c r="M55" s="10" t="n">
        <f aca="false">M9+M15+M22+M29</f>
        <v>380890.384107445</v>
      </c>
      <c r="N55" s="10" t="n">
        <f aca="false">N9+N15+N22+N29</f>
        <v>404895.708020924</v>
      </c>
      <c r="O55" s="10" t="n">
        <f aca="false">O9+O15+O22+O29</f>
        <v>422585.709085696</v>
      </c>
      <c r="P55" s="10" t="n">
        <f aca="false">P9+P15+P22+P29</f>
        <v>341202.610030316</v>
      </c>
      <c r="Q55" s="10" t="n">
        <f aca="false">Q9+Q15+Q22+Q29</f>
        <v>174917.067063961</v>
      </c>
      <c r="R55" s="10" t="n">
        <f aca="false">R9+R15+R22+R29</f>
        <v>178797.058311027</v>
      </c>
      <c r="S55" s="10" t="n">
        <f aca="false">S9+S15+S22+S29</f>
        <v>170979.684579154</v>
      </c>
      <c r="T55" s="10" t="n">
        <f aca="false">T9+T15+T22+T29</f>
        <v>186244.181260736</v>
      </c>
      <c r="U55" s="10" t="n">
        <f aca="false">U9+U15+U22+U29</f>
        <v>153705.15624494</v>
      </c>
      <c r="V55" s="10" t="n">
        <f aca="false">V9+V15+V22+V29</f>
        <v>70354.3613509939</v>
      </c>
      <c r="W55" s="10" t="n">
        <f aca="false">W9+W15+W22+W29</f>
        <v>70541.3018524194</v>
      </c>
      <c r="X55" s="10" t="n">
        <f aca="false">X9+X15+X22+X29</f>
        <v>70731.5076901144</v>
      </c>
      <c r="Y55" s="10" t="n">
        <f aca="false">Y9+Y15+Y22+Y29</f>
        <v>70925.0359005202</v>
      </c>
      <c r="Z55" s="2"/>
    </row>
    <row r="56" customFormat="false" ht="12.75" hidden="false" customHeight="false" outlineLevel="0" collapsed="false">
      <c r="A56" s="7"/>
      <c r="B56" s="2"/>
      <c r="C56" s="2"/>
      <c r="D56" s="2"/>
      <c r="E56" s="2"/>
      <c r="F56" s="8" t="n">
        <f aca="false">F55-F54</f>
        <v>3528.83055844944</v>
      </c>
      <c r="G56" s="8" t="n">
        <f aca="false">G55-G54</f>
        <v>-5954.32785931922</v>
      </c>
      <c r="H56" s="8" t="n">
        <f aca="false">H55-H54</f>
        <v>-8096.00570072181</v>
      </c>
      <c r="I56" s="8" t="n">
        <f aca="false">I55-I54</f>
        <v>-7330.87292979995</v>
      </c>
      <c r="J56" s="8" t="n">
        <f aca="false">J55-J54</f>
        <v>-9337.69545135694</v>
      </c>
      <c r="K56" s="8" t="n">
        <f aca="false">K55-K54</f>
        <v>-10639.9308343813</v>
      </c>
      <c r="L56" s="8" t="n">
        <f aca="false">L55-L54</f>
        <v>-11608.175602819</v>
      </c>
      <c r="M56" s="8" t="n">
        <f aca="false">M55-M54</f>
        <v>-10684.0797436341</v>
      </c>
      <c r="N56" s="8" t="n">
        <f aca="false">N55-N54</f>
        <v>-13771.5451556462</v>
      </c>
      <c r="O56" s="8" t="n">
        <f aca="false">O55-O54</f>
        <v>-17755.251531782</v>
      </c>
      <c r="P56" s="8" t="n">
        <f aca="false">P55-P54</f>
        <v>-75946.8888132654</v>
      </c>
      <c r="Q56" s="8" t="n">
        <f aca="false">Q55-Q54</f>
        <v>-167619.773887327</v>
      </c>
      <c r="R56" s="8" t="n">
        <f aca="false">R55-R54</f>
        <v>-173387.73498506</v>
      </c>
      <c r="S56" s="8" t="n">
        <f aca="false">S55-S54</f>
        <v>-169641.37257579</v>
      </c>
      <c r="T56" s="8" t="n">
        <f aca="false">T55-T54</f>
        <v>-174680.120134832</v>
      </c>
      <c r="U56" s="8" t="n">
        <f aca="false">U55-U54</f>
        <v>-220022.712207277</v>
      </c>
      <c r="V56" s="8" t="n">
        <f aca="false">V55-V54</f>
        <v>-300427.538236537</v>
      </c>
      <c r="W56" s="8" t="n">
        <f aca="false">W55-W54</f>
        <v>-312227.23649519</v>
      </c>
      <c r="X56" s="8" t="n">
        <f aca="false">X55-X54</f>
        <v>-322857.209983079</v>
      </c>
      <c r="Y56" s="8" t="n">
        <f aca="false">Y55-Y54</f>
        <v>-310198.880605872</v>
      </c>
      <c r="Z56" s="2"/>
    </row>
    <row r="57" customFormat="false" ht="13.5" hidden="false" customHeight="false" outlineLevel="0" collapsed="false">
      <c r="A57" s="7"/>
      <c r="B57" s="2"/>
      <c r="C57" s="2"/>
      <c r="D57" s="2"/>
      <c r="E57" s="2"/>
      <c r="F57" s="8" t="s">
        <v>2</v>
      </c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2"/>
    </row>
    <row r="58" customFormat="false" ht="13.5" hidden="false" customHeight="false" outlineLevel="0" collapsed="false">
      <c r="A58" s="2" t="s">
        <v>5</v>
      </c>
      <c r="B58" s="2"/>
      <c r="C58" s="2"/>
      <c r="D58" s="11" t="n">
        <f aca="false">NPV(0.09,F56:Y56)</f>
        <v>-604657.470411238</v>
      </c>
      <c r="E58" s="18" t="s">
        <v>2</v>
      </c>
      <c r="F58" s="2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2"/>
    </row>
    <row r="59" customFormat="false" ht="13.5" hidden="false" customHeight="false" outlineLevel="0" collapsed="false">
      <c r="A59" s="2" t="s">
        <v>6</v>
      </c>
      <c r="B59" s="2"/>
      <c r="C59" s="2"/>
      <c r="D59" s="11" t="n">
        <f aca="false">D58*0.5</f>
        <v>-302328.735205619</v>
      </c>
      <c r="E59" s="2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2"/>
    </row>
    <row r="60" customFormat="false" ht="13.5" hidden="false" customHeight="false" outlineLevel="0" collapsed="false">
      <c r="A60" s="2"/>
      <c r="B60" s="2"/>
      <c r="C60" s="2"/>
      <c r="D60" s="13"/>
      <c r="E60" s="2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2"/>
    </row>
    <row r="61" customFormat="false" ht="13.5" hidden="false" customHeight="false" outlineLevel="0" collapsed="false">
      <c r="A61" s="2"/>
      <c r="B61" s="19" t="s">
        <v>28</v>
      </c>
      <c r="C61" s="20"/>
      <c r="D61" s="20"/>
      <c r="E61" s="20"/>
      <c r="F61" s="20"/>
      <c r="G61" s="20"/>
      <c r="H61" s="20"/>
      <c r="I61" s="20"/>
      <c r="J61" s="20"/>
      <c r="K61" s="5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3.5" hidden="false" customHeight="false" outlineLevel="0" collapsed="false">
      <c r="A62" s="21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"/>
    </row>
    <row r="63" customFormat="false" ht="12.75" hidden="false" customHeight="false" outlineLevel="0" collapsed="false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"/>
    </row>
    <row r="64" customFormat="false" ht="13.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6.5" hidden="false" customHeight="false" outlineLevel="0" collapsed="false">
      <c r="A65" s="4" t="s">
        <v>29</v>
      </c>
      <c r="B65" s="5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2.75" hidden="false" customHeight="false" outlineLevel="0" collapsed="false">
      <c r="A67" s="7" t="s">
        <v>30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2.75" hidden="false" customHeight="false" outlineLevel="0" collapsed="false">
      <c r="A68" s="2" t="s">
        <v>31</v>
      </c>
      <c r="B68" s="2"/>
      <c r="C68" s="2"/>
      <c r="D68" s="2"/>
      <c r="E68" s="8"/>
      <c r="F68" s="8" t="n">
        <v>166091.695205958</v>
      </c>
      <c r="G68" s="8" t="n">
        <v>168146.046730227</v>
      </c>
      <c r="H68" s="8" t="n">
        <v>175829.7356725</v>
      </c>
      <c r="I68" s="8" t="n">
        <v>182565.60298939</v>
      </c>
      <c r="J68" s="8" t="n">
        <v>194415.436643765</v>
      </c>
      <c r="K68" s="8" t="n">
        <v>200161.923764965</v>
      </c>
      <c r="L68" s="8" t="n">
        <v>205460.258275927</v>
      </c>
      <c r="M68" s="8" t="n">
        <v>202990.235890757</v>
      </c>
      <c r="N68" s="8" t="n">
        <v>211093.893962889</v>
      </c>
      <c r="O68" s="8" t="n">
        <v>219580.537841017</v>
      </c>
      <c r="P68" s="8" t="n">
        <v>228413.112097043</v>
      </c>
      <c r="Q68" s="8" t="n">
        <v>234697.942462634</v>
      </c>
      <c r="R68" s="8" t="n">
        <v>241680.536842798</v>
      </c>
      <c r="S68" s="8" t="n">
        <v>185259.079639483</v>
      </c>
      <c r="T68" s="8" t="n">
        <v>192087.563009836</v>
      </c>
      <c r="U68" s="8" t="n">
        <v>200509.15722204</v>
      </c>
      <c r="V68" s="8" t="n">
        <v>206490.507379601</v>
      </c>
      <c r="W68" s="8" t="n">
        <v>211778.096030853</v>
      </c>
      <c r="X68" s="8" t="n">
        <v>216955.926968817</v>
      </c>
      <c r="Y68" s="8" t="n">
        <v>214512.1300637</v>
      </c>
      <c r="Z68" s="2"/>
    </row>
    <row r="69" customFormat="false" ht="12.75" hidden="false" customHeight="false" outlineLevel="0" collapsed="false">
      <c r="A69" s="2" t="s">
        <v>32</v>
      </c>
      <c r="B69" s="2"/>
      <c r="C69" s="2"/>
      <c r="D69" s="2"/>
      <c r="E69" s="8"/>
      <c r="F69" s="8" t="n">
        <v>165394.95966</v>
      </c>
      <c r="G69" s="8" t="n">
        <v>168355.3302</v>
      </c>
      <c r="H69" s="8" t="n">
        <v>166969.69536</v>
      </c>
      <c r="I69" s="8" t="n">
        <v>178739.36967</v>
      </c>
      <c r="J69" s="8" t="n">
        <v>182346.9708</v>
      </c>
      <c r="K69" s="8" t="n">
        <v>189944.5208</v>
      </c>
      <c r="L69" s="8" t="n">
        <v>194643.69616</v>
      </c>
      <c r="M69" s="8" t="n">
        <v>198231.37895</v>
      </c>
      <c r="N69" s="8" t="n">
        <v>195730.92336</v>
      </c>
      <c r="O69" s="8" t="n">
        <v>209433.91545</v>
      </c>
      <c r="P69" s="8" t="n">
        <v>179894.515</v>
      </c>
      <c r="Q69" s="8" t="n">
        <v>100997.807544994</v>
      </c>
      <c r="R69" s="8" t="n">
        <v>104036.267451836</v>
      </c>
      <c r="S69" s="8" t="n">
        <v>100677.220075507</v>
      </c>
      <c r="T69" s="8" t="n">
        <v>110259.301406117</v>
      </c>
      <c r="U69" s="8" t="n">
        <v>81880.0343531125</v>
      </c>
      <c r="V69" s="8" t="n">
        <v>14350.9949584363</v>
      </c>
      <c r="W69" s="8" t="n">
        <v>16301.9917964663</v>
      </c>
      <c r="X69" s="8" t="n">
        <v>16829.1070866301</v>
      </c>
      <c r="Y69" s="8" t="n">
        <v>16321.4154704338</v>
      </c>
      <c r="Z69" s="2" t="n">
        <v>17853.0882127255</v>
      </c>
    </row>
    <row r="70" customFormat="false" ht="12.75" hidden="false" customHeight="false" outlineLevel="0" collapsed="false">
      <c r="A70" s="2" t="s">
        <v>33</v>
      </c>
      <c r="B70" s="2"/>
      <c r="C70" s="2"/>
      <c r="D70" s="2"/>
      <c r="E70" s="8"/>
      <c r="F70" s="8" t="n">
        <v>2307.204618</v>
      </c>
      <c r="G70" s="8" t="n">
        <v>2414.5346072</v>
      </c>
      <c r="H70" s="8" t="n">
        <v>2394.1831068</v>
      </c>
      <c r="I70" s="8" t="n">
        <v>2335.2260156</v>
      </c>
      <c r="J70" s="8" t="n">
        <v>2692.125086</v>
      </c>
      <c r="K70" s="8" t="n">
        <v>2696.004506</v>
      </c>
      <c r="L70" s="8" t="n">
        <v>2715.584538</v>
      </c>
      <c r="M70" s="8" t="n">
        <v>2781.2520796</v>
      </c>
      <c r="N70" s="8" t="n">
        <v>2823.6241772</v>
      </c>
      <c r="O70" s="8" t="n">
        <v>2850.4256076</v>
      </c>
      <c r="P70" s="8" t="n">
        <v>2906.3788292</v>
      </c>
      <c r="Q70" s="8" t="n">
        <v>17330.29565904</v>
      </c>
      <c r="R70" s="8" t="n">
        <v>18209.58720768</v>
      </c>
      <c r="S70" s="8" t="n">
        <v>16620.6710172</v>
      </c>
      <c r="T70" s="8" t="n">
        <v>17178.64301248</v>
      </c>
      <c r="U70" s="8" t="n">
        <v>17322.20173808</v>
      </c>
      <c r="V70" s="8" t="n">
        <v>23362.849711</v>
      </c>
      <c r="W70" s="8" t="n">
        <f aca="false">V70</f>
        <v>23362.849711</v>
      </c>
      <c r="X70" s="8" t="n">
        <f aca="false">W70</f>
        <v>23362.849711</v>
      </c>
      <c r="Y70" s="8" t="n">
        <f aca="false">X70</f>
        <v>23362.849711</v>
      </c>
      <c r="Z70" s="2"/>
    </row>
    <row r="71" customFormat="false" ht="13.5" hidden="false" customHeight="false" outlineLevel="0" collapsed="false">
      <c r="A71" s="24" t="s">
        <v>34</v>
      </c>
      <c r="B71" s="2"/>
      <c r="C71" s="2"/>
      <c r="D71" s="2"/>
      <c r="E71" s="2"/>
      <c r="F71" s="25" t="n">
        <f aca="false">F70+F69</f>
        <v>167702.164278</v>
      </c>
      <c r="G71" s="25" t="n">
        <f aca="false">G70+G69</f>
        <v>170769.8648072</v>
      </c>
      <c r="H71" s="25" t="n">
        <f aca="false">H70+H69</f>
        <v>169363.8784668</v>
      </c>
      <c r="I71" s="25" t="n">
        <f aca="false">I70+I69</f>
        <v>181074.5956856</v>
      </c>
      <c r="J71" s="25" t="n">
        <f aca="false">J70+J69</f>
        <v>185039.095886</v>
      </c>
      <c r="K71" s="25" t="n">
        <f aca="false">K70+K69</f>
        <v>192640.525306</v>
      </c>
      <c r="L71" s="25" t="n">
        <f aca="false">L70+L69</f>
        <v>197359.280698</v>
      </c>
      <c r="M71" s="25" t="n">
        <f aca="false">M70+M69</f>
        <v>201012.6310296</v>
      </c>
      <c r="N71" s="25" t="n">
        <f aca="false">N70+N69</f>
        <v>198554.5475372</v>
      </c>
      <c r="O71" s="25" t="n">
        <f aca="false">O70+O69</f>
        <v>212284.3410576</v>
      </c>
      <c r="P71" s="25" t="n">
        <f aca="false">P70+P69</f>
        <v>182800.8938292</v>
      </c>
      <c r="Q71" s="25" t="n">
        <f aca="false">Q70+Q69</f>
        <v>118328.103204034</v>
      </c>
      <c r="R71" s="25" t="n">
        <f aca="false">R70+R69</f>
        <v>122245.854659516</v>
      </c>
      <c r="S71" s="25" t="n">
        <f aca="false">S70+S69</f>
        <v>117297.891092707</v>
      </c>
      <c r="T71" s="25" t="n">
        <f aca="false">T70+T69</f>
        <v>127437.944418597</v>
      </c>
      <c r="U71" s="25" t="n">
        <f aca="false">U70+U69</f>
        <v>99202.2360911925</v>
      </c>
      <c r="V71" s="25" t="n">
        <f aca="false">V70+V69</f>
        <v>37713.8446694363</v>
      </c>
      <c r="W71" s="25" t="n">
        <f aca="false">W70+W69</f>
        <v>39664.8415074663</v>
      </c>
      <c r="X71" s="25" t="n">
        <f aca="false">X70+X69</f>
        <v>40191.9567976301</v>
      </c>
      <c r="Y71" s="25" t="n">
        <f aca="false">Y70+Y69</f>
        <v>39684.2651814338</v>
      </c>
      <c r="Z71" s="2"/>
    </row>
    <row r="72" customFormat="false" ht="12.75" hidden="false" customHeight="false" outlineLevel="0" collapsed="false">
      <c r="A72" s="2" t="s">
        <v>35</v>
      </c>
      <c r="B72" s="2"/>
      <c r="C72" s="2"/>
      <c r="D72" s="2"/>
      <c r="E72" s="8"/>
      <c r="F72" s="8" t="n">
        <f aca="false">F68-F71</f>
        <v>-1610.4690720416</v>
      </c>
      <c r="G72" s="8" t="n">
        <f aca="false">G68-G71</f>
        <v>-2623.81807697285</v>
      </c>
      <c r="H72" s="8" t="n">
        <f aca="false">H68-H71</f>
        <v>6465.85720570033</v>
      </c>
      <c r="I72" s="8" t="n">
        <f aca="false">I68-I71</f>
        <v>1491.00730378961</v>
      </c>
      <c r="J72" s="8" t="n">
        <f aca="false">J68-J71</f>
        <v>9376.3407577652</v>
      </c>
      <c r="K72" s="8" t="n">
        <f aca="false">K68-K71</f>
        <v>7521.39845896486</v>
      </c>
      <c r="L72" s="8" t="n">
        <f aca="false">L68-L71</f>
        <v>8100.97757792685</v>
      </c>
      <c r="M72" s="8" t="n">
        <f aca="false">M68-M71</f>
        <v>1977.60486115696</v>
      </c>
      <c r="N72" s="8" t="n">
        <f aca="false">N68-N71</f>
        <v>12539.3464256886</v>
      </c>
      <c r="O72" s="8" t="n">
        <f aca="false">O68-O71</f>
        <v>7296.19678341717</v>
      </c>
      <c r="P72" s="8" t="n">
        <f aca="false">P68-P71</f>
        <v>45612.2182678426</v>
      </c>
      <c r="Q72" s="8" t="n">
        <f aca="false">Q68-Q71</f>
        <v>116369.8392586</v>
      </c>
      <c r="R72" s="8" t="n">
        <f aca="false">R68-R71</f>
        <v>119434.682183282</v>
      </c>
      <c r="S72" s="8" t="n">
        <f aca="false">S68-S71</f>
        <v>67961.1885467756</v>
      </c>
      <c r="T72" s="8" t="n">
        <f aca="false">T68-T71</f>
        <v>64649.618591239</v>
      </c>
      <c r="U72" s="8" t="n">
        <f aca="false">U68-U71</f>
        <v>101306.921130847</v>
      </c>
      <c r="V72" s="8" t="n">
        <f aca="false">V68-V71</f>
        <v>168776.662710165</v>
      </c>
      <c r="W72" s="8" t="n">
        <f aca="false">W68-W71</f>
        <v>172113.254523387</v>
      </c>
      <c r="X72" s="8" t="n">
        <f aca="false">X68-X71</f>
        <v>176763.970171187</v>
      </c>
      <c r="Y72" s="8" t="n">
        <f aca="false">Y68-Y71</f>
        <v>174827.864882266</v>
      </c>
      <c r="Z72" s="2"/>
    </row>
    <row r="73" customFormat="false" ht="13.5" hidden="false" customHeight="false" outlineLevel="0" collapsed="false">
      <c r="A73" s="2"/>
      <c r="B73" s="2"/>
      <c r="C73" s="2"/>
      <c r="D73" s="2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2"/>
    </row>
    <row r="74" customFormat="false" ht="13.5" hidden="false" customHeight="false" outlineLevel="0" collapsed="false">
      <c r="A74" s="2" t="s">
        <v>5</v>
      </c>
      <c r="B74" s="2"/>
      <c r="C74" s="2"/>
      <c r="D74" s="11" t="n">
        <f aca="false">NPV(0.09,F72:Y72)</f>
        <v>329890.408919584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2"/>
    </row>
    <row r="75" customFormat="false" ht="13.5" hidden="false" customHeight="false" outlineLevel="0" collapsed="false">
      <c r="A75" s="2" t="s">
        <v>6</v>
      </c>
      <c r="B75" s="2"/>
      <c r="C75" s="2"/>
      <c r="D75" s="11" t="n">
        <f aca="false">D74*0.5</f>
        <v>164945.204459792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2"/>
    </row>
    <row r="76" customFormat="false" ht="12.75" hidden="false" customHeight="false" outlineLevel="0" collapsed="false">
      <c r="A76" s="2"/>
      <c r="B76" s="2"/>
      <c r="C76" s="2"/>
      <c r="D76" s="2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2"/>
    </row>
    <row r="77" customFormat="false" ht="12.75" hidden="false" customHeight="false" outlineLevel="0" collapsed="false">
      <c r="A77" s="7" t="s">
        <v>36</v>
      </c>
      <c r="B77" s="2"/>
      <c r="C77" s="2"/>
      <c r="D77" s="2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2"/>
    </row>
    <row r="78" customFormat="false" ht="12.75" hidden="false" customHeight="false" outlineLevel="0" collapsed="false">
      <c r="A78" s="7" t="s">
        <v>26</v>
      </c>
      <c r="B78" s="2"/>
      <c r="C78" s="2"/>
      <c r="D78" s="2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2"/>
    </row>
    <row r="79" customFormat="false" ht="12.75" hidden="false" customHeight="false" outlineLevel="0" collapsed="false">
      <c r="A79" s="2" t="s">
        <v>37</v>
      </c>
      <c r="B79" s="2"/>
      <c r="C79" s="2"/>
      <c r="D79" s="2"/>
      <c r="E79" s="8"/>
      <c r="F79" s="8" t="n">
        <v>7423.72401136396</v>
      </c>
      <c r="G79" s="8" t="n">
        <v>7801.41218481878</v>
      </c>
      <c r="H79" s="8" t="n">
        <v>7863.63950905543</v>
      </c>
      <c r="I79" s="8" t="n">
        <v>8163.67214703715</v>
      </c>
      <c r="J79" s="8" t="n">
        <v>9275.83660248239</v>
      </c>
      <c r="K79" s="8" t="n">
        <v>9535.38019074941</v>
      </c>
      <c r="L79" s="8" t="n">
        <v>9801.28345589965</v>
      </c>
      <c r="M79" s="8" t="n">
        <v>10073.7181092089</v>
      </c>
      <c r="N79" s="8" t="n">
        <v>10352.8604981576</v>
      </c>
      <c r="O79" s="8" t="n">
        <v>10638.8917316078</v>
      </c>
      <c r="P79" s="8" t="n">
        <v>10941.9647000928</v>
      </c>
      <c r="Q79" s="8" t="n">
        <v>11252.8517116955</v>
      </c>
      <c r="R79" s="8" t="n">
        <v>11571.7715596229</v>
      </c>
      <c r="S79" s="8" t="n">
        <v>11898.9491632924</v>
      </c>
      <c r="T79" s="8" t="n">
        <v>12234.6157398646</v>
      </c>
      <c r="U79" s="8" t="n">
        <v>12579.0089805808</v>
      </c>
      <c r="V79" s="8" t="n">
        <v>12932.373232037</v>
      </c>
      <c r="W79" s="8" t="n">
        <v>13294.9596825341</v>
      </c>
      <c r="X79" s="8" t="n">
        <v>13667.026553645</v>
      </c>
      <c r="Y79" s="8" t="n">
        <v>14048.8392971471</v>
      </c>
      <c r="Z79" s="2"/>
    </row>
    <row r="80" customFormat="false" ht="12.75" hidden="false" customHeight="false" outlineLevel="0" collapsed="false">
      <c r="A80" s="2" t="s">
        <v>38</v>
      </c>
      <c r="B80" s="2"/>
      <c r="C80" s="2"/>
      <c r="D80" s="2"/>
      <c r="E80" s="8"/>
      <c r="F80" s="8" t="n">
        <v>1926.9346</v>
      </c>
      <c r="G80" s="8" t="n">
        <v>1980.8887688</v>
      </c>
      <c r="H80" s="8" t="n">
        <v>2036.3536543264</v>
      </c>
      <c r="I80" s="8" t="n">
        <v>2093.37155664754</v>
      </c>
      <c r="J80" s="8" t="n">
        <v>5067.07716791474</v>
      </c>
      <c r="K80" s="8" t="n">
        <v>5149.90854487754</v>
      </c>
      <c r="L80" s="8" t="n">
        <v>5202.93480650917</v>
      </c>
      <c r="M80" s="8" t="n">
        <v>5077.4787301135</v>
      </c>
      <c r="N80" s="8" t="n">
        <v>5360.21002714825</v>
      </c>
      <c r="O80" s="8" t="n">
        <v>5340.85453055122</v>
      </c>
      <c r="P80" s="8" t="n">
        <v>5495.10590673603</v>
      </c>
      <c r="Q80" s="8" t="n">
        <v>5589.84282040329</v>
      </c>
      <c r="R80" s="8" t="n">
        <v>5655.10930650396</v>
      </c>
      <c r="S80" s="8" t="n">
        <v>5542.23781119883</v>
      </c>
      <c r="T80" s="8" t="n">
        <v>5837.90800010382</v>
      </c>
      <c r="U80" s="8" t="n">
        <v>5566.45938902978</v>
      </c>
      <c r="V80" s="8" t="n">
        <v>5032.0784030634</v>
      </c>
      <c r="W80" s="8" t="n">
        <v>5127.88037286596</v>
      </c>
      <c r="X80" s="8" t="n">
        <v>5214.71398009398</v>
      </c>
      <c r="Y80" s="8" t="n">
        <v>5240.26617555165</v>
      </c>
      <c r="Z80" s="2"/>
    </row>
    <row r="81" customFormat="false" ht="12.75" hidden="false" customHeight="false" outlineLevel="0" collapsed="false">
      <c r="A81" s="2" t="s">
        <v>39</v>
      </c>
      <c r="B81" s="2"/>
      <c r="C81" s="2"/>
      <c r="D81" s="2"/>
      <c r="E81" s="8"/>
      <c r="F81" s="8" t="n">
        <v>1719</v>
      </c>
      <c r="G81" s="8" t="n">
        <v>9441</v>
      </c>
      <c r="H81" s="8" t="n">
        <v>3085</v>
      </c>
      <c r="I81" s="8" t="n">
        <v>2733</v>
      </c>
      <c r="J81" s="8" t="n">
        <v>4279.55298131535</v>
      </c>
      <c r="K81" s="8" t="n">
        <v>3427.56686421779</v>
      </c>
      <c r="L81" s="8" t="n">
        <v>1507.24265001153</v>
      </c>
      <c r="M81" s="8" t="n">
        <v>8146.14309672682</v>
      </c>
      <c r="N81" s="8" t="n">
        <v>5393.64924675842</v>
      </c>
      <c r="O81" s="8" t="n">
        <v>5014.58417071358</v>
      </c>
      <c r="P81" s="8" t="n">
        <v>3932.09571600631</v>
      </c>
      <c r="Q81" s="8" t="n">
        <v>3644.09347067149</v>
      </c>
      <c r="R81" s="8" t="n">
        <v>1916.2015941981</v>
      </c>
      <c r="S81" s="8" t="n">
        <v>12253.8256269696</v>
      </c>
      <c r="T81" s="8" t="n">
        <v>6877.22987211983</v>
      </c>
      <c r="U81" s="8" t="n">
        <v>4387.07795184307</v>
      </c>
      <c r="V81" s="8" t="n">
        <v>6682.33870398611</v>
      </c>
      <c r="W81" s="8" t="n">
        <v>3329.12937618587</v>
      </c>
      <c r="X81" s="8" t="n">
        <v>1495.21794894927</v>
      </c>
      <c r="Y81" s="8" t="n">
        <v>7894.3707906448</v>
      </c>
      <c r="Z81" s="2"/>
    </row>
    <row r="82" customFormat="false" ht="12.75" hidden="false" customHeight="false" outlineLevel="0" collapsed="false">
      <c r="A82" s="2" t="s">
        <v>40</v>
      </c>
      <c r="B82" s="2"/>
      <c r="C82" s="2"/>
      <c r="D82" s="2"/>
      <c r="E82" s="8"/>
      <c r="F82" s="8" t="n">
        <v>833.952</v>
      </c>
      <c r="G82" s="8" t="n">
        <v>853.966848</v>
      </c>
      <c r="H82" s="8" t="n">
        <v>874.462052352</v>
      </c>
      <c r="I82" s="8" t="n">
        <v>894.574679556096</v>
      </c>
      <c r="J82" s="8" t="n">
        <v>1977.67973330275</v>
      </c>
      <c r="K82" s="8" t="n">
        <v>2031.07708610192</v>
      </c>
      <c r="L82" s="8" t="n">
        <v>2085.91616742667</v>
      </c>
      <c r="M82" s="8" t="n">
        <v>2142.23590394719</v>
      </c>
      <c r="N82" s="8" t="n">
        <v>2200.07627335377</v>
      </c>
      <c r="O82" s="8" t="n">
        <v>2259.47833273432</v>
      </c>
      <c r="P82" s="8" t="n">
        <v>2322.74372605088</v>
      </c>
      <c r="Q82" s="8" t="n">
        <v>2387.7805503803</v>
      </c>
      <c r="R82" s="8" t="n">
        <v>2454.63840579095</v>
      </c>
      <c r="S82" s="8" t="n">
        <v>2523.3682811531</v>
      </c>
      <c r="T82" s="8" t="n">
        <v>2594.02259302539</v>
      </c>
      <c r="U82" s="8" t="n">
        <v>2666.6552256301</v>
      </c>
      <c r="V82" s="8" t="n">
        <v>2741.32157194774</v>
      </c>
      <c r="W82" s="8" t="n">
        <v>2847.03489186082</v>
      </c>
      <c r="X82" s="8" t="n">
        <v>2929.84786883293</v>
      </c>
      <c r="Y82" s="8" t="n">
        <v>3013.85960916025</v>
      </c>
      <c r="Z82" s="2"/>
    </row>
    <row r="83" customFormat="false" ht="12.75" hidden="false" customHeight="false" outlineLevel="0" collapsed="false">
      <c r="A83" s="2" t="s">
        <v>41</v>
      </c>
      <c r="B83" s="2"/>
      <c r="C83" s="2"/>
      <c r="D83" s="2"/>
      <c r="E83" s="8"/>
      <c r="F83" s="8" t="n">
        <v>1511.0887768</v>
      </c>
      <c r="G83" s="8" t="n">
        <v>1534.0917305472</v>
      </c>
      <c r="H83" s="8" t="n">
        <v>1558.69913944725</v>
      </c>
      <c r="I83" s="8" t="n">
        <v>1596.53452459685</v>
      </c>
      <c r="J83" s="8" t="n">
        <v>1814.57552361711</v>
      </c>
      <c r="K83" s="8" t="n">
        <v>1863.56906275477</v>
      </c>
      <c r="L83" s="8" t="n">
        <v>1913.88542744915</v>
      </c>
      <c r="M83" s="8" t="n">
        <v>1965.56033399028</v>
      </c>
      <c r="N83" s="8" t="n">
        <v>2018.63046300801</v>
      </c>
      <c r="O83" s="8" t="n">
        <v>2073.13348550923</v>
      </c>
      <c r="P83" s="8" t="n">
        <v>2131.18122310349</v>
      </c>
      <c r="Q83" s="8" t="n">
        <v>2190.85429735039</v>
      </c>
      <c r="R83" s="8" t="n">
        <v>2252.1982176762</v>
      </c>
      <c r="S83" s="8" t="n">
        <v>2315.25976777113</v>
      </c>
      <c r="T83" s="8" t="n">
        <v>2380.08704126872</v>
      </c>
      <c r="U83" s="8" t="n">
        <v>2446.72947842425</v>
      </c>
      <c r="V83" s="8" t="n">
        <v>2515.23790382013</v>
      </c>
      <c r="W83" s="8" t="n">
        <v>2585.66456512709</v>
      </c>
      <c r="X83" s="8" t="n">
        <v>2658.06317295065</v>
      </c>
      <c r="Y83" s="8" t="n">
        <v>2732.48894179327</v>
      </c>
      <c r="Z83" s="2"/>
    </row>
    <row r="84" customFormat="false" ht="12.75" hidden="false" customHeight="false" outlineLevel="0" collapsed="false">
      <c r="A84" s="2" t="s">
        <v>42</v>
      </c>
      <c r="B84" s="2"/>
      <c r="C84" s="2"/>
      <c r="D84" s="2"/>
      <c r="E84" s="8"/>
      <c r="F84" s="8" t="n">
        <v>0</v>
      </c>
      <c r="G84" s="8" t="n">
        <v>0</v>
      </c>
      <c r="H84" s="8" t="n">
        <v>0</v>
      </c>
      <c r="I84" s="8" t="n">
        <v>0</v>
      </c>
      <c r="J84" s="8" t="n">
        <v>0</v>
      </c>
      <c r="K84" s="8" t="n">
        <v>0</v>
      </c>
      <c r="L84" s="8" t="n">
        <v>0</v>
      </c>
      <c r="M84" s="8" t="n">
        <v>0</v>
      </c>
      <c r="N84" s="8" t="n">
        <v>0</v>
      </c>
      <c r="O84" s="8" t="n">
        <v>0</v>
      </c>
      <c r="P84" s="8" t="n">
        <v>0</v>
      </c>
      <c r="Q84" s="8" t="n">
        <v>0</v>
      </c>
      <c r="R84" s="8" t="n">
        <v>0</v>
      </c>
      <c r="S84" s="8" t="n">
        <v>0</v>
      </c>
      <c r="T84" s="8" t="n">
        <v>0</v>
      </c>
      <c r="U84" s="8" t="n">
        <v>0</v>
      </c>
      <c r="V84" s="8" t="n">
        <v>0</v>
      </c>
      <c r="W84" s="8" t="n">
        <v>0</v>
      </c>
      <c r="X84" s="8" t="n">
        <v>0</v>
      </c>
      <c r="Y84" s="8" t="n">
        <v>0</v>
      </c>
      <c r="Z84" s="2"/>
    </row>
    <row r="85" customFormat="false" ht="12.75" hidden="false" customHeight="false" outlineLevel="0" collapsed="false">
      <c r="A85" s="2" t="s">
        <v>43</v>
      </c>
      <c r="B85" s="2"/>
      <c r="C85" s="2"/>
      <c r="D85" s="2"/>
      <c r="E85" s="8"/>
      <c r="F85" s="8" t="n">
        <v>4107.0884375</v>
      </c>
      <c r="G85" s="8" t="n">
        <v>4188.1156484375</v>
      </c>
      <c r="H85" s="8" t="n">
        <v>4271.16853964844</v>
      </c>
      <c r="I85" s="8" t="n">
        <v>4356.29775313965</v>
      </c>
      <c r="J85" s="8" t="n">
        <v>5214.6099866898</v>
      </c>
      <c r="K85" s="8" t="n">
        <v>5316.62812350706</v>
      </c>
      <c r="L85" s="8" t="n">
        <v>5416.6988611357</v>
      </c>
      <c r="M85" s="8" t="n">
        <v>5514.30458940283</v>
      </c>
      <c r="N85" s="8" t="n">
        <v>5608.87690314235</v>
      </c>
      <c r="O85" s="8" t="n">
        <v>5699.79259342787</v>
      </c>
      <c r="P85" s="8" t="n">
        <v>5795.97935097243</v>
      </c>
      <c r="Q85" s="8" t="n">
        <v>5887.41446239126</v>
      </c>
      <c r="R85" s="8" t="n">
        <v>5973.24956315075</v>
      </c>
      <c r="S85" s="8" t="n">
        <v>6052.55530084457</v>
      </c>
      <c r="T85" s="8" t="n">
        <v>6124.31487410923</v>
      </c>
      <c r="U85" s="8" t="n">
        <v>6187.41709893608</v>
      </c>
      <c r="V85" s="8" t="n">
        <v>6240.64896954116</v>
      </c>
      <c r="W85" s="8" t="n">
        <v>6282.6876787488</v>
      </c>
      <c r="X85" s="8" t="n">
        <v>6312.09206049488</v>
      </c>
      <c r="Y85" s="8" t="n">
        <v>6327.29341455152</v>
      </c>
      <c r="Z85" s="2"/>
    </row>
    <row r="86" customFormat="false" ht="12.75" hidden="false" customHeight="false" outlineLevel="0" collapsed="false">
      <c r="A86" s="2" t="s">
        <v>44</v>
      </c>
      <c r="B86" s="2"/>
      <c r="C86" s="2"/>
      <c r="D86" s="2"/>
      <c r="E86" s="8"/>
      <c r="F86" s="8" t="n">
        <v>39.30333</v>
      </c>
      <c r="G86" s="8" t="n">
        <v>38.24865</v>
      </c>
      <c r="H86" s="8" t="n">
        <v>37.19397</v>
      </c>
      <c r="I86" s="8" t="n">
        <v>36.13929</v>
      </c>
      <c r="J86" s="8" t="n">
        <v>41.552775</v>
      </c>
      <c r="K86" s="8" t="n">
        <v>52.907085</v>
      </c>
      <c r="L86" s="8" t="n">
        <v>50.270385</v>
      </c>
      <c r="M86" s="8" t="n">
        <v>54.10185</v>
      </c>
      <c r="N86" s="8" t="n">
        <v>63.87414</v>
      </c>
      <c r="O86" s="8" t="n">
        <v>104.932575</v>
      </c>
      <c r="P86" s="8" t="n">
        <v>0</v>
      </c>
      <c r="Q86" s="8" t="n">
        <v>0</v>
      </c>
      <c r="R86" s="8" t="n">
        <v>0</v>
      </c>
      <c r="S86" s="8" t="n">
        <v>0</v>
      </c>
      <c r="T86" s="8" t="n">
        <v>0</v>
      </c>
      <c r="U86" s="8" t="n">
        <v>0</v>
      </c>
      <c r="V86" s="8" t="n">
        <v>0</v>
      </c>
      <c r="W86" s="8" t="n">
        <v>0</v>
      </c>
      <c r="X86" s="8" t="n">
        <v>0</v>
      </c>
      <c r="Y86" s="8" t="n">
        <v>0</v>
      </c>
      <c r="Z86" s="2"/>
    </row>
    <row r="87" customFormat="false" ht="12.75" hidden="false" customHeight="false" outlineLevel="0" collapsed="false">
      <c r="A87" s="2" t="s">
        <v>45</v>
      </c>
      <c r="B87" s="2"/>
      <c r="C87" s="2"/>
      <c r="D87" s="2"/>
      <c r="E87" s="8"/>
      <c r="F87" s="8" t="n">
        <v>1563.66</v>
      </c>
      <c r="G87" s="8" t="n">
        <v>1601.18784</v>
      </c>
      <c r="H87" s="8" t="n">
        <v>1639.61634816</v>
      </c>
      <c r="I87" s="8" t="n">
        <v>1677.32752416768</v>
      </c>
      <c r="J87" s="8" t="n">
        <v>1814.57552361711</v>
      </c>
      <c r="K87" s="8" t="n">
        <v>1863.56906275477</v>
      </c>
      <c r="L87" s="8" t="n">
        <v>1913.88542744915</v>
      </c>
      <c r="M87" s="8" t="n">
        <v>1965.56033399028</v>
      </c>
      <c r="N87" s="8" t="n">
        <v>2018.63046300801</v>
      </c>
      <c r="O87" s="8" t="n">
        <v>2073.13348550923</v>
      </c>
      <c r="P87" s="8" t="n">
        <v>2131.18122310349</v>
      </c>
      <c r="Q87" s="8" t="n">
        <v>2190.85429735039</v>
      </c>
      <c r="R87" s="8" t="n">
        <v>2252.1982176762</v>
      </c>
      <c r="S87" s="8" t="n">
        <v>2315.25976777113</v>
      </c>
      <c r="T87" s="8" t="n">
        <v>2380.08704126872</v>
      </c>
      <c r="U87" s="8" t="n">
        <v>2446.72947842425</v>
      </c>
      <c r="V87" s="8" t="n">
        <v>2515.23790382013</v>
      </c>
      <c r="W87" s="8" t="n">
        <v>2585.66456512709</v>
      </c>
      <c r="X87" s="8" t="n">
        <v>2658.06317295065</v>
      </c>
      <c r="Y87" s="8" t="n">
        <v>2732.48894179327</v>
      </c>
      <c r="Z87" s="2"/>
    </row>
    <row r="88" customFormat="false" ht="12.75" hidden="false" customHeight="false" outlineLevel="0" collapsed="false">
      <c r="A88" s="2" t="s">
        <v>46</v>
      </c>
      <c r="B88" s="2"/>
      <c r="C88" s="2"/>
      <c r="D88" s="2"/>
      <c r="E88" s="8"/>
      <c r="F88" s="8" t="n">
        <v>0</v>
      </c>
      <c r="G88" s="8" t="n">
        <v>0</v>
      </c>
      <c r="H88" s="8" t="n">
        <v>0</v>
      </c>
      <c r="I88" s="8" t="n">
        <v>0</v>
      </c>
      <c r="J88" s="8" t="n">
        <v>0</v>
      </c>
      <c r="K88" s="8" t="n">
        <v>0</v>
      </c>
      <c r="L88" s="8" t="n">
        <v>0</v>
      </c>
      <c r="M88" s="8" t="n">
        <v>0</v>
      </c>
      <c r="N88" s="8" t="n">
        <v>0</v>
      </c>
      <c r="O88" s="8" t="n">
        <v>0</v>
      </c>
      <c r="P88" s="8" t="n">
        <v>0</v>
      </c>
      <c r="Q88" s="8" t="n">
        <v>0</v>
      </c>
      <c r="R88" s="8" t="n">
        <v>0</v>
      </c>
      <c r="S88" s="8" t="n">
        <v>0</v>
      </c>
      <c r="T88" s="8" t="n">
        <v>0</v>
      </c>
      <c r="U88" s="8" t="n">
        <v>0</v>
      </c>
      <c r="V88" s="8" t="n">
        <v>0</v>
      </c>
      <c r="W88" s="8" t="n">
        <v>0</v>
      </c>
      <c r="X88" s="8" t="n">
        <v>0</v>
      </c>
      <c r="Y88" s="8" t="n">
        <v>0</v>
      </c>
      <c r="Z88" s="2"/>
    </row>
    <row r="89" customFormat="false" ht="13.5" hidden="false" customHeight="false" outlineLevel="0" collapsed="false">
      <c r="A89" s="2" t="s">
        <v>47</v>
      </c>
      <c r="B89" s="2"/>
      <c r="C89" s="2"/>
      <c r="D89" s="2"/>
      <c r="E89" s="8"/>
      <c r="F89" s="10" t="n">
        <v>1563.66</v>
      </c>
      <c r="G89" s="10" t="n">
        <v>1601.18784</v>
      </c>
      <c r="H89" s="10" t="n">
        <v>1639.61634816</v>
      </c>
      <c r="I89" s="10" t="n">
        <v>1677.32752416768</v>
      </c>
      <c r="J89" s="10" t="n">
        <v>1814.57552361711</v>
      </c>
      <c r="K89" s="10" t="n">
        <v>1863.56906275477</v>
      </c>
      <c r="L89" s="10" t="n">
        <v>1913.88542744915</v>
      </c>
      <c r="M89" s="10" t="n">
        <v>1965.56033399028</v>
      </c>
      <c r="N89" s="10" t="n">
        <v>2018.63046300801</v>
      </c>
      <c r="O89" s="10" t="n">
        <v>2073.13348550923</v>
      </c>
      <c r="P89" s="10" t="n">
        <v>2131.18122310349</v>
      </c>
      <c r="Q89" s="10" t="n">
        <v>2190.85429735039</v>
      </c>
      <c r="R89" s="10" t="n">
        <v>2252.1982176762</v>
      </c>
      <c r="S89" s="10" t="n">
        <v>2315.25976777113</v>
      </c>
      <c r="T89" s="10" t="n">
        <v>2380.08704126872</v>
      </c>
      <c r="U89" s="10" t="n">
        <v>2446.72947842425</v>
      </c>
      <c r="V89" s="10" t="n">
        <v>2515.23790382013</v>
      </c>
      <c r="W89" s="10" t="n">
        <v>2585.66456512709</v>
      </c>
      <c r="X89" s="10" t="n">
        <v>2658.06317295065</v>
      </c>
      <c r="Y89" s="10" t="n">
        <v>2732.48894179327</v>
      </c>
      <c r="Z89" s="2"/>
    </row>
    <row r="90" customFormat="false" ht="12.75" hidden="false" customHeight="false" outlineLevel="0" collapsed="false">
      <c r="A90" s="2" t="s">
        <v>48</v>
      </c>
      <c r="B90" s="2"/>
      <c r="C90" s="2"/>
      <c r="D90" s="2"/>
      <c r="E90" s="8"/>
      <c r="F90" s="8" t="n">
        <f aca="false">SUM(F79:F89)</f>
        <v>20688.411155664</v>
      </c>
      <c r="G90" s="8" t="n">
        <f aca="false">SUM(G79:G89)</f>
        <v>29040.0995106035</v>
      </c>
      <c r="H90" s="8" t="n">
        <f aca="false">SUM(H79:H89)</f>
        <v>23005.7495611495</v>
      </c>
      <c r="I90" s="8" t="n">
        <f aca="false">SUM(I79:I89)</f>
        <v>23228.2449993126</v>
      </c>
      <c r="J90" s="8" t="n">
        <f aca="false">SUM(J79:J89)</f>
        <v>31300.0358175564</v>
      </c>
      <c r="K90" s="8" t="n">
        <f aca="false">SUM(K79:K89)</f>
        <v>31104.175082718</v>
      </c>
      <c r="L90" s="8" t="n">
        <f aca="false">SUM(L79:L89)</f>
        <v>29806.0026083302</v>
      </c>
      <c r="M90" s="8" t="n">
        <f aca="false">SUM(M79:M89)</f>
        <v>36904.6632813701</v>
      </c>
      <c r="N90" s="8" t="n">
        <f aca="false">SUM(N79:N89)</f>
        <v>35035.4384775844</v>
      </c>
      <c r="O90" s="8" t="n">
        <f aca="false">SUM(O79:O89)</f>
        <v>35277.9343905625</v>
      </c>
      <c r="P90" s="8" t="n">
        <f aca="false">SUM(P79:P89)</f>
        <v>34881.433069169</v>
      </c>
      <c r="Q90" s="8" t="n">
        <f aca="false">SUM(Q79:Q89)</f>
        <v>35334.545907593</v>
      </c>
      <c r="R90" s="8" t="n">
        <f aca="false">SUM(R79:R89)</f>
        <v>34327.5650822953</v>
      </c>
      <c r="S90" s="8" t="n">
        <f aca="false">SUM(S79:S89)</f>
        <v>45216.7154867719</v>
      </c>
      <c r="T90" s="8" t="n">
        <f aca="false">SUM(T79:T89)</f>
        <v>40808.352203029</v>
      </c>
      <c r="U90" s="8" t="n">
        <f aca="false">SUM(U79:U89)</f>
        <v>38726.8070812925</v>
      </c>
      <c r="V90" s="8" t="n">
        <f aca="false">SUM(V79:V89)</f>
        <v>41174.4745920358</v>
      </c>
      <c r="W90" s="8" t="n">
        <f aca="false">SUM(W79:W89)</f>
        <v>38638.6856975768</v>
      </c>
      <c r="X90" s="8" t="n">
        <f aca="false">SUM(X79:X89)</f>
        <v>37593.087930868</v>
      </c>
      <c r="Y90" s="8" t="n">
        <f aca="false">SUM(Y79:Y89)</f>
        <v>44722.0961124351</v>
      </c>
      <c r="Z90" s="2"/>
    </row>
    <row r="91" customFormat="false" ht="12.7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customFormat="false" ht="13.5" hidden="false" customHeight="false" outlineLevel="0" collapsed="false">
      <c r="A92" s="7" t="s">
        <v>49</v>
      </c>
      <c r="B92" s="2"/>
      <c r="C92" s="2"/>
      <c r="D92" s="2"/>
      <c r="E92" s="26" t="n">
        <f aca="false">NPV(0.09,E90:Y90)</f>
        <v>287153.781515916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customFormat="false" ht="12.75" hidden="false" customHeight="false" outlineLevel="0" collapsed="false">
      <c r="A93" s="2"/>
      <c r="B93" s="2"/>
      <c r="C93" s="2"/>
      <c r="D93" s="2"/>
      <c r="E93" s="27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customFormat="false" ht="12.75" hidden="false" customHeight="false" outlineLevel="0" collapsed="false">
      <c r="A94" s="7" t="s">
        <v>2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customFormat="false" ht="12.7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customFormat="false" ht="12.75" hidden="false" customHeight="false" outlineLevel="0" collapsed="false">
      <c r="A96" s="7" t="s">
        <v>50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customFormat="false" ht="12.75" hidden="false" customHeight="false" outlineLevel="0" collapsed="false">
      <c r="A97" s="24" t="s">
        <v>51</v>
      </c>
      <c r="B97" s="2"/>
      <c r="C97" s="2"/>
      <c r="D97" s="2"/>
      <c r="E97" s="2"/>
      <c r="F97" s="15" t="n">
        <v>4791.96</v>
      </c>
      <c r="G97" s="15" t="n">
        <v>4681.10116513984</v>
      </c>
      <c r="H97" s="15" t="n">
        <v>4916.55759472274</v>
      </c>
      <c r="I97" s="15" t="n">
        <v>5152.1602828365</v>
      </c>
      <c r="J97" s="15" t="n">
        <v>5357.05220503664</v>
      </c>
      <c r="K97" s="15" t="n">
        <v>5519.03513873894</v>
      </c>
      <c r="L97" s="15" t="n">
        <v>5663.9455561244</v>
      </c>
      <c r="M97" s="15" t="n">
        <v>5512.45411356167</v>
      </c>
      <c r="N97" s="15" t="n">
        <v>5771.68154995627</v>
      </c>
      <c r="O97" s="15" t="n">
        <v>6029.99155783675</v>
      </c>
      <c r="P97" s="15" t="n">
        <v>4933.2023708674</v>
      </c>
      <c r="Q97" s="15" t="n">
        <v>2496.44703471227</v>
      </c>
      <c r="R97" s="15" t="n">
        <v>2546.28477323276</v>
      </c>
      <c r="S97" s="15" t="n">
        <v>2435.11132245737</v>
      </c>
      <c r="T97" s="15" t="n">
        <v>2694.04483279857</v>
      </c>
      <c r="U97" s="15" t="n">
        <v>2092.97127521813</v>
      </c>
      <c r="V97" s="15" t="n">
        <v>341.12276171135</v>
      </c>
      <c r="W97" s="15" t="n">
        <v>350.476565873163</v>
      </c>
      <c r="X97" s="15" t="n">
        <v>360.367885888007</v>
      </c>
      <c r="Y97" s="15" t="n">
        <v>370.827342691566</v>
      </c>
      <c r="Z97" s="2"/>
    </row>
    <row r="98" customFormat="false" ht="12.75" hidden="false" customHeight="false" outlineLevel="0" collapsed="false">
      <c r="A98" s="24" t="s">
        <v>37</v>
      </c>
      <c r="B98" s="2"/>
      <c r="C98" s="2"/>
      <c r="D98" s="2"/>
      <c r="E98" s="2"/>
      <c r="F98" s="15" t="n">
        <v>16836.04</v>
      </c>
      <c r="G98" s="15" t="n">
        <v>5817.89883486016</v>
      </c>
      <c r="H98" s="15" t="n">
        <v>6482.44240527726</v>
      </c>
      <c r="I98" s="15" t="n">
        <v>5891.8397171635</v>
      </c>
      <c r="J98" s="15" t="n">
        <v>3234.94779496336</v>
      </c>
      <c r="K98" s="15" t="n">
        <v>4039.96486126106</v>
      </c>
      <c r="L98" s="15" t="n">
        <v>10232.0544438756</v>
      </c>
      <c r="M98" s="15" t="n">
        <v>6417.54588643833</v>
      </c>
      <c r="N98" s="15" t="n">
        <v>6402.31845004373</v>
      </c>
      <c r="O98" s="15" t="n">
        <v>1085.00844216325</v>
      </c>
      <c r="P98" s="15" t="n">
        <v>7020.7976291326</v>
      </c>
      <c r="Q98" s="15" t="n">
        <v>909.044925281907</v>
      </c>
      <c r="R98" s="15" t="n">
        <v>3154.35220218097</v>
      </c>
      <c r="S98" s="15" t="n">
        <v>5065.32025362114</v>
      </c>
      <c r="T98" s="15" t="n">
        <v>695.02493093184</v>
      </c>
      <c r="U98" s="15" t="n">
        <v>5252.41778136266</v>
      </c>
      <c r="V98" s="15" t="n">
        <v>356.473930645048</v>
      </c>
      <c r="W98" s="15" t="n">
        <v>366.248673671041</v>
      </c>
      <c r="X98" s="15" t="n">
        <v>376.585121779254</v>
      </c>
      <c r="Y98" s="15" t="n">
        <v>387.515273905343</v>
      </c>
      <c r="Z98" s="2"/>
    </row>
    <row r="99" customFormat="false" ht="12.75" hidden="false" customHeight="false" outlineLevel="0" collapsed="false">
      <c r="A99" s="24" t="s">
        <v>52</v>
      </c>
      <c r="B99" s="2"/>
      <c r="C99" s="2"/>
      <c r="D99" s="2"/>
      <c r="E99" s="2"/>
      <c r="F99" s="15" t="n">
        <v>1589</v>
      </c>
      <c r="G99" s="15" t="n">
        <v>2570</v>
      </c>
      <c r="H99" s="15" t="n">
        <v>2644.59267331468</v>
      </c>
      <c r="I99" s="15" t="n">
        <v>2720.02489921899</v>
      </c>
      <c r="J99" s="15" t="n">
        <v>2796.24548963423</v>
      </c>
      <c r="K99" s="15" t="n">
        <v>2872.35981135894</v>
      </c>
      <c r="L99" s="15" t="n">
        <v>2949.10658539871</v>
      </c>
      <c r="M99" s="15" t="n">
        <v>3026.42617026848</v>
      </c>
      <c r="N99" s="15" t="n">
        <v>3104.5597342546</v>
      </c>
      <c r="O99" s="15" t="n">
        <v>3183.46601794119</v>
      </c>
      <c r="P99" s="15" t="n">
        <v>3263.73977367037</v>
      </c>
      <c r="Q99" s="15" t="n">
        <v>1149.40611331981</v>
      </c>
      <c r="R99" s="15" t="n">
        <v>1178.50453040633</v>
      </c>
      <c r="S99" s="15" t="n">
        <v>1208.81200394022</v>
      </c>
      <c r="T99" s="15" t="n">
        <v>1240.38345589544</v>
      </c>
      <c r="U99" s="15" t="n">
        <v>1273.52534446937</v>
      </c>
      <c r="V99" s="15" t="n">
        <v>1381.86031367339</v>
      </c>
      <c r="W99" s="15" t="n">
        <v>1421.96796151166</v>
      </c>
      <c r="X99" s="15" t="n">
        <v>1465.3779327834</v>
      </c>
      <c r="Y99" s="15" t="n">
        <f aca="false">X99</f>
        <v>1465.3779327834</v>
      </c>
      <c r="Z99" s="2"/>
    </row>
    <row r="100" customFormat="false" ht="12.75" hidden="false" customHeight="false" outlineLevel="0" collapsed="false">
      <c r="A100" s="24" t="s">
        <v>40</v>
      </c>
      <c r="B100" s="2"/>
      <c r="C100" s="2"/>
      <c r="D100" s="2"/>
      <c r="E100" s="2"/>
      <c r="F100" s="15" t="n">
        <v>1776</v>
      </c>
      <c r="G100" s="15" t="n">
        <v>1829.32766276061</v>
      </c>
      <c r="H100" s="15" t="n">
        <v>1882.4227758866</v>
      </c>
      <c r="I100" s="15" t="n">
        <v>1936.11548308908</v>
      </c>
      <c r="J100" s="15" t="n">
        <v>1990.3693486605</v>
      </c>
      <c r="K100" s="15" t="n">
        <v>2044.54757210924</v>
      </c>
      <c r="L100" s="15" t="n">
        <v>2099.17597552503</v>
      </c>
      <c r="M100" s="15" t="n">
        <v>2154.21210606022</v>
      </c>
      <c r="N100" s="15" t="n">
        <v>2209.82762745707</v>
      </c>
      <c r="O100" s="15" t="n">
        <v>2265.99317123664</v>
      </c>
      <c r="P100" s="15" t="n">
        <v>2323.13208250088</v>
      </c>
      <c r="Q100" s="15" t="n">
        <v>1292.5232778329</v>
      </c>
      <c r="R100" s="15" t="n">
        <v>1325.24485552121</v>
      </c>
      <c r="S100" s="15" t="n">
        <v>1359.3260341237</v>
      </c>
      <c r="T100" s="15" t="n">
        <v>1394.82857416958</v>
      </c>
      <c r="U100" s="15" t="n">
        <v>1432.09709219531</v>
      </c>
      <c r="V100" s="15" t="n">
        <v>1553.92128285936</v>
      </c>
      <c r="W100" s="15" t="n">
        <v>1599.0228947695</v>
      </c>
      <c r="X100" s="15" t="n">
        <v>1647.83801564677</v>
      </c>
      <c r="Y100" s="15" t="n">
        <f aca="false">X100</f>
        <v>1647.83801564677</v>
      </c>
      <c r="Z100" s="2"/>
    </row>
    <row r="101" customFormat="false" ht="12.75" hidden="false" customHeight="false" outlineLevel="0" collapsed="false">
      <c r="A101" s="24" t="s">
        <v>53</v>
      </c>
      <c r="B101" s="2"/>
      <c r="C101" s="2"/>
      <c r="D101" s="2"/>
      <c r="E101" s="2"/>
      <c r="F101" s="15" t="n">
        <v>1412</v>
      </c>
      <c r="G101" s="15" t="n">
        <v>1454.39789404165</v>
      </c>
      <c r="H101" s="15" t="n">
        <v>1496.61090064858</v>
      </c>
      <c r="I101" s="15" t="n">
        <v>1539.29902146496</v>
      </c>
      <c r="J101" s="15" t="n">
        <v>1582.43328846206</v>
      </c>
      <c r="K101" s="15" t="n">
        <v>1625.50741656433</v>
      </c>
      <c r="L101" s="15" t="n">
        <v>1668.93945801878</v>
      </c>
      <c r="M101" s="15" t="n">
        <v>1712.69566089923</v>
      </c>
      <c r="N101" s="15" t="n">
        <v>1756.91250561339</v>
      </c>
      <c r="O101" s="15" t="n">
        <v>1801.5666428976</v>
      </c>
      <c r="P101" s="15" t="n">
        <v>1846.9946511775</v>
      </c>
      <c r="Q101" s="15" t="n">
        <v>946.598998080938</v>
      </c>
      <c r="R101" s="15" t="n">
        <v>970.563141076734</v>
      </c>
      <c r="S101" s="15" t="n">
        <v>995.5230083935</v>
      </c>
      <c r="T101" s="15" t="n">
        <v>1021.52383129017</v>
      </c>
      <c r="U101" s="15" t="n">
        <v>1048.81799490652</v>
      </c>
      <c r="V101" s="15" t="n">
        <v>1138.03778599451</v>
      </c>
      <c r="W101" s="15" t="n">
        <v>1171.06863455111</v>
      </c>
      <c r="X101" s="15" t="n">
        <v>1206.81912764172</v>
      </c>
      <c r="Y101" s="15" t="n">
        <f aca="false">X101</f>
        <v>1206.81912764172</v>
      </c>
      <c r="Z101" s="2"/>
    </row>
    <row r="102" customFormat="false" ht="12.75" hidden="false" customHeight="false" outlineLevel="0" collapsed="false">
      <c r="A102" s="24" t="s">
        <v>54</v>
      </c>
      <c r="B102" s="2"/>
      <c r="C102" s="2"/>
      <c r="D102" s="2"/>
      <c r="E102" s="2"/>
      <c r="F102" s="15" t="n">
        <v>4806</v>
      </c>
      <c r="G102" s="15" t="n">
        <v>4950.30897929475</v>
      </c>
      <c r="H102" s="15" t="n">
        <v>5093.98866042286</v>
      </c>
      <c r="I102" s="15" t="n">
        <v>5239.28547957551</v>
      </c>
      <c r="J102" s="15" t="n">
        <v>5386.10083877385</v>
      </c>
      <c r="K102" s="15" t="n">
        <v>5532.71150425508</v>
      </c>
      <c r="L102" s="15" t="n">
        <v>5680.54039322821</v>
      </c>
      <c r="M102" s="15" t="n">
        <v>5829.4726248454</v>
      </c>
      <c r="N102" s="15" t="n">
        <v>5979.97273511186</v>
      </c>
      <c r="O102" s="15" t="n">
        <v>6131.9612505424</v>
      </c>
      <c r="P102" s="15" t="n">
        <v>6286.58377730811</v>
      </c>
      <c r="Q102" s="15" t="n">
        <v>5277.35645389033</v>
      </c>
      <c r="R102" s="15" t="n">
        <v>5410.95824826916</v>
      </c>
      <c r="S102" s="15" t="n">
        <v>5550.11127625611</v>
      </c>
      <c r="T102" s="15" t="n">
        <v>5695.06770532309</v>
      </c>
      <c r="U102" s="15" t="n">
        <v>5847.23460049867</v>
      </c>
      <c r="V102" s="15" t="n">
        <v>6344.64125449632</v>
      </c>
      <c r="W102" s="15" t="n">
        <v>6528.79057449456</v>
      </c>
      <c r="X102" s="15" t="n">
        <v>6728.10210537936</v>
      </c>
      <c r="Y102" s="15" t="n">
        <f aca="false">X102</f>
        <v>6728.10210537936</v>
      </c>
      <c r="Z102" s="2"/>
    </row>
    <row r="103" customFormat="false" ht="12.75" hidden="false" customHeight="false" outlineLevel="0" collapsed="false">
      <c r="A103" s="24" t="s">
        <v>55</v>
      </c>
      <c r="B103" s="2"/>
      <c r="C103" s="2"/>
      <c r="D103" s="2"/>
      <c r="E103" s="2"/>
      <c r="F103" s="15" t="n">
        <v>4402</v>
      </c>
      <c r="G103" s="15" t="n">
        <v>4534.17813709019</v>
      </c>
      <c r="H103" s="15" t="n">
        <v>4665.77987581803</v>
      </c>
      <c r="I103" s="15" t="n">
        <v>4798.86281337731</v>
      </c>
      <c r="J103" s="15" t="n">
        <v>4933.33664009207</v>
      </c>
      <c r="K103" s="15" t="n">
        <v>5067.62297996896</v>
      </c>
      <c r="L103" s="15" t="n">
        <v>5203.02513753446</v>
      </c>
      <c r="M103" s="15" t="n">
        <v>5339.43788900738</v>
      </c>
      <c r="N103" s="15" t="n">
        <v>5477.28672075788</v>
      </c>
      <c r="O103" s="15" t="n">
        <v>5616.4988399683</v>
      </c>
      <c r="P103" s="15" t="n">
        <v>5758.12355133382</v>
      </c>
      <c r="Q103" s="15" t="n">
        <v>2951.08271214751</v>
      </c>
      <c r="R103" s="15" t="n">
        <v>3025.79245539645</v>
      </c>
      <c r="S103" s="15" t="n">
        <v>3103.60643268285</v>
      </c>
      <c r="T103" s="15" t="n">
        <v>3184.66565533946</v>
      </c>
      <c r="U103" s="15" t="n">
        <v>3269.75695012642</v>
      </c>
      <c r="V103" s="15" t="n">
        <v>3547.90533565711</v>
      </c>
      <c r="W103" s="15" t="n">
        <v>3650.881111398</v>
      </c>
      <c r="X103" s="15" t="n">
        <v>3762.33555232215</v>
      </c>
      <c r="Y103" s="15" t="n">
        <f aca="false">X103</f>
        <v>3762.33555232215</v>
      </c>
      <c r="Z103" s="2"/>
    </row>
    <row r="104" customFormat="false" ht="12.75" hidden="false" customHeight="false" outlineLevel="0" collapsed="false">
      <c r="A104" s="24" t="s">
        <v>56</v>
      </c>
      <c r="B104" s="2"/>
      <c r="C104" s="2"/>
      <c r="D104" s="2"/>
      <c r="E104" s="2"/>
      <c r="F104" s="15" t="n">
        <v>978</v>
      </c>
      <c r="G104" s="15" t="n">
        <v>1007.3662467229</v>
      </c>
      <c r="H104" s="15" t="n">
        <v>1036.60443401864</v>
      </c>
      <c r="I104" s="15" t="n">
        <v>1066.17170183621</v>
      </c>
      <c r="J104" s="15" t="n">
        <v>1096.04798591777</v>
      </c>
      <c r="K104" s="15" t="n">
        <v>1125.88261572232</v>
      </c>
      <c r="L104" s="15" t="n">
        <v>1155.96514868439</v>
      </c>
      <c r="M104" s="15" t="n">
        <v>1186.27220705343</v>
      </c>
      <c r="N104" s="15" t="n">
        <v>1216.8983218767</v>
      </c>
      <c r="O104" s="15" t="n">
        <v>1247.82732064721</v>
      </c>
      <c r="P104" s="15" t="n">
        <v>1279.29232921501</v>
      </c>
      <c r="Q104" s="15" t="n">
        <v>655.647181390338</v>
      </c>
      <c r="R104" s="15" t="n">
        <v>672.245575051732</v>
      </c>
      <c r="S104" s="15" t="n">
        <v>689.533641790966</v>
      </c>
      <c r="T104" s="15" t="n">
        <v>707.542710341208</v>
      </c>
      <c r="U104" s="15" t="n">
        <v>726.44759137293</v>
      </c>
      <c r="V104" s="15" t="n">
        <v>788.244302197333</v>
      </c>
      <c r="W104" s="15" t="n">
        <v>811.1226094837</v>
      </c>
      <c r="X104" s="15" t="n">
        <v>835.88463656771</v>
      </c>
      <c r="Y104" s="15" t="n">
        <f aca="false">X104</f>
        <v>835.88463656771</v>
      </c>
      <c r="Z104" s="2"/>
    </row>
    <row r="105" customFormat="false" ht="12.75" hidden="false" customHeight="false" outlineLevel="0" collapsed="false">
      <c r="A105" s="24" t="s">
        <v>57</v>
      </c>
      <c r="B105" s="2"/>
      <c r="C105" s="2"/>
      <c r="D105" s="2"/>
      <c r="E105" s="2"/>
      <c r="F105" s="15" t="n">
        <v>1791</v>
      </c>
      <c r="G105" s="15" t="n">
        <v>1841</v>
      </c>
      <c r="H105" s="15" t="n">
        <v>1891</v>
      </c>
      <c r="I105" s="15" t="n">
        <v>1942</v>
      </c>
      <c r="J105" s="15" t="n">
        <v>1994</v>
      </c>
      <c r="K105" s="15" t="n">
        <v>2048</v>
      </c>
      <c r="L105" s="15" t="n">
        <v>2103</v>
      </c>
      <c r="M105" s="15" t="n">
        <v>2160</v>
      </c>
      <c r="N105" s="15" t="n">
        <v>2219</v>
      </c>
      <c r="O105" s="15" t="n">
        <v>2278</v>
      </c>
      <c r="P105" s="15" t="n">
        <v>2342</v>
      </c>
      <c r="Q105" s="15" t="n">
        <v>0</v>
      </c>
      <c r="R105" s="15" t="n">
        <v>0</v>
      </c>
      <c r="S105" s="15" t="n">
        <v>0</v>
      </c>
      <c r="T105" s="15" t="n">
        <v>0</v>
      </c>
      <c r="U105" s="15" t="n">
        <v>0</v>
      </c>
      <c r="V105" s="15" t="n">
        <v>0</v>
      </c>
      <c r="W105" s="15" t="n">
        <v>0</v>
      </c>
      <c r="X105" s="15" t="n">
        <v>0</v>
      </c>
      <c r="Y105" s="15" t="n">
        <f aca="false">X105</f>
        <v>0</v>
      </c>
      <c r="Z105" s="2" t="n">
        <v>0</v>
      </c>
    </row>
    <row r="106" customFormat="false" ht="13.5" hidden="false" customHeight="false" outlineLevel="0" collapsed="false">
      <c r="A106" s="24" t="s">
        <v>58</v>
      </c>
      <c r="B106" s="2"/>
      <c r="C106" s="2"/>
      <c r="D106" s="2"/>
      <c r="E106" s="2"/>
      <c r="F106" s="25" t="n">
        <v>1499</v>
      </c>
      <c r="G106" s="25" t="n">
        <v>2702</v>
      </c>
      <c r="H106" s="25" t="n">
        <v>2939.86048588993</v>
      </c>
      <c r="I106" s="25" t="n">
        <v>2850.88822894946</v>
      </c>
      <c r="J106" s="25" t="n">
        <v>2909.07303139795</v>
      </c>
      <c r="K106" s="25" t="n">
        <v>2899.2366628077</v>
      </c>
      <c r="L106" s="25" t="n">
        <v>2909.52629249967</v>
      </c>
      <c r="M106" s="25" t="n">
        <v>2747.93003859045</v>
      </c>
      <c r="N106" s="25" t="n">
        <v>2999.49594705773</v>
      </c>
      <c r="O106" s="25" t="n">
        <v>2882.21579812681</v>
      </c>
      <c r="P106" s="25" t="n">
        <v>2997.20807942383</v>
      </c>
      <c r="Q106" s="25" t="n">
        <v>2405.71118825883</v>
      </c>
      <c r="R106" s="25" t="n">
        <v>2466.61428137312</v>
      </c>
      <c r="S106" s="25" t="n">
        <v>2530.04793404245</v>
      </c>
      <c r="T106" s="25" t="n">
        <v>2596.12709815869</v>
      </c>
      <c r="U106" s="25" t="n">
        <v>2665.49319184687</v>
      </c>
      <c r="V106" s="25" t="n">
        <v>2892.23867760128</v>
      </c>
      <c r="W106" s="25" t="n">
        <v>2976.18413084112</v>
      </c>
      <c r="X106" s="25" t="n">
        <v>3067.04135907422</v>
      </c>
      <c r="Y106" s="25" t="n">
        <f aca="false">X106</f>
        <v>3067.04135907422</v>
      </c>
      <c r="Z106" s="2"/>
    </row>
    <row r="107" customFormat="false" ht="12.75" hidden="false" customHeight="false" outlineLevel="0" collapsed="false">
      <c r="A107" s="24" t="s">
        <v>59</v>
      </c>
      <c r="B107" s="2"/>
      <c r="C107" s="2"/>
      <c r="D107" s="2"/>
      <c r="E107" s="2"/>
      <c r="F107" s="15" t="n">
        <f aca="false">SUM(F97:F106)</f>
        <v>39881</v>
      </c>
      <c r="G107" s="15" t="n">
        <f aca="false">SUM(G97:G106)</f>
        <v>31387.5789199101</v>
      </c>
      <c r="H107" s="15" t="n">
        <f aca="false">SUM(H97:H106)</f>
        <v>33049.8598059993</v>
      </c>
      <c r="I107" s="15" t="n">
        <f aca="false">SUM(I97:I106)</f>
        <v>33136.6476275115</v>
      </c>
      <c r="J107" s="15" t="n">
        <f aca="false">SUM(J97:J106)</f>
        <v>31279.6066229384</v>
      </c>
      <c r="K107" s="15" t="n">
        <f aca="false">SUM(K97:K106)</f>
        <v>32774.8685627866</v>
      </c>
      <c r="L107" s="15" t="n">
        <f aca="false">SUM(L97:L106)</f>
        <v>39665.2789908892</v>
      </c>
      <c r="M107" s="15" t="n">
        <f aca="false">SUM(M97:M106)</f>
        <v>36086.4466967246</v>
      </c>
      <c r="N107" s="15" t="n">
        <f aca="false">SUM(N97:N106)</f>
        <v>37137.9535921292</v>
      </c>
      <c r="O107" s="15" t="n">
        <f aca="false">SUM(O97:O106)</f>
        <v>32522.5290413601</v>
      </c>
      <c r="P107" s="15" t="n">
        <f aca="false">SUM(P97:P106)</f>
        <v>38051.0742446295</v>
      </c>
      <c r="Q107" s="15" t="n">
        <f aca="false">SUM(Q97:Q106)</f>
        <v>18083.8178849148</v>
      </c>
      <c r="R107" s="15" t="n">
        <f aca="false">SUM(R97:R106)</f>
        <v>20750.5600625084</v>
      </c>
      <c r="S107" s="15" t="n">
        <f aca="false">SUM(S97:S106)</f>
        <v>22937.3919073083</v>
      </c>
      <c r="T107" s="15" t="n">
        <f aca="false">SUM(T97:T106)</f>
        <v>19229.2087942481</v>
      </c>
      <c r="U107" s="15" t="n">
        <f aca="false">SUM(U97:U106)</f>
        <v>23608.7618219969</v>
      </c>
      <c r="V107" s="15" t="n">
        <f aca="false">SUM(V97:V106)</f>
        <v>18344.4456448357</v>
      </c>
      <c r="W107" s="15" t="n">
        <f aca="false">SUM(W97:W106)</f>
        <v>18875.7631565939</v>
      </c>
      <c r="X107" s="15" t="n">
        <f aca="false">SUM(X97:X106)</f>
        <v>19450.3517370826</v>
      </c>
      <c r="Y107" s="15" t="n">
        <f aca="false">SUM(Y97:Y106)</f>
        <v>19471.7413460122</v>
      </c>
      <c r="Z107" s="2"/>
    </row>
    <row r="108" customFormat="false" ht="12.75" hidden="false" customHeight="false" outlineLevel="0" collapsed="false">
      <c r="A108" s="28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customFormat="false" ht="13.5" hidden="false" customHeight="false" outlineLevel="0" collapsed="false">
      <c r="A109" s="7" t="s">
        <v>49</v>
      </c>
      <c r="B109" s="2"/>
      <c r="C109" s="2"/>
      <c r="D109" s="2"/>
      <c r="E109" s="26" t="n">
        <f aca="false">NPV(0.09,F107:Z107)</f>
        <v>284050.971921894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customFormat="false" ht="12.75" hidden="false" customHeight="fals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customFormat="false" ht="12.75" hidden="false" customHeight="false" outlineLevel="0" collapsed="false">
      <c r="A111" s="7" t="s">
        <v>60</v>
      </c>
      <c r="B111" s="2"/>
      <c r="C111" s="2"/>
      <c r="D111" s="2"/>
      <c r="E111" s="15" t="s">
        <v>2</v>
      </c>
      <c r="F111" s="15" t="n">
        <f aca="false">F107-F90</f>
        <v>19192.588844336</v>
      </c>
      <c r="G111" s="15" t="n">
        <f aca="false">G107-G90</f>
        <v>2347.47940930663</v>
      </c>
      <c r="H111" s="15" t="n">
        <f aca="false">H107-H90</f>
        <v>10044.1102448498</v>
      </c>
      <c r="I111" s="15" t="n">
        <f aca="false">I107-I90</f>
        <v>9908.40262819887</v>
      </c>
      <c r="J111" s="15" t="n">
        <f aca="false">J107-J90</f>
        <v>-20.4291946179255</v>
      </c>
      <c r="K111" s="15" t="n">
        <f aca="false">K107-K90</f>
        <v>1670.69348006853</v>
      </c>
      <c r="L111" s="15" t="n">
        <f aca="false">L107-L90</f>
        <v>9859.27638255907</v>
      </c>
      <c r="M111" s="15" t="n">
        <f aca="false">M107-M90</f>
        <v>-818.21658464551</v>
      </c>
      <c r="N111" s="15" t="n">
        <f aca="false">N107-N90</f>
        <v>2102.5151145448</v>
      </c>
      <c r="O111" s="15" t="n">
        <f aca="false">O107-O90</f>
        <v>-2755.40534920238</v>
      </c>
      <c r="P111" s="15" t="n">
        <f aca="false">P107-P90</f>
        <v>3169.64117546054</v>
      </c>
      <c r="Q111" s="15" t="n">
        <f aca="false">Q107-Q90</f>
        <v>-17250.7280226781</v>
      </c>
      <c r="R111" s="15" t="n">
        <f aca="false">R107-R90</f>
        <v>-13577.0050197868</v>
      </c>
      <c r="S111" s="15" t="n">
        <f aca="false">S107-S90</f>
        <v>-22279.3235794636</v>
      </c>
      <c r="T111" s="15" t="n">
        <f aca="false">T107-T90</f>
        <v>-21579.1434087809</v>
      </c>
      <c r="U111" s="15" t="n">
        <f aca="false">U107-U90</f>
        <v>-15118.0452592957</v>
      </c>
      <c r="V111" s="15" t="n">
        <f aca="false">V107-V90</f>
        <v>-22830.0289472001</v>
      </c>
      <c r="W111" s="15" t="n">
        <f aca="false">W107-W90</f>
        <v>-19762.9225409829</v>
      </c>
      <c r="X111" s="15" t="n">
        <f aca="false">X107-X90</f>
        <v>-18142.7361937854</v>
      </c>
      <c r="Y111" s="15" t="n">
        <f aca="false">Y107-Y90</f>
        <v>-25250.3547664228</v>
      </c>
      <c r="Z111" s="2"/>
    </row>
    <row r="112" customFormat="false" ht="13.5" hidden="false" customHeight="fals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customFormat="false" ht="13.5" hidden="false" customHeight="false" outlineLevel="0" collapsed="false">
      <c r="A113" s="2" t="s">
        <v>5</v>
      </c>
      <c r="B113" s="2"/>
      <c r="C113" s="2"/>
      <c r="D113" s="11" t="n">
        <f aca="false">NPV(0.09,F111:Y111)</f>
        <v>-3102.80959402268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3.5" hidden="false" customHeight="false" outlineLevel="0" collapsed="false">
      <c r="A114" s="2" t="s">
        <v>6</v>
      </c>
      <c r="B114" s="2"/>
      <c r="C114" s="2"/>
      <c r="D114" s="11" t="n">
        <f aca="false">D113*0.5</f>
        <v>-1551.40479701134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13.5" hidden="false" customHeight="fals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13.5" hidden="false" customHeight="false" outlineLevel="0" collapsed="false">
      <c r="A116" s="2"/>
      <c r="B116" s="19" t="s">
        <v>61</v>
      </c>
      <c r="C116" s="20"/>
      <c r="D116" s="20"/>
      <c r="E116" s="20"/>
      <c r="F116" s="20"/>
      <c r="G116" s="20"/>
      <c r="H116" s="20"/>
      <c r="I116" s="20"/>
      <c r="J116" s="5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customFormat="false" ht="12.75" hidden="false" customHeight="false" outlineLevel="0" collapsed="false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customFormat="false" ht="12.75" hidden="false" customHeight="false" outlineLevel="0" collapsed="false">
      <c r="A118" s="30" t="s">
        <v>62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customFormat="false" ht="12.75" hidden="false" customHeight="fals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12.75" hidden="false" customHeight="false" outlineLevel="0" collapsed="false">
      <c r="A120" s="2" t="s">
        <v>63</v>
      </c>
      <c r="B120" s="2"/>
      <c r="C120" s="2"/>
      <c r="D120" s="2"/>
      <c r="E120" s="15" t="s">
        <v>2</v>
      </c>
      <c r="F120" s="15" t="n">
        <f aca="false">F54-F90-F68</f>
        <v>135426.925951545</v>
      </c>
      <c r="G120" s="15" t="n">
        <f aca="false">G54-G90-G68</f>
        <v>127351.647478838</v>
      </c>
      <c r="H120" s="15" t="n">
        <f aca="false">H54-H90-H68</f>
        <v>145698.894223769</v>
      </c>
      <c r="I120" s="15" t="n">
        <f aca="false">I54-I90-I68</f>
        <v>152585.776949723</v>
      </c>
      <c r="J120" s="15" t="n">
        <f aca="false">J54-J90-J68</f>
        <v>149447.379252848</v>
      </c>
      <c r="K120" s="15" t="n">
        <f aca="false">K54-K90-K68</f>
        <v>157408.621067786</v>
      </c>
      <c r="L120" s="15" t="n">
        <f aca="false">L54-L90-L68</f>
        <v>166249.980679698</v>
      </c>
      <c r="M120" s="15" t="n">
        <f aca="false">M54-M90-M68</f>
        <v>151679.564678952</v>
      </c>
      <c r="N120" s="15" t="n">
        <f aca="false">N54-N90-N68</f>
        <v>172537.920736097</v>
      </c>
      <c r="O120" s="15" t="n">
        <f aca="false">O54-O90-O68</f>
        <v>185482.488385899</v>
      </c>
      <c r="P120" s="15" t="n">
        <f aca="false">P54-P90-P68</f>
        <v>153854.95367737</v>
      </c>
      <c r="Q120" s="15" t="n">
        <f aca="false">Q54-Q90-Q68</f>
        <v>72504.3525810619</v>
      </c>
      <c r="R120" s="15" t="n">
        <f aca="false">R54-R90-R68</f>
        <v>76176.6913709935</v>
      </c>
      <c r="S120" s="15" t="n">
        <f aca="false">S54-S90-S68</f>
        <v>110145.262028689</v>
      </c>
      <c r="T120" s="15" t="n">
        <f aca="false">T54-T90-T68</f>
        <v>128028.386182703</v>
      </c>
      <c r="U120" s="15" t="n">
        <f aca="false">U54-U90-U68</f>
        <v>134491.904148885</v>
      </c>
      <c r="V120" s="15" t="n">
        <f aca="false">V54-V90-V68</f>
        <v>123116.917615894</v>
      </c>
      <c r="W120" s="15" t="n">
        <f aca="false">W54-W90-W68</f>
        <v>132351.75661918</v>
      </c>
      <c r="X120" s="15" t="n">
        <f aca="false">X54-X90-X68</f>
        <v>139039.702773508</v>
      </c>
      <c r="Y120" s="15" t="n">
        <f aca="false">Y54-Y90-Y68</f>
        <v>121889.690330257</v>
      </c>
      <c r="Z120" s="2"/>
    </row>
    <row r="121" customFormat="false" ht="12.75" hidden="false" customHeight="false" outlineLevel="0" collapsed="false">
      <c r="A121" s="2" t="s">
        <v>64</v>
      </c>
      <c r="B121" s="2"/>
      <c r="C121" s="2"/>
      <c r="D121" s="2"/>
      <c r="E121" s="15" t="s">
        <v>2</v>
      </c>
      <c r="F121" s="15" t="n">
        <f aca="false">F53-F107-F71</f>
        <v>118152.698593617</v>
      </c>
      <c r="G121" s="15" t="n">
        <f aca="false">G53-G107-G71</f>
        <v>116426.02213324</v>
      </c>
      <c r="H121" s="15" t="n">
        <f aca="false">H53-H107-H71</f>
        <v>134024.635483898</v>
      </c>
      <c r="I121" s="15" t="n">
        <f aca="false">I53-I107-I71</f>
        <v>136837.508695514</v>
      </c>
      <c r="J121" s="15" t="n">
        <f aca="false">J53-J107-J71</f>
        <v>149506.453753874</v>
      </c>
      <c r="K121" s="15" t="n">
        <f aca="false">K53-K107-K71</f>
        <v>152619.395212301</v>
      </c>
      <c r="L121" s="15" t="n">
        <f aca="false">L53-L107-L71</f>
        <v>152883.506272247</v>
      </c>
      <c r="M121" s="15" t="n">
        <f aca="false">M53-M107-M71</f>
        <v>143791.30638112</v>
      </c>
      <c r="N121" s="15" t="n">
        <f aca="false">N53-N107-N71</f>
        <v>169203.206891594</v>
      </c>
      <c r="O121" s="15" t="n">
        <f aca="false">O53-O107-O71</f>
        <v>177778.838986736</v>
      </c>
      <c r="P121" s="15" t="n">
        <f aca="false">P53-P107-P71</f>
        <v>120350.641956486</v>
      </c>
      <c r="Q121" s="15" t="n">
        <f aca="false">Q53-Q107-Q71</f>
        <v>37806.8259750126</v>
      </c>
      <c r="R121" s="15" t="n">
        <f aca="false">R53-R107-R71</f>
        <v>35102.3235890023</v>
      </c>
      <c r="S121" s="15" t="n">
        <f aca="false">S53-S107-S71</f>
        <v>30046.0815791378</v>
      </c>
      <c r="T121" s="15" t="n">
        <f aca="false">T53-T107-T71</f>
        <v>38878.708047891</v>
      </c>
      <c r="U121" s="15" t="n">
        <f aca="false">U53-U107-U71</f>
        <v>30195.8383317509</v>
      </c>
      <c r="V121" s="15" t="n">
        <f aca="false">V53-V107-V71</f>
        <v>13597.7510367218</v>
      </c>
      <c r="W121" s="15" t="n">
        <f aca="false">W53-W107-W71</f>
        <v>11302.3771883593</v>
      </c>
      <c r="X121" s="15" t="n">
        <f aca="false">X53-X107-X71</f>
        <v>10390.8791554017</v>
      </c>
      <c r="Y121" s="15" t="n">
        <f aca="false">Y53-Y107-Y71</f>
        <v>11070.7093730741</v>
      </c>
      <c r="Z121" s="2"/>
    </row>
    <row r="122" customFormat="false" ht="12.75" hidden="false" customHeight="fals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12.75" hidden="false" customHeight="fals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customFormat="false" ht="12.75" hidden="false" customHeight="false" outlineLevel="0" collapsed="false">
      <c r="A124" s="2" t="s">
        <v>65</v>
      </c>
      <c r="B124" s="2"/>
      <c r="C124" s="2"/>
      <c r="D124" s="2"/>
      <c r="E124" s="15" t="s">
        <v>2</v>
      </c>
      <c r="F124" s="8" t="n">
        <v>-77038.0236</v>
      </c>
      <c r="G124" s="8" t="n">
        <v>-86285.8338</v>
      </c>
      <c r="H124" s="8" t="n">
        <v>-84580.703</v>
      </c>
      <c r="I124" s="8" t="n">
        <v>-86403.7454</v>
      </c>
      <c r="J124" s="8" t="n">
        <v>-99393.260975</v>
      </c>
      <c r="K124" s="8" t="n">
        <v>-105897.913775</v>
      </c>
      <c r="L124" s="8" t="n">
        <v>-109911.205175</v>
      </c>
      <c r="M124" s="8" t="n">
        <v>-100890.052375</v>
      </c>
      <c r="N124" s="8" t="n">
        <v>-101130.721575</v>
      </c>
      <c r="O124" s="8" t="n">
        <v>-112658.497975</v>
      </c>
      <c r="P124" s="8" t="n">
        <v>-69955.05</v>
      </c>
      <c r="Q124" s="8" t="n">
        <v>0</v>
      </c>
      <c r="R124" s="8" t="n">
        <v>0</v>
      </c>
      <c r="S124" s="8" t="n">
        <v>0</v>
      </c>
      <c r="T124" s="8" t="n">
        <v>0</v>
      </c>
      <c r="U124" s="8" t="n">
        <v>0</v>
      </c>
      <c r="V124" s="8" t="n">
        <v>0</v>
      </c>
      <c r="W124" s="8" t="n">
        <v>0</v>
      </c>
      <c r="X124" s="8" t="n">
        <v>0</v>
      </c>
      <c r="Y124" s="8" t="n">
        <v>0</v>
      </c>
      <c r="Z124" s="2" t="n">
        <v>0</v>
      </c>
    </row>
    <row r="125" customFormat="false" ht="12.75" hidden="false" customHeight="false" outlineLevel="0" collapsed="false">
      <c r="A125" s="2" t="s">
        <v>2</v>
      </c>
      <c r="B125" s="2"/>
      <c r="C125" s="2"/>
      <c r="D125" s="2"/>
      <c r="E125" s="17" t="s">
        <v>2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customFormat="false" ht="12.75" hidden="false" customHeight="false" outlineLevel="0" collapsed="false">
      <c r="A126" s="7" t="s">
        <v>66</v>
      </c>
      <c r="B126" s="2"/>
      <c r="C126" s="2"/>
      <c r="D126" s="2"/>
      <c r="E126" s="15" t="s">
        <v>2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2.75" hidden="false" customHeight="false" outlineLevel="0" collapsed="false">
      <c r="A127" s="2" t="s">
        <v>26</v>
      </c>
      <c r="B127" s="2"/>
      <c r="C127" s="2"/>
      <c r="D127" s="2"/>
      <c r="E127" s="2"/>
      <c r="F127" s="15" t="n">
        <f aca="false">(F120+F124)*0.5</f>
        <v>29194.4511757726</v>
      </c>
      <c r="G127" s="15" t="n">
        <f aca="false">(G120+G124)*0.5</f>
        <v>20532.9068394191</v>
      </c>
      <c r="H127" s="15" t="n">
        <f aca="false">(H120+H124)*0.5</f>
        <v>30559.0956118846</v>
      </c>
      <c r="I127" s="15" t="n">
        <f aca="false">(I120+I124)*0.5</f>
        <v>33091.0157748617</v>
      </c>
      <c r="J127" s="15" t="n">
        <f aca="false">(J120+J124)*0.5</f>
        <v>25027.0591389239</v>
      </c>
      <c r="K127" s="15" t="n">
        <f aca="false">(K120+K124)*0.5</f>
        <v>25755.353646393</v>
      </c>
      <c r="L127" s="15" t="n">
        <f aca="false">(L120+L124)*0.5</f>
        <v>28169.3877523492</v>
      </c>
      <c r="M127" s="15" t="n">
        <f aca="false">(M120+M124)*0.5</f>
        <v>25394.7561519761</v>
      </c>
      <c r="N127" s="15" t="n">
        <f aca="false">(N120+N124)*0.5</f>
        <v>35703.5995805485</v>
      </c>
      <c r="O127" s="15" t="n">
        <f aca="false">(O120+O124)*0.5</f>
        <v>36411.9952054494</v>
      </c>
      <c r="P127" s="15" t="n">
        <f aca="false">(P120+P124)*0.5</f>
        <v>41949.9518386849</v>
      </c>
      <c r="Q127" s="15" t="n">
        <f aca="false">(Q120+Q124)*0.5</f>
        <v>36252.1762905309</v>
      </c>
      <c r="R127" s="15" t="n">
        <f aca="false">(R120+R124)*0.5</f>
        <v>38088.3456854968</v>
      </c>
      <c r="S127" s="15" t="n">
        <f aca="false">(S120+S124)*0.5</f>
        <v>55072.6310143446</v>
      </c>
      <c r="T127" s="15" t="n">
        <f aca="false">(T120+T124)*0.5</f>
        <v>64014.1930913516</v>
      </c>
      <c r="U127" s="15" t="n">
        <f aca="false">(U120+U124)*0.5</f>
        <v>67245.9520744426</v>
      </c>
      <c r="V127" s="15" t="n">
        <f aca="false">(V120+V124)*0.5</f>
        <v>61558.458807947</v>
      </c>
      <c r="W127" s="15" t="n">
        <f aca="false">(W120+W124)*0.5</f>
        <v>66175.8783095898</v>
      </c>
      <c r="X127" s="15" t="n">
        <f aca="false">(X120+X124)*0.5</f>
        <v>69519.8513867539</v>
      </c>
      <c r="Y127" s="15" t="n">
        <f aca="false">(Y120+Y124)*0.5</f>
        <v>60944.8451651287</v>
      </c>
      <c r="Z127" s="2"/>
    </row>
    <row r="128" customFormat="false" ht="12.75" hidden="false" customHeight="false" outlineLevel="0" collapsed="false">
      <c r="A128" s="2" t="s">
        <v>64</v>
      </c>
      <c r="B128" s="2"/>
      <c r="C128" s="2"/>
      <c r="D128" s="2"/>
      <c r="E128" s="2"/>
      <c r="F128" s="15" t="n">
        <f aca="false">(F121+F124)*0.5</f>
        <v>20557.3374968085</v>
      </c>
      <c r="G128" s="15" t="n">
        <f aca="false">(G121+G124)*0.5</f>
        <v>15070.0941666198</v>
      </c>
      <c r="H128" s="15" t="n">
        <f aca="false">(H121+H124)*0.5</f>
        <v>24721.9662419489</v>
      </c>
      <c r="I128" s="15" t="n">
        <f aca="false">(I121+I124)*0.5</f>
        <v>25216.8816477571</v>
      </c>
      <c r="J128" s="15" t="n">
        <f aca="false">(J121+J124)*0.5</f>
        <v>25056.5963894369</v>
      </c>
      <c r="K128" s="15" t="n">
        <f aca="false">(K121+K124)*0.5</f>
        <v>23360.7407186505</v>
      </c>
      <c r="L128" s="15" t="n">
        <f aca="false">(L121+L124)*0.5</f>
        <v>21486.1505486236</v>
      </c>
      <c r="M128" s="15" t="n">
        <f aca="false">(M121+M124)*0.5</f>
        <v>21450.6270030602</v>
      </c>
      <c r="N128" s="15" t="n">
        <f aca="false">(N121+N124)*0.5</f>
        <v>34036.2426582973</v>
      </c>
      <c r="O128" s="15" t="n">
        <f aca="false">(O121+O124)*0.5</f>
        <v>32560.1705058682</v>
      </c>
      <c r="P128" s="15" t="n">
        <f aca="false">(P121+P124)*0.5</f>
        <v>25197.7959782432</v>
      </c>
      <c r="Q128" s="15" t="n">
        <f aca="false">(Q121+Q124)*0.5</f>
        <v>18903.4129875063</v>
      </c>
      <c r="R128" s="15" t="n">
        <f aca="false">(R121+R124)*0.5</f>
        <v>17551.1617945011</v>
      </c>
      <c r="S128" s="15" t="n">
        <f aca="false">(S121+S124)*0.5</f>
        <v>15023.0407895689</v>
      </c>
      <c r="T128" s="15" t="n">
        <f aca="false">(T121+T124)*0.5</f>
        <v>19439.3540239455</v>
      </c>
      <c r="U128" s="15" t="n">
        <f aca="false">(U121+U124)*0.5</f>
        <v>15097.9191658754</v>
      </c>
      <c r="V128" s="15" t="n">
        <f aca="false">(V121+V124)*0.5</f>
        <v>6798.87551836092</v>
      </c>
      <c r="W128" s="15" t="n">
        <f aca="false">(W121+W124)*0.5</f>
        <v>5651.18859417964</v>
      </c>
      <c r="X128" s="15" t="n">
        <f aca="false">(X121+X124)*0.5</f>
        <v>5195.43957770084</v>
      </c>
      <c r="Y128" s="15" t="n">
        <f aca="false">(Y121+Y124)*0.5</f>
        <v>5535.35468653706</v>
      </c>
      <c r="Z128" s="2"/>
    </row>
    <row r="129" customFormat="false" ht="13.5" hidden="false" customHeight="false" outlineLevel="0" collapsed="false">
      <c r="A129" s="2"/>
      <c r="B129" s="2"/>
      <c r="C129" s="2"/>
      <c r="D129" s="2"/>
      <c r="E129" s="2"/>
      <c r="F129" s="1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customFormat="false" ht="13.5" hidden="false" customHeight="false" outlineLevel="0" collapsed="false">
      <c r="A130" s="2" t="s">
        <v>5</v>
      </c>
      <c r="B130" s="2"/>
      <c r="C130" s="2"/>
      <c r="D130" s="11" t="n">
        <f aca="false">NPV(0.09,F128:Y128)</f>
        <v>191269.571881504</v>
      </c>
      <c r="E130" s="2"/>
      <c r="F130" s="1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customFormat="false" ht="13.5" hidden="false" customHeight="false" outlineLevel="0" collapsed="false">
      <c r="A131" s="2" t="s">
        <v>6</v>
      </c>
      <c r="B131" s="2"/>
      <c r="C131" s="2"/>
      <c r="D131" s="11" t="n">
        <f aca="false">D130*0.5</f>
        <v>95634.7859407522</v>
      </c>
      <c r="E131" s="2"/>
      <c r="F131" s="1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customFormat="false" ht="12.75" hidden="false" customHeight="false" outlineLevel="0" collapsed="false">
      <c r="A132" s="2"/>
      <c r="B132" s="2"/>
      <c r="C132" s="2"/>
      <c r="D132" s="2"/>
      <c r="E132" s="2"/>
      <c r="F132" s="1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customFormat="false" ht="13.5" hidden="false" customHeight="false" outlineLevel="0" collapsed="false">
      <c r="A133" s="7" t="s">
        <v>67</v>
      </c>
      <c r="B133" s="2"/>
      <c r="C133" s="2"/>
      <c r="D133" s="2"/>
      <c r="E133" s="2"/>
      <c r="F133" s="31" t="n">
        <v>0.09</v>
      </c>
      <c r="G133" s="31" t="n">
        <v>0.1</v>
      </c>
      <c r="H133" s="31" t="n">
        <v>0.11</v>
      </c>
      <c r="I133" s="31" t="n">
        <v>0.12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customFormat="false" ht="12.75" hidden="false" customHeight="false" outlineLevel="0" collapsed="false">
      <c r="A134" s="2" t="s">
        <v>68</v>
      </c>
      <c r="B134" s="2"/>
      <c r="C134" s="2"/>
      <c r="D134" s="2"/>
      <c r="E134" s="2"/>
      <c r="F134" s="15" t="n">
        <f aca="false">NPV(F133,$F$127:$Z$127)</f>
        <v>327912.920503169</v>
      </c>
      <c r="G134" s="15" t="n">
        <f aca="false">NPV(G133,$F$127:$Z$127)</f>
        <v>300887.38054176</v>
      </c>
      <c r="H134" s="15" t="n">
        <f aca="false">NPV(H133,$F$127:$Z$127)</f>
        <v>277084.128530841</v>
      </c>
      <c r="I134" s="15" t="n">
        <f aca="false">NPV(I133,$F$127:$Z$127)</f>
        <v>256051.338806711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customFormat="false" ht="13.5" hidden="false" customHeight="false" outlineLevel="0" collapsed="false">
      <c r="A135" s="2" t="s">
        <v>64</v>
      </c>
      <c r="B135" s="2"/>
      <c r="C135" s="2"/>
      <c r="D135" s="2"/>
      <c r="E135" s="2"/>
      <c r="F135" s="25" t="n">
        <f aca="false">NPV(F133,$F$128:$Z$128)</f>
        <v>191269.571881504</v>
      </c>
      <c r="G135" s="25" t="n">
        <f aca="false">NPV(G133,$F$128:$Z$128)</f>
        <v>179574.046194054</v>
      </c>
      <c r="H135" s="25" t="n">
        <f aca="false">NPV(H133,$F$128:$Z$128)</f>
        <v>168955.918885838</v>
      </c>
      <c r="I135" s="25" t="n">
        <f aca="false">NPV(I133,$F$128:$Z$128)</f>
        <v>159292.647035863</v>
      </c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2.75" hidden="false" customHeight="false" outlineLevel="0" collapsed="false">
      <c r="A136" s="2" t="s">
        <v>35</v>
      </c>
      <c r="B136" s="2"/>
      <c r="C136" s="2"/>
      <c r="D136" s="2"/>
      <c r="E136" s="2"/>
      <c r="F136" s="15" t="n">
        <f aca="false">F134-F135</f>
        <v>136643.348621664</v>
      </c>
      <c r="G136" s="15" t="n">
        <f aca="false">G134-G135</f>
        <v>121313.334347706</v>
      </c>
      <c r="H136" s="15" t="n">
        <f aca="false">H134-H135</f>
        <v>108128.209645002</v>
      </c>
      <c r="I136" s="15" t="n">
        <f aca="false">I134-I135</f>
        <v>96758.6917708474</v>
      </c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13.5" hidden="false" customHeight="false" outlineLevel="0" collapsed="false">
      <c r="A137" s="2"/>
      <c r="B137" s="2"/>
      <c r="C137" s="2"/>
      <c r="D137" s="2"/>
      <c r="E137" s="2"/>
      <c r="F137" s="15"/>
      <c r="G137" s="15"/>
      <c r="H137" s="15"/>
      <c r="I137" s="15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12.75" hidden="false" customHeight="false" outlineLevel="0" collapsed="false">
      <c r="A138" s="2"/>
      <c r="B138" s="32" t="s">
        <v>69</v>
      </c>
      <c r="C138" s="33"/>
      <c r="D138" s="33"/>
      <c r="E138" s="33"/>
      <c r="F138" s="33"/>
      <c r="G138" s="34"/>
      <c r="H138" s="34"/>
      <c r="I138" s="34"/>
      <c r="J138" s="34"/>
      <c r="K138" s="34"/>
      <c r="L138" s="35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2"/>
    </row>
    <row r="139" customFormat="false" ht="12.75" hidden="false" customHeight="false" outlineLevel="0" collapsed="false">
      <c r="A139" s="2"/>
      <c r="B139" s="36" t="s">
        <v>70</v>
      </c>
      <c r="C139" s="23"/>
      <c r="D139" s="23"/>
      <c r="E139" s="23"/>
      <c r="F139" s="23"/>
      <c r="G139" s="8"/>
      <c r="H139" s="8"/>
      <c r="I139" s="8"/>
      <c r="J139" s="8"/>
      <c r="K139" s="8"/>
      <c r="L139" s="37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2"/>
    </row>
    <row r="140" customFormat="false" ht="13.5" hidden="false" customHeight="false" outlineLevel="0" collapsed="false">
      <c r="A140" s="2"/>
      <c r="B140" s="38" t="s">
        <v>71</v>
      </c>
      <c r="C140" s="16"/>
      <c r="D140" s="16"/>
      <c r="E140" s="16"/>
      <c r="F140" s="16"/>
      <c r="G140" s="10"/>
      <c r="H140" s="10"/>
      <c r="I140" s="10"/>
      <c r="J140" s="10"/>
      <c r="K140" s="10"/>
      <c r="L140" s="39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2"/>
    </row>
    <row r="141" customFormat="false" ht="12.75" hidden="false" customHeight="false" outlineLevel="0" collapsed="false">
      <c r="A141" s="2"/>
      <c r="B141" s="2"/>
      <c r="C141" s="2"/>
      <c r="D141" s="2"/>
      <c r="E141" s="2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2"/>
    </row>
    <row r="142" customFormat="false" ht="12.75" hidden="false" customHeight="false" outlineLevel="0" collapsed="false">
      <c r="A142" s="2"/>
      <c r="B142" s="2"/>
      <c r="C142" s="2"/>
      <c r="D142" s="2"/>
      <c r="E142" s="2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2"/>
    </row>
    <row r="143" customFormat="false" ht="12.75" hidden="false" customHeight="false" outlineLevel="0" collapsed="false">
      <c r="A143" s="2"/>
      <c r="B143" s="2"/>
      <c r="C143" s="2"/>
      <c r="D143" s="2"/>
      <c r="E143" s="2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2"/>
    </row>
    <row r="144" customFormat="false" ht="12.75" hidden="false" customHeight="false" outlineLevel="0" collapsed="false">
      <c r="A144" s="2"/>
      <c r="B144" s="2"/>
      <c r="C144" s="2"/>
      <c r="D144" s="2"/>
      <c r="E144" s="2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2"/>
    </row>
    <row r="145" customFormat="false" ht="12.75" hidden="false" customHeight="false" outlineLevel="0" collapsed="false">
      <c r="A145" s="2"/>
      <c r="B145" s="2"/>
      <c r="C145" s="2"/>
      <c r="D145" s="2"/>
      <c r="E145" s="2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2"/>
    </row>
    <row r="146" customFormat="false" ht="12.75" hidden="false" customHeight="false" outlineLevel="0" collapsed="false">
      <c r="A146" s="2"/>
      <c r="B146" s="2"/>
      <c r="C146" s="2"/>
      <c r="D146" s="2"/>
      <c r="E146" s="2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2"/>
    </row>
    <row r="147" customFormat="false" ht="12.75" hidden="false" customHeight="false" outlineLevel="0" collapsed="false">
      <c r="A147" s="2"/>
      <c r="B147" s="2"/>
      <c r="C147" s="2"/>
      <c r="D147" s="2"/>
      <c r="E147" s="2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2"/>
    </row>
    <row r="148" customFormat="false" ht="12.75" hidden="false" customHeight="false" outlineLevel="0" collapsed="false">
      <c r="A148" s="2"/>
      <c r="B148" s="2"/>
      <c r="C148" s="2"/>
      <c r="D148" s="2"/>
      <c r="E148" s="2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2"/>
    </row>
    <row r="149" customFormat="false" ht="12.75" hidden="false" customHeight="false" outlineLevel="0" collapsed="false">
      <c r="A149" s="2"/>
      <c r="B149" s="2"/>
      <c r="C149" s="2"/>
      <c r="D149" s="2"/>
      <c r="E149" s="2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2"/>
    </row>
    <row r="150" customFormat="false" ht="12.75" hidden="false" customHeight="false" outlineLevel="0" collapsed="false">
      <c r="A150" s="2"/>
      <c r="B150" s="2"/>
      <c r="C150" s="2"/>
      <c r="D150" s="2"/>
      <c r="E150" s="2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2"/>
    </row>
    <row r="151" customFormat="false" ht="12.75" hidden="false" customHeight="false" outlineLevel="0" collapsed="false">
      <c r="A151" s="2"/>
      <c r="B151" s="2"/>
      <c r="C151" s="2"/>
      <c r="D151" s="2"/>
      <c r="E151" s="2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2"/>
    </row>
    <row r="152" customFormat="false" ht="12.75" hidden="false" customHeight="false" outlineLevel="0" collapsed="false">
      <c r="A152" s="2"/>
      <c r="B152" s="2"/>
      <c r="C152" s="2"/>
      <c r="D152" s="2"/>
      <c r="E152" s="2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2"/>
    </row>
    <row r="153" customFormat="false" ht="12.75" hidden="false" customHeight="false" outlineLevel="0" collapsed="false">
      <c r="A153" s="2"/>
      <c r="B153" s="2"/>
      <c r="C153" s="2"/>
      <c r="D153" s="2"/>
      <c r="E153" s="2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2"/>
    </row>
    <row r="154" customFormat="false" ht="12.75" hidden="false" customHeight="false" outlineLevel="0" collapsed="false">
      <c r="A154" s="2"/>
      <c r="B154" s="2"/>
      <c r="C154" s="2"/>
      <c r="D154" s="2"/>
      <c r="E154" s="2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2"/>
    </row>
    <row r="155" customFormat="false" ht="12.75" hidden="false" customHeight="false" outlineLevel="0" collapsed="false">
      <c r="A155" s="2"/>
      <c r="B155" s="2"/>
      <c r="C155" s="2"/>
      <c r="D155" s="2"/>
      <c r="E155" s="2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2"/>
    </row>
    <row r="156" customFormat="false" ht="12.75" hidden="false" customHeight="false" outlineLevel="0" collapsed="false">
      <c r="A156" s="2"/>
      <c r="B156" s="2"/>
      <c r="C156" s="2"/>
      <c r="D156" s="2"/>
      <c r="E156" s="2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2"/>
    </row>
    <row r="157" customFormat="false" ht="12.75" hidden="false" customHeight="false" outlineLevel="0" collapsed="false">
      <c r="A157" s="2"/>
      <c r="B157" s="2"/>
      <c r="C157" s="2"/>
      <c r="D157" s="2"/>
      <c r="E157" s="2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2"/>
    </row>
    <row r="158" customFormat="false" ht="12.75" hidden="false" customHeight="false" outlineLevel="0" collapsed="false">
      <c r="A158" s="2"/>
      <c r="B158" s="2"/>
      <c r="C158" s="2"/>
      <c r="D158" s="2"/>
      <c r="E158" s="2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2"/>
    </row>
    <row r="159" customFormat="false" ht="12.75" hidden="false" customHeight="false" outlineLevel="0" collapsed="false">
      <c r="A159" s="2"/>
      <c r="B159" s="2"/>
      <c r="C159" s="2"/>
      <c r="D159" s="2"/>
      <c r="E159" s="2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customFormat="false" ht="12.75" hidden="false" customHeight="false" outlineLevel="0" collapsed="false">
      <c r="A160" s="2"/>
      <c r="B160" s="2"/>
      <c r="C160" s="2"/>
      <c r="D160" s="2"/>
      <c r="E160" s="2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customFormat="false" ht="12.75" hidden="false" customHeight="false" outlineLevel="0" collapsed="false">
      <c r="A161" s="2"/>
      <c r="B161" s="2"/>
      <c r="C161" s="2"/>
      <c r="D161" s="2"/>
      <c r="E161" s="2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customFormat="false" ht="12.75" hidden="false" customHeight="false" outlineLevel="0" collapsed="false">
      <c r="A162" s="2"/>
      <c r="B162" s="2"/>
      <c r="C162" s="2"/>
      <c r="D162" s="2"/>
      <c r="E162" s="2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customFormat="false" ht="12.75" hidden="false" customHeight="false" outlineLevel="0" collapsed="false">
      <c r="A163" s="2"/>
      <c r="B163" s="2"/>
      <c r="C163" s="2"/>
      <c r="D163" s="2"/>
      <c r="E163" s="2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customFormat="false" ht="12.75" hidden="false" customHeight="false" outlineLevel="0" collapsed="false">
      <c r="A164" s="2"/>
      <c r="B164" s="2"/>
      <c r="C164" s="2"/>
      <c r="D164" s="2"/>
      <c r="E164" s="2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customFormat="false" ht="12.75" hidden="false" customHeight="false" outlineLevel="0" collapsed="false">
      <c r="A165" s="2"/>
      <c r="B165" s="2"/>
      <c r="C165" s="2"/>
      <c r="D165" s="2"/>
      <c r="E165" s="2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customFormat="false" ht="12.75" hidden="false" customHeight="false" outlineLevel="0" collapsed="false">
      <c r="A166" s="2"/>
      <c r="B166" s="2"/>
      <c r="C166" s="2"/>
      <c r="D166" s="2"/>
      <c r="E166" s="2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customFormat="false" ht="12.75" hidden="false" customHeight="false" outlineLevel="0" collapsed="false">
      <c r="A167" s="2"/>
      <c r="B167" s="2"/>
      <c r="C167" s="2"/>
      <c r="D167" s="2"/>
      <c r="E167" s="2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customFormat="false" ht="12.75" hidden="false" customHeight="false" outlineLevel="0" collapsed="false">
      <c r="A168" s="2"/>
      <c r="B168" s="2"/>
      <c r="C168" s="2"/>
      <c r="D168" s="2"/>
      <c r="E168" s="2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customFormat="false" ht="12.75" hidden="false" customHeight="fals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Format="false" ht="12.75" hidden="false" customHeight="fals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customFormat="false" ht="12.75" hidden="false" customHeight="fals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customFormat="false" ht="12.75" hidden="false" customHeight="fals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customFormat="false" ht="12.75" hidden="false" customHeight="fals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customFormat="false" ht="12.75" hidden="false" customHeight="fals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customFormat="false" ht="12.75" hidden="false" customHeight="fals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customFormat="false" ht="12.75" hidden="false" customHeight="fals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customFormat="false" ht="12.75" hidden="false" customHeight="fals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customFormat="false" ht="12.75" hidden="false" customHeight="fals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12.75" hidden="false" customHeight="fals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12.75" hidden="false" customHeight="fals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customFormat="false" ht="12.75" hidden="false" customHeight="fals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customFormat="false" ht="12.75" hidden="false" customHeight="fals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Format="false" ht="12.75" hidden="false" customHeight="fals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12.75" hidden="false" customHeight="fals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12.75" hidden="false" customHeight="fals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2.75" hidden="false" customHeight="fals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Format="false" ht="12.75" hidden="false" customHeight="fals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customFormat="false" ht="12.75" hidden="false" customHeight="fals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12.75" hidden="false" customHeight="fals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Format="false" ht="12.75" hidden="false" customHeight="fals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12.75" hidden="false" customHeight="fals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12.75" hidden="false" customHeight="fals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12.75" hidden="false" customHeight="fals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12.75" hidden="false" customHeight="fals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12.75" hidden="false" customHeight="fals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12.75" hidden="false" customHeight="fals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12.75" hidden="false" customHeight="fals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12.75" hidden="false" customHeight="fals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customFormat="false" ht="12.75" hidden="false" customHeight="fals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12.75" hidden="false" customHeight="fals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12.75" hidden="false" customHeight="fals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12.75" hidden="false" customHeight="fals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12.75" hidden="false" customHeight="fals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12.75" hidden="false" customHeight="fals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12.75" hidden="false" customHeight="fals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12.75" hidden="false" customHeight="fals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12.75" hidden="false" customHeight="fals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12.75" hidden="false" customHeight="fals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12.75" hidden="false" customHeight="fals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12.75" hidden="false" customHeight="fals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2.75" hidden="false" customHeight="fals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2.75" hidden="false" customHeight="fals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2.75" hidden="false" customHeight="fals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12.75" hidden="false" customHeight="fals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12.75" hidden="false" customHeight="fals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12.75" hidden="false" customHeight="fals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12.75" hidden="false" customHeight="fals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12.75" hidden="false" customHeight="fals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12.75" hidden="false" customHeight="fals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12.75" hidden="false" customHeight="fals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2.75" hidden="false" customHeight="fals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12.75" hidden="false" customHeight="fals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12.75" hidden="false" customHeight="fals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12.75" hidden="false" customHeight="fals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12.75" hidden="false" customHeight="fals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12.75" hidden="false" customHeight="fals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12.75" hidden="false" customHeight="fals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customFormat="false" ht="12.75" hidden="false" customHeight="fals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2.75" hidden="false" customHeight="fals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customFormat="false" ht="12.75" hidden="false" customHeight="fals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12.75" hidden="false" customHeight="fals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12.75" hidden="false" customHeight="fals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customFormat="false" ht="12.75" hidden="false" customHeight="fals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12.75" hidden="false" customHeight="fals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customFormat="false" ht="12.75" hidden="false" customHeight="fals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customFormat="false" ht="12.75" hidden="false" customHeight="fals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customFormat="false" ht="12.75" hidden="false" customHeight="fals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customFormat="false" ht="12.75" hidden="false" customHeight="fals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customFormat="false" ht="12.75" hidden="false" customHeight="fals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customFormat="false" ht="12.75" hidden="false" customHeight="fals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customFormat="false" ht="12.75" hidden="false" customHeight="fals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customFormat="false" ht="12.75" hidden="false" customHeight="fals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customFormat="false" ht="12.75" hidden="false" customHeight="fals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customFormat="false" ht="12.75" hidden="false" customHeight="fals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customFormat="false" ht="12.75" hidden="false" customHeight="fals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12.75" hidden="false" customHeight="fals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customFormat="false" ht="12.75" hidden="false" customHeight="fals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customFormat="false" ht="12.75" hidden="false" customHeight="fals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12.75" hidden="false" customHeight="fals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customFormat="false" ht="12.75" hidden="false" customHeight="fals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12.75" hidden="false" customHeight="fals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2.75" hidden="false" customHeight="fals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customFormat="false" ht="12.75" hidden="false" customHeight="fals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customFormat="false" ht="12.75" hidden="false" customHeight="fals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customFormat="false" ht="12.75" hidden="false" customHeight="fals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customFormat="false" ht="12.75" hidden="false" customHeight="fals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customFormat="false" ht="12.75" hidden="false" customHeight="fals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customFormat="false" ht="12.75" hidden="false" customHeight="fals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customFormat="false" ht="12.75" hidden="false" customHeight="fals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customFormat="false" ht="12.75" hidden="false" customHeight="fals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customFormat="false" ht="12.75" hidden="false" customHeight="fals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customFormat="false" ht="12.75" hidden="false" customHeight="fals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Format="false" ht="12.75" hidden="false" customHeight="fals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Format="false" ht="12.75" hidden="false" customHeight="fals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Format="false" ht="12.75" hidden="false" customHeight="fals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customFormat="false" ht="12.75" hidden="false" customHeight="fals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Format="false" ht="12.75" hidden="false" customHeight="fals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customFormat="false" ht="12.75" hidden="false" customHeight="fals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customFormat="false" ht="12.75" hidden="false" customHeight="fals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customFormat="false" ht="12.75" hidden="false" customHeight="fals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customFormat="false" ht="12.75" hidden="false" customHeight="fals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customFormat="false" ht="12.75" hidden="false" customHeight="fals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customFormat="false" ht="12.75" hidden="false" customHeight="fals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customFormat="false" ht="12.75" hidden="false" customHeight="fals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customFormat="false" ht="12.75" hidden="false" customHeight="fals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customFormat="false" ht="12.75" hidden="false" customHeight="fals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customFormat="false" ht="12.75" hidden="false" customHeight="fals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customFormat="false" ht="12.75" hidden="false" customHeight="fals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customFormat="false" ht="12.75" hidden="false" customHeight="fals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customFormat="false" ht="12.75" hidden="false" customHeight="fals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customFormat="false" ht="12.75" hidden="false" customHeight="fals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customFormat="false" ht="12.75" hidden="false" customHeight="fals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customFormat="false" ht="12.75" hidden="false" customHeight="fals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customFormat="false" ht="12.75" hidden="false" customHeight="fals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customFormat="false" ht="12.75" hidden="false" customHeight="fals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customFormat="false" ht="12.75" hidden="false" customHeight="fals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customFormat="false" ht="12.75" hidden="false" customHeight="fals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customFormat="false" ht="12.75" hidden="false" customHeight="fals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customFormat="false" ht="12.75" hidden="false" customHeight="fals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customFormat="false" ht="12.75" hidden="false" customHeight="fals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customFormat="false" ht="12.75" hidden="false" customHeight="fals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Format="false" ht="12.75" hidden="false" customHeight="fals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customFormat="false" ht="12.75" hidden="false" customHeight="fals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Format="false" ht="12.75" hidden="false" customHeight="fals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customFormat="false" ht="12.75" hidden="false" customHeight="fals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customFormat="false" ht="12.75" hidden="false" customHeight="fals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customFormat="false" ht="12.75" hidden="false" customHeight="fals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customFormat="false" ht="12.75" hidden="false" customHeight="fals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customFormat="false" ht="12.75" hidden="false" customHeight="fals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customFormat="false" ht="12.75" hidden="false" customHeight="fals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customFormat="false" ht="12.75" hidden="false" customHeight="fals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customFormat="false" ht="12.75" hidden="false" customHeight="fals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customFormat="false" ht="12.75" hidden="false" customHeight="fals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customFormat="false" ht="12.75" hidden="false" customHeight="fals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customFormat="false" ht="12.75" hidden="false" customHeight="fals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customFormat="false" ht="12.75" hidden="false" customHeight="fals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customFormat="false" ht="12.75" hidden="false" customHeight="fals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customFormat="false" ht="12.75" hidden="false" customHeight="fals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customFormat="false" ht="12.75" hidden="false" customHeight="fals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customFormat="false" ht="12.75" hidden="false" customHeight="fals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customFormat="false" ht="12.75" hidden="false" customHeight="fals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customFormat="false" ht="12.75" hidden="false" customHeight="fals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customFormat="false" ht="12.75" hidden="false" customHeight="fals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customFormat="false" ht="12.75" hidden="false" customHeight="fals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customFormat="false" ht="12.75" hidden="false" customHeight="fals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customFormat="false" ht="12.75" hidden="false" customHeight="fals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customFormat="false" ht="12.75" hidden="false" customHeight="fals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customFormat="false" ht="12.75" hidden="false" customHeight="fals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customFormat="false" ht="12.75" hidden="false" customHeight="fals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customFormat="false" ht="12.75" hidden="false" customHeight="fals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customFormat="false" ht="12.75" hidden="false" customHeight="fals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customFormat="false" ht="12.75" hidden="false" customHeight="fals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customFormat="false" ht="12.75" hidden="false" customHeight="fals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customFormat="false" ht="12.75" hidden="false" customHeight="fals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customFormat="false" ht="12.75" hidden="false" customHeight="fals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customFormat="false" ht="12.75" hidden="false" customHeight="fals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customFormat="false" ht="12.75" hidden="false" customHeight="fals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customFormat="false" ht="12.75" hidden="false" customHeight="fals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customFormat="false" ht="12.75" hidden="false" customHeight="fals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customFormat="false" ht="12.75" hidden="false" customHeight="fals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customFormat="false" ht="12.75" hidden="false" customHeight="fals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customFormat="false" ht="12.75" hidden="false" customHeight="fals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customFormat="false" ht="12.75" hidden="false" customHeight="fals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customFormat="false" ht="12.75" hidden="false" customHeight="fals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customFormat="false" ht="12.75" hidden="false" customHeight="fals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customFormat="false" ht="12.75" hidden="false" customHeight="fals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customFormat="false" ht="12.75" hidden="false" customHeight="fals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customFormat="false" ht="12.75" hidden="false" customHeight="fals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customFormat="false" ht="12.75" hidden="false" customHeight="fals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customFormat="false" ht="12.75" hidden="false" customHeight="fals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customFormat="false" ht="12.75" hidden="false" customHeight="fals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customFormat="false" ht="12.75" hidden="false" customHeight="fals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customFormat="false" ht="12.75" hidden="false" customHeight="fals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customFormat="false" ht="12.75" hidden="false" customHeight="fals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customFormat="false" ht="12.75" hidden="false" customHeight="fals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customFormat="false" ht="12.75" hidden="false" customHeight="fals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customFormat="false" ht="12.75" hidden="false" customHeight="fals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customFormat="false" ht="12.75" hidden="false" customHeight="fals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customFormat="false" ht="12.75" hidden="false" customHeight="fals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customFormat="false" ht="12.75" hidden="false" customHeight="fals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12.75" hidden="false" customHeight="fals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customFormat="false" ht="12.75" hidden="false" customHeight="fals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customFormat="false" ht="12.75" hidden="false" customHeight="fals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customFormat="false" ht="12.75" hidden="false" customHeight="fals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customFormat="false" ht="12.75" hidden="false" customHeight="fals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customFormat="false" ht="12.75" hidden="false" customHeight="fals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customFormat="false" ht="12.75" hidden="false" customHeight="fals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customFormat="false" ht="12.75" hidden="false" customHeight="fals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customFormat="false" ht="12.75" hidden="false" customHeight="fals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customFormat="false" ht="12.75" hidden="false" customHeight="fals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customFormat="false" ht="12.75" hidden="false" customHeight="fals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customFormat="false" ht="12.75" hidden="false" customHeight="fals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customFormat="false" ht="12.75" hidden="false" customHeight="fals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customFormat="false" ht="12.75" hidden="false" customHeight="fals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customFormat="false" ht="12.75" hidden="false" customHeight="fals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customFormat="false" ht="12.75" hidden="false" customHeight="fals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customFormat="false" ht="12.75" hidden="false" customHeight="fals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customFormat="false" ht="12.75" hidden="false" customHeight="fals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customFormat="false" ht="12.75" hidden="false" customHeight="fals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customFormat="false" ht="12.75" hidden="false" customHeight="fals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customFormat="false" ht="12.75" hidden="false" customHeight="fals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customFormat="false" ht="12.75" hidden="false" customHeight="fals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customFormat="false" ht="12.75" hidden="false" customHeight="fals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customFormat="false" ht="12.75" hidden="false" customHeight="fals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customFormat="false" ht="12.75" hidden="false" customHeight="fals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customFormat="false" ht="12.75" hidden="false" customHeight="fals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customFormat="false" ht="12.75" hidden="false" customHeight="fals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customFormat="false" ht="12.75" hidden="false" customHeight="fals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customFormat="false" ht="12.75" hidden="false" customHeight="fals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customFormat="false" ht="12.75" hidden="false" customHeight="fals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customFormat="false" ht="12.75" hidden="false" customHeight="fals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customFormat="false" ht="12.75" hidden="false" customHeight="fals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customFormat="false" ht="12.75" hidden="false" customHeight="fals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customFormat="false" ht="12.75" hidden="false" customHeight="fals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customFormat="false" ht="12.75" hidden="false" customHeight="fals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customFormat="false" ht="12.75" hidden="false" customHeight="fals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customFormat="false" ht="12.75" hidden="false" customHeight="fals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customFormat="false" ht="12.75" hidden="false" customHeight="fals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customFormat="false" ht="12.75" hidden="false" customHeight="fals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customFormat="false" ht="12.75" hidden="false" customHeight="fals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customFormat="false" ht="12.75" hidden="false" customHeight="fals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customFormat="false" ht="12.75" hidden="false" customHeight="fals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customFormat="false" ht="12.75" hidden="false" customHeight="fals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customFormat="false" ht="12.75" hidden="false" customHeight="fals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customFormat="false" ht="12.75" hidden="false" customHeight="fals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customFormat="false" ht="12.75" hidden="false" customHeight="fals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customFormat="false" ht="12.75" hidden="false" customHeight="fals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customFormat="false" ht="12.75" hidden="false" customHeight="fals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customFormat="false" ht="12.75" hidden="false" customHeight="fals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customFormat="false" ht="12.75" hidden="false" customHeight="fals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customFormat="false" ht="12.75" hidden="false" customHeight="fals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customFormat="false" ht="12.75" hidden="false" customHeight="fals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customFormat="false" ht="12.75" hidden="false" customHeight="fals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customFormat="false" ht="12.75" hidden="false" customHeight="fals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customFormat="false" ht="12.75" hidden="false" customHeight="fals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customFormat="false" ht="12.75" hidden="false" customHeight="fals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customFormat="false" ht="12.75" hidden="false" customHeight="fals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customFormat="false" ht="12.75" hidden="false" customHeight="fals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customFormat="false" ht="12.75" hidden="false" customHeight="fals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customFormat="false" ht="12.75" hidden="false" customHeight="fals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customFormat="false" ht="12.75" hidden="false" customHeight="fals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customFormat="false" ht="12.75" hidden="false" customHeight="fals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customFormat="false" ht="12.75" hidden="false" customHeight="fals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customFormat="false" ht="12.75" hidden="false" customHeight="fals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customFormat="false" ht="12.75" hidden="false" customHeight="fals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customFormat="false" ht="12.75" hidden="false" customHeight="fals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customFormat="false" ht="12.75" hidden="false" customHeight="fals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customFormat="false" ht="12.75" hidden="false" customHeight="fals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customFormat="false" ht="12.75" hidden="false" customHeight="fals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customFormat="false" ht="12.75" hidden="false" customHeight="fals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customFormat="false" ht="12.75" hidden="false" customHeight="fals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customFormat="false" ht="12.75" hidden="false" customHeight="fals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customFormat="false" ht="12.75" hidden="false" customHeight="fals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customFormat="false" ht="12.75" hidden="false" customHeight="fals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customFormat="false" ht="12.75" hidden="false" customHeight="fals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customFormat="false" ht="12.75" hidden="false" customHeight="fals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customFormat="false" ht="12.75" hidden="false" customHeight="fals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customFormat="false" ht="12.75" hidden="false" customHeight="fals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customFormat="false" ht="12.75" hidden="false" customHeight="fals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customFormat="false" ht="12.75" hidden="false" customHeight="fals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customFormat="false" ht="12.75" hidden="false" customHeight="fals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customFormat="false" ht="12.75" hidden="false" customHeight="fals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customFormat="false" ht="12.75" hidden="false" customHeight="fals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customFormat="false" ht="12.75" hidden="false" customHeight="fals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customFormat="false" ht="12.75" hidden="false" customHeight="fals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customFormat="false" ht="12.75" hidden="false" customHeight="fals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customFormat="false" ht="12.75" hidden="false" customHeight="fals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customFormat="false" ht="12.75" hidden="false" customHeight="fals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customFormat="false" ht="12.75" hidden="false" customHeight="fals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customFormat="false" ht="12.75" hidden="false" customHeight="fals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customFormat="false" ht="12.75" hidden="false" customHeight="fals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customFormat="false" ht="12.75" hidden="false" customHeight="fals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customFormat="false" ht="12.75" hidden="false" customHeight="fals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customFormat="false" ht="12.75" hidden="false" customHeight="fals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customFormat="false" ht="12.75" hidden="false" customHeight="fals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customFormat="false" ht="12.75" hidden="false" customHeight="fals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customFormat="false" ht="12.75" hidden="false" customHeight="fals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customFormat="false" ht="12.75" hidden="false" customHeight="fals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customFormat="false" ht="12.75" hidden="false" customHeight="fals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customFormat="false" ht="12.75" hidden="false" customHeight="fals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customFormat="false" ht="12.75" hidden="false" customHeight="fals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customFormat="false" ht="12.75" hidden="false" customHeight="fals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</sheetData>
  <printOptions headings="false" gridLines="false" gridLinesSet="true" horizontalCentered="false" verticalCentered="false"/>
  <pageMargins left="0.747916666666667" right="0.747916666666667" top="0.984027777777778" bottom="0.820138888888889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2000-06-23T17:00:35Z</dcterms:created>
  <dc:creator>ect</dc:creator>
  <dc:description/>
  <dc:language>en-US</dc:language>
  <cp:lastModifiedBy>ect</cp:lastModifiedBy>
  <cp:lastPrinted>2000-07-11T13:17:19Z</cp:lastPrinted>
  <cp:revision>0</cp:revision>
  <dc:subject/>
  <dc:title/>
</cp:coreProperties>
</file>