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GasVolume" vbProcedure="false">Sheet1!$L$13:$M$24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<sst xmlns="http://schemas.openxmlformats.org/spreadsheetml/2006/main" count="54" uniqueCount="36">
  <si>
    <t xml:space="preserve">Ft. Pierce Dispatch Analysis</t>
  </si>
  <si>
    <t xml:space="preserve">Needs to be updated:</t>
  </si>
  <si>
    <t xml:space="preserve">Assumptions:</t>
  </si>
  <si>
    <t xml:space="preserve">The ENA gas reqmts below assume:</t>
  </si>
  <si>
    <t xml:space="preserve">Turbine</t>
  </si>
  <si>
    <t xml:space="preserve">501F</t>
  </si>
  <si>
    <t xml:space="preserve">Summer: Run 196 MW @ 6068 for 16 hours, and 278 @ 7080 for 8 hours</t>
  </si>
  <si>
    <t xml:space="preserve">Power delivered Into FPL (no incremental transmission costs)</t>
  </si>
  <si>
    <t xml:space="preserve">Winter:  Run 278 MW @ 7080 for 16 hours</t>
  </si>
  <si>
    <t xml:space="preserve">Deliver gas at FGT Zone 2 + $.035 for physical premium, and $.035 for transport variable costs, plus 2.25% fuel</t>
  </si>
  <si>
    <t xml:space="preserve">VOM</t>
  </si>
  <si>
    <t xml:space="preserve">mwhr escalating at 2.5% a year</t>
  </si>
  <si>
    <t xml:space="preserve">HR</t>
  </si>
  <si>
    <t xml:space="preserve">btu/kwhr</t>
  </si>
  <si>
    <t xml:space="preserve">Start Charges</t>
  </si>
  <si>
    <t xml:space="preserve">per start</t>
  </si>
  <si>
    <t xml:space="preserve">MW</t>
  </si>
  <si>
    <t xml:space="preserve">Annual Availability</t>
  </si>
  <si>
    <t xml:space="preserve">(55% in Apr &amp; Oct, 90% all other months)</t>
  </si>
  <si>
    <t xml:space="preserve">Inputs:</t>
  </si>
  <si>
    <t xml:space="preserve">Power</t>
  </si>
  <si>
    <t xml:space="preserve">Power Annual Summary</t>
  </si>
  <si>
    <t xml:space="preserve">Daily Dispatch Volumes</t>
  </si>
  <si>
    <t xml:space="preserve">Daily Gas Purchases</t>
  </si>
  <si>
    <t xml:space="preserve">Volume Over (Under)</t>
  </si>
  <si>
    <t xml:space="preserve">Gas Purchases (Daily)</t>
  </si>
  <si>
    <t xml:space="preserve">ENA Reqmts</t>
  </si>
  <si>
    <t xml:space="preserve">Availability</t>
  </si>
  <si>
    <t xml:space="preserve">ENA Curves</t>
  </si>
  <si>
    <t xml:space="preserve">ICF Curves</t>
  </si>
  <si>
    <t xml:space="preserve">Month</t>
  </si>
  <si>
    <t xml:space="preserve">Year</t>
  </si>
  <si>
    <t xml:space="preserve">Volumes</t>
  </si>
  <si>
    <t xml:space="preserve">Dispatch Hrs.</t>
  </si>
  <si>
    <t xml:space="preserve">Hrs</t>
  </si>
  <si>
    <t xml:space="preserve">Avg. Vol Over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</si>
</sst>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\(#,##0\)"/>
    <numFmt numFmtId="166" formatCode="#,##0"/>
    <numFmt numFmtId="167" formatCode="\$#,##0.00_);[RED]&quot;($&quot;#,##0.00\)"/>
    <numFmt numFmtId="168" formatCode="_(* #,##0.00_);_(* \(#,##0.00\);_(* \-??_);_(@_)"/>
    <numFmt numFmtId="169" formatCode="_(* #,##0_);_(* \(#,##0\);_(* \-??_);_(@_)"/>
    <numFmt numFmtId="170" formatCode="\$#,##0_);[RED]&quot;($&quot;#,##0\)"/>
    <numFmt numFmtId="171" formatCode="0%"/>
    <numFmt numFmtId="172" formatCode="0"/>
    <numFmt numFmtId="173" formatCode="[$-409]mmm\-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4"/>
      <name val="Arial"/>
      <family val="2"/>
    </font>
    <font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prot" xfId="20"/>
    <cellStyle name="Unprot$" xfId="21"/>
    <cellStyle name="Unprotec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true" outlineLevel="0" max="3" min="2" style="0" width="9.28"/>
    <col collapsed="false" customWidth="true" hidden="false" outlineLevel="0" max="4" min="4" style="0" width="11.42"/>
    <col collapsed="false" customWidth="true" hidden="false" outlineLevel="0" max="5" min="5" style="0" width="11.99"/>
    <col collapsed="false" customWidth="true" hidden="false" outlineLevel="0" max="7" min="7" style="0" width="19.7"/>
    <col collapsed="false" customWidth="true" hidden="false" outlineLevel="0" max="9" min="9" style="0" width="11.42"/>
    <col collapsed="false" customWidth="true" hidden="false" outlineLevel="0" max="10" min="10" style="0" width="10.71"/>
    <col collapsed="false" customWidth="true" hidden="false" outlineLevel="0" max="15" min="13" style="0" width="12.14"/>
    <col collapsed="false" customWidth="true" hidden="false" outlineLevel="0" max="17" min="17" style="0" width="11.28"/>
    <col collapsed="false" customWidth="true" hidden="false" outlineLevel="0" max="18" min="18" style="0" width="12.7"/>
    <col collapsed="false" customWidth="true" hidden="false" outlineLevel="0" max="19" min="19" style="0" width="2.28"/>
    <col collapsed="false" customWidth="true" hidden="false" outlineLevel="0" max="21" min="20" style="0" width="12.7"/>
    <col collapsed="false" customWidth="true" hidden="false" outlineLevel="0" max="24" min="24" style="0" width="10.28"/>
    <col collapsed="false" customWidth="true" hidden="false" outlineLevel="0" max="26" min="26" style="0" width="3.85"/>
    <col collapsed="false" customWidth="true" hidden="false" outlineLevel="0" max="27" min="27" style="0" width="10.28"/>
  </cols>
  <sheetData>
    <row r="1" customFormat="false" ht="18" hidden="false" customHeight="false" outlineLevel="0" collapsed="false">
      <c r="A1" s="1" t="s">
        <v>0</v>
      </c>
      <c r="L1" s="2"/>
      <c r="M1" s="2"/>
      <c r="N1" s="3" t="s">
        <v>1</v>
      </c>
      <c r="O1" s="3"/>
      <c r="P1" s="4"/>
      <c r="Q1" s="4"/>
      <c r="R1" s="4"/>
      <c r="S1" s="4"/>
      <c r="T1" s="4"/>
    </row>
    <row r="2" customFormat="false" ht="12.75" hidden="false" customHeight="false" outlineLevel="0" collapsed="false">
      <c r="A2" s="5" t="s">
        <v>2</v>
      </c>
      <c r="L2" s="2"/>
      <c r="M2" s="2"/>
      <c r="N2" s="6" t="s">
        <v>3</v>
      </c>
      <c r="O2" s="3"/>
      <c r="P2" s="4"/>
      <c r="Q2" s="4"/>
      <c r="R2" s="4"/>
      <c r="S2" s="4"/>
      <c r="T2" s="4"/>
    </row>
    <row r="3" customFormat="false" ht="12.75" hidden="false" customHeight="false" outlineLevel="0" collapsed="false">
      <c r="A3" s="7" t="s">
        <v>4</v>
      </c>
      <c r="D3" s="0" t="s">
        <v>5</v>
      </c>
      <c r="L3" s="2"/>
      <c r="M3" s="2"/>
      <c r="N3" s="6" t="s">
        <v>6</v>
      </c>
      <c r="O3" s="3"/>
      <c r="P3" s="4"/>
      <c r="Q3" s="4"/>
      <c r="R3" s="4"/>
      <c r="S3" s="4"/>
      <c r="T3" s="4"/>
    </row>
    <row r="4" customFormat="false" ht="12.75" hidden="false" customHeight="false" outlineLevel="0" collapsed="false">
      <c r="A4" s="7" t="s">
        <v>7</v>
      </c>
      <c r="L4" s="2"/>
      <c r="M4" s="2"/>
      <c r="N4" s="6" t="s">
        <v>8</v>
      </c>
      <c r="O4" s="3"/>
      <c r="P4" s="4"/>
      <c r="Q4" s="4"/>
      <c r="R4" s="4"/>
      <c r="S4" s="4"/>
      <c r="T4" s="4"/>
    </row>
    <row r="5" customFormat="false" ht="12.75" hidden="false" customHeight="false" outlineLevel="0" collapsed="false">
      <c r="A5" s="0" t="s">
        <v>9</v>
      </c>
      <c r="L5" s="2"/>
      <c r="M5" s="2"/>
      <c r="N5" s="2"/>
      <c r="O5" s="2"/>
    </row>
    <row r="6" customFormat="false" ht="12.75" hidden="false" customHeight="false" outlineLevel="0" collapsed="false">
      <c r="A6" s="0" t="s">
        <v>10</v>
      </c>
      <c r="D6" s="8" t="n">
        <v>0.67</v>
      </c>
      <c r="E6" s="0" t="s">
        <v>11</v>
      </c>
      <c r="L6" s="2"/>
      <c r="M6" s="2"/>
      <c r="N6" s="2"/>
      <c r="O6" s="2"/>
    </row>
    <row r="7" customFormat="false" ht="12.75" hidden="false" customHeight="false" outlineLevel="0" collapsed="false">
      <c r="A7" s="0" t="s">
        <v>12</v>
      </c>
      <c r="D7" s="9" t="n">
        <v>7773</v>
      </c>
      <c r="E7" s="0" t="s">
        <v>13</v>
      </c>
      <c r="L7" s="2"/>
      <c r="M7" s="2"/>
      <c r="N7" s="2"/>
      <c r="O7" s="2"/>
    </row>
    <row r="8" customFormat="false" ht="12.75" hidden="false" customHeight="false" outlineLevel="0" collapsed="false">
      <c r="A8" s="0" t="s">
        <v>14</v>
      </c>
      <c r="D8" s="10" t="n">
        <v>2730</v>
      </c>
      <c r="E8" s="0" t="s">
        <v>15</v>
      </c>
      <c r="L8" s="2"/>
      <c r="M8" s="2"/>
      <c r="N8" s="2"/>
      <c r="O8" s="2"/>
    </row>
    <row r="9" customFormat="false" ht="12.75" hidden="false" customHeight="false" outlineLevel="0" collapsed="false">
      <c r="A9" s="0" t="s">
        <v>16</v>
      </c>
      <c r="D9" s="0" t="n">
        <v>182</v>
      </c>
      <c r="E9" s="0" t="s">
        <v>16</v>
      </c>
      <c r="L9" s="2"/>
      <c r="M9" s="2"/>
      <c r="N9" s="2"/>
      <c r="O9" s="2"/>
    </row>
    <row r="10" customFormat="false" ht="12.75" hidden="false" customHeight="false" outlineLevel="0" collapsed="false">
      <c r="A10" s="0" t="s">
        <v>17</v>
      </c>
      <c r="D10" s="11" t="n">
        <v>0.85</v>
      </c>
      <c r="E10" s="0" t="s">
        <v>18</v>
      </c>
      <c r="L10" s="2"/>
      <c r="M10" s="2"/>
      <c r="N10" s="2"/>
      <c r="O10" s="2"/>
    </row>
    <row r="11" customFormat="false" ht="12.75" hidden="false" customHeight="false" outlineLevel="0" collapsed="false">
      <c r="L11" s="2"/>
      <c r="M11" s="2"/>
      <c r="N11" s="12" t="s">
        <v>19</v>
      </c>
      <c r="O11" s="2"/>
      <c r="Q11" s="13" t="s">
        <v>20</v>
      </c>
      <c r="R11" s="13"/>
      <c r="S11" s="13"/>
      <c r="T11" s="13"/>
      <c r="U11" s="13"/>
      <c r="W11" s="13" t="s">
        <v>21</v>
      </c>
      <c r="X11" s="13"/>
      <c r="Y11" s="13"/>
      <c r="Z11" s="13"/>
      <c r="AA11" s="13"/>
      <c r="AB11" s="13"/>
    </row>
    <row r="12" customFormat="false" ht="12.75" hidden="false" customHeight="false" outlineLevel="0" collapsed="false">
      <c r="D12" s="13" t="s">
        <v>22</v>
      </c>
      <c r="E12" s="13"/>
      <c r="G12" s="14" t="s">
        <v>23</v>
      </c>
      <c r="I12" s="13" t="s">
        <v>24</v>
      </c>
      <c r="J12" s="13"/>
      <c r="L12" s="15" t="s">
        <v>25</v>
      </c>
      <c r="M12" s="16"/>
      <c r="N12" s="17" t="s">
        <v>26</v>
      </c>
      <c r="O12" s="18" t="s">
        <v>27</v>
      </c>
    </row>
    <row r="13" customFormat="false" ht="12.75" hidden="false" customHeight="false" outlineLevel="0" collapsed="false">
      <c r="D13" s="19" t="s">
        <v>28</v>
      </c>
      <c r="E13" s="19" t="s">
        <v>29</v>
      </c>
      <c r="I13" s="19" t="s">
        <v>28</v>
      </c>
      <c r="J13" s="19" t="s">
        <v>29</v>
      </c>
      <c r="L13" s="20" t="n">
        <v>1</v>
      </c>
      <c r="M13" s="21" t="n">
        <f aca="false">+N13*O13</f>
        <v>29529.9</v>
      </c>
      <c r="N13" s="22" t="n">
        <v>32811</v>
      </c>
      <c r="O13" s="23" t="n">
        <v>0.9</v>
      </c>
      <c r="Q13" s="13" t="s">
        <v>28</v>
      </c>
      <c r="R13" s="13"/>
      <c r="T13" s="13" t="s">
        <v>29</v>
      </c>
      <c r="U13" s="13"/>
      <c r="X13" s="24" t="s">
        <v>28</v>
      </c>
      <c r="Y13" s="24"/>
      <c r="AA13" s="24" t="s">
        <v>29</v>
      </c>
      <c r="AB13" s="24"/>
    </row>
    <row r="14" customFormat="false" ht="12.75" hidden="false" customHeight="false" outlineLevel="0" collapsed="false">
      <c r="B14" s="0" t="s">
        <v>30</v>
      </c>
      <c r="C14" s="0" t="s">
        <v>31</v>
      </c>
      <c r="L14" s="20" t="n">
        <v>2</v>
      </c>
      <c r="M14" s="21" t="n">
        <f aca="false">+N14*O14</f>
        <v>29529.9</v>
      </c>
      <c r="N14" s="22" t="n">
        <f aca="false">+N13</f>
        <v>32811</v>
      </c>
      <c r="O14" s="23" t="n">
        <v>0.9</v>
      </c>
      <c r="Q14" s="25" t="s">
        <v>32</v>
      </c>
      <c r="R14" s="19" t="s">
        <v>33</v>
      </c>
      <c r="S14" s="19"/>
      <c r="T14" s="25" t="s">
        <v>32</v>
      </c>
      <c r="U14" s="19" t="s">
        <v>33</v>
      </c>
      <c r="W14" s="19" t="s">
        <v>31</v>
      </c>
      <c r="X14" s="26" t="s">
        <v>32</v>
      </c>
      <c r="Y14" s="26" t="s">
        <v>34</v>
      </c>
      <c r="AA14" s="26" t="s">
        <v>32</v>
      </c>
      <c r="AB14" s="26" t="s">
        <v>34</v>
      </c>
    </row>
    <row r="15" customFormat="false" ht="12.75" hidden="false" customHeight="false" outlineLevel="0" collapsed="false">
      <c r="A15" s="27" t="n">
        <v>37561</v>
      </c>
      <c r="B15" s="28" t="n">
        <f aca="false">MONTH(A15)</f>
        <v>11</v>
      </c>
      <c r="C15" s="28" t="n">
        <f aca="false">YEAR(A15)</f>
        <v>2002</v>
      </c>
      <c r="D15" s="9" t="n">
        <v>8142.28730942731</v>
      </c>
      <c r="E15" s="9" t="n">
        <v>26818.8890812273</v>
      </c>
      <c r="F15" s="9"/>
      <c r="G15" s="9" t="n">
        <f aca="false">VLOOKUP(MONTH($A15),GasVolume,2,0)</f>
        <v>29529.9</v>
      </c>
      <c r="I15" s="29" t="n">
        <f aca="false">+$G15-D15</f>
        <v>21387.6126905727</v>
      </c>
      <c r="J15" s="29" t="n">
        <f aca="false">+$G15-E15</f>
        <v>2711.01091877275</v>
      </c>
      <c r="L15" s="20" t="n">
        <v>3</v>
      </c>
      <c r="M15" s="21" t="n">
        <f aca="false">+N15*O15</f>
        <v>29529.9</v>
      </c>
      <c r="N15" s="22" t="n">
        <f aca="false">+N14</f>
        <v>32811</v>
      </c>
      <c r="O15" s="23" t="n">
        <v>0.9</v>
      </c>
      <c r="Q15" s="9" t="n">
        <v>31425.2694304412</v>
      </c>
      <c r="R15" s="9" t="n">
        <v>172.666315551875</v>
      </c>
      <c r="S15" s="9"/>
      <c r="T15" s="9" t="n">
        <v>103507.869861935</v>
      </c>
      <c r="U15" s="9" t="n">
        <v>568.724559680959</v>
      </c>
      <c r="V15" s="30"/>
      <c r="W15" s="0" t="n">
        <v>2002</v>
      </c>
      <c r="X15" s="9" t="n">
        <f aca="false">SUMIF($C$15:$C$213,W15,$Q$15:$Q$213)</f>
        <v>78220.9226967152</v>
      </c>
      <c r="Y15" s="9" t="n">
        <f aca="false">SUMIF($C$15:$C$213,W15,$R$15:$R$213)</f>
        <v>429.785289542391</v>
      </c>
      <c r="AA15" s="9" t="n">
        <f aca="false">SUMIF($C$15:$C$213,W15,$T$15:$T$213)</f>
        <v>208212.258403226</v>
      </c>
      <c r="AB15" s="9" t="n">
        <f aca="false">SUMIF($C$15:$C$213,W15,$U$15:$U$213)</f>
        <v>1144.02339781992</v>
      </c>
    </row>
    <row r="16" customFormat="false" ht="12.75" hidden="false" customHeight="false" outlineLevel="0" collapsed="false">
      <c r="A16" s="27" t="n">
        <f aca="false">EDATE(A15,1)</f>
        <v>37591</v>
      </c>
      <c r="B16" s="28" t="n">
        <f aca="false">MONTH(A16)</f>
        <v>12</v>
      </c>
      <c r="C16" s="28" t="n">
        <f aca="false">YEAR(A16)</f>
        <v>2002</v>
      </c>
      <c r="D16" s="9" t="n">
        <v>11733.6326722177</v>
      </c>
      <c r="E16" s="9" t="n">
        <v>26253.7810364986</v>
      </c>
      <c r="F16" s="9"/>
      <c r="G16" s="9" t="n">
        <f aca="false">VLOOKUP(MONTH($A16),GasVolume,2,0)</f>
        <v>29529.9</v>
      </c>
      <c r="I16" s="29" t="n">
        <f aca="false">+$G16-D16</f>
        <v>17796.2673277823</v>
      </c>
      <c r="J16" s="29" t="n">
        <f aca="false">+$G16-E16</f>
        <v>3276.11896350145</v>
      </c>
      <c r="L16" s="20" t="n">
        <v>4</v>
      </c>
      <c r="M16" s="21" t="n">
        <f aca="false">+N16*O16</f>
        <v>18046.05</v>
      </c>
      <c r="N16" s="22" t="n">
        <f aca="false">+N15</f>
        <v>32811</v>
      </c>
      <c r="O16" s="23" t="n">
        <v>0.55</v>
      </c>
      <c r="Q16" s="9" t="n">
        <v>46795.653266274</v>
      </c>
      <c r="R16" s="9" t="n">
        <v>257.118973990517</v>
      </c>
      <c r="S16" s="9"/>
      <c r="T16" s="9" t="n">
        <v>104704.388541291</v>
      </c>
      <c r="U16" s="9" t="n">
        <v>575.298838138962</v>
      </c>
      <c r="V16" s="30"/>
      <c r="W16" s="0" t="n">
        <v>2003</v>
      </c>
      <c r="X16" s="9" t="n">
        <f aca="false">SUMIF($C$15:$C$213,W16,$Q$15:$Q$213)</f>
        <v>816146.92946494</v>
      </c>
      <c r="Y16" s="9" t="n">
        <f aca="false">SUMIF($C$15:$C$213,W16,$R$15:$R$213)</f>
        <v>4484.3237882689</v>
      </c>
      <c r="AA16" s="9" t="n">
        <f aca="false">SUMIF($C$15:$C$213,W16,$T$15:$T$213)</f>
        <v>1152104.89864072</v>
      </c>
      <c r="AB16" s="9" t="n">
        <f aca="false">SUMIF($C$15:$C$213,W16,$U$15:$U$213)</f>
        <v>6330.24669582816</v>
      </c>
      <c r="AD16" s="0" t="n">
        <f aca="false">8760*0.85</f>
        <v>7446</v>
      </c>
    </row>
    <row r="17" customFormat="false" ht="12.75" hidden="false" customHeight="false" outlineLevel="0" collapsed="false">
      <c r="A17" s="27" t="n">
        <f aca="false">EDATE(A16,1)</f>
        <v>37622</v>
      </c>
      <c r="B17" s="28" t="n">
        <f aca="false">MONTH(A17)</f>
        <v>1</v>
      </c>
      <c r="C17" s="28" t="n">
        <f aca="false">YEAR(A17)</f>
        <v>2003</v>
      </c>
      <c r="D17" s="9" t="n">
        <v>16060.8141353388</v>
      </c>
      <c r="E17" s="9" t="n">
        <v>27249.0774870497</v>
      </c>
      <c r="F17" s="9"/>
      <c r="G17" s="9" t="n">
        <f aca="false">VLOOKUP(MONTH($A17),GasVolume,2,0)</f>
        <v>29529.9</v>
      </c>
      <c r="I17" s="29" t="n">
        <f aca="false">+$G17-D17</f>
        <v>13469.0858646612</v>
      </c>
      <c r="J17" s="29" t="n">
        <f aca="false">+$G17-E17</f>
        <v>2280.82251295033</v>
      </c>
      <c r="L17" s="20" t="n">
        <v>5</v>
      </c>
      <c r="M17" s="21" t="n">
        <f aca="false">+N17*O17</f>
        <v>31383.9</v>
      </c>
      <c r="N17" s="22" t="n">
        <v>34871</v>
      </c>
      <c r="O17" s="23" t="n">
        <v>0.9</v>
      </c>
      <c r="Q17" s="9" t="n">
        <v>64053.163282581</v>
      </c>
      <c r="R17" s="9" t="n">
        <v>351.940457596599</v>
      </c>
      <c r="S17" s="9"/>
      <c r="T17" s="9" t="n">
        <v>108673.794171946</v>
      </c>
      <c r="U17" s="9" t="n">
        <v>597.108759186519</v>
      </c>
      <c r="V17" s="30"/>
      <c r="W17" s="0" t="n">
        <v>2004</v>
      </c>
      <c r="X17" s="9" t="n">
        <f aca="false">SUMIF($C$15:$C$213,W17,$Q$15:$Q$213)</f>
        <v>865387.263148072</v>
      </c>
      <c r="Y17" s="9" t="n">
        <f aca="false">SUMIF($C$15:$C$213,W17,$R$15:$R$213)</f>
        <v>4754.87507224216</v>
      </c>
      <c r="AA17" s="9" t="n">
        <f aca="false">SUMIF($C$15:$C$213,W17,$T$15:$T$213)</f>
        <v>1167245.89425711</v>
      </c>
      <c r="AB17" s="9" t="n">
        <f aca="false">SUMIF($C$15:$C$213,W17,$U$15:$U$213)</f>
        <v>6413.43897943464</v>
      </c>
    </row>
    <row r="18" customFormat="false" ht="12.75" hidden="false" customHeight="false" outlineLevel="0" collapsed="false">
      <c r="A18" s="27" t="n">
        <f aca="false">EDATE(A17,1)</f>
        <v>37653</v>
      </c>
      <c r="B18" s="28" t="n">
        <f aca="false">MONTH(A18)</f>
        <v>2</v>
      </c>
      <c r="C18" s="28" t="n">
        <f aca="false">YEAR(A18)</f>
        <v>2003</v>
      </c>
      <c r="D18" s="9" t="n">
        <v>16718.9475158526</v>
      </c>
      <c r="E18" s="9" t="n">
        <v>25207.9849919188</v>
      </c>
      <c r="F18" s="9"/>
      <c r="G18" s="9" t="n">
        <f aca="false">VLOOKUP(MONTH($A18),GasVolume,2,0)</f>
        <v>29529.9</v>
      </c>
      <c r="I18" s="29" t="n">
        <f aca="false">+$G18-D18</f>
        <v>12810.9524841474</v>
      </c>
      <c r="J18" s="29" t="n">
        <f aca="false">+$G18-E18</f>
        <v>4321.91500808119</v>
      </c>
      <c r="L18" s="20" t="n">
        <v>6</v>
      </c>
      <c r="M18" s="21" t="n">
        <f aca="false">+N18*O18</f>
        <v>31383.9</v>
      </c>
      <c r="N18" s="22" t="n">
        <f aca="false">+N17</f>
        <v>34871</v>
      </c>
      <c r="O18" s="23" t="n">
        <v>0.9</v>
      </c>
      <c r="Q18" s="9" t="n">
        <v>60225.2065410873</v>
      </c>
      <c r="R18" s="9" t="n">
        <v>330.907728247733</v>
      </c>
      <c r="S18" s="9"/>
      <c r="T18" s="9" t="n">
        <v>90804.5258939569</v>
      </c>
      <c r="U18" s="9" t="n">
        <v>498.925966450312</v>
      </c>
      <c r="V18" s="30"/>
      <c r="W18" s="0" t="n">
        <v>2005</v>
      </c>
      <c r="X18" s="9" t="n">
        <f aca="false">SUMIF($C$15:$C$213,W18,$Q$15:$Q$213)</f>
        <v>876737.398592068</v>
      </c>
      <c r="Y18" s="9" t="n">
        <f aca="false">SUMIF($C$15:$C$213,W18,$R$15:$R$213)</f>
        <v>4817.23845380257</v>
      </c>
      <c r="AA18" s="9" t="n">
        <f aca="false">SUMIF($C$15:$C$213,W18,$T$15:$T$213)</f>
        <v>1175514.07296891</v>
      </c>
      <c r="AB18" s="9" t="n">
        <f aca="false">SUMIF($C$15:$C$213,W18,$U$15:$U$213)</f>
        <v>6458.86853279623</v>
      </c>
    </row>
    <row r="19" customFormat="false" ht="12.75" hidden="false" customHeight="false" outlineLevel="0" collapsed="false">
      <c r="A19" s="27" t="n">
        <f aca="false">EDATE(A18,1)</f>
        <v>37681</v>
      </c>
      <c r="B19" s="28" t="n">
        <f aca="false">MONTH(A19)</f>
        <v>3</v>
      </c>
      <c r="C19" s="28" t="n">
        <f aca="false">YEAR(A19)</f>
        <v>2003</v>
      </c>
      <c r="D19" s="9" t="n">
        <v>15313.0859470743</v>
      </c>
      <c r="E19" s="9" t="n">
        <v>25253.4537189168</v>
      </c>
      <c r="F19" s="9"/>
      <c r="G19" s="9" t="n">
        <f aca="false">VLOOKUP(MONTH($A19),GasVolume,2,0)</f>
        <v>29529.9</v>
      </c>
      <c r="I19" s="29" t="n">
        <f aca="false">+$G19-D19</f>
        <v>14216.8140529257</v>
      </c>
      <c r="J19" s="29" t="n">
        <f aca="false">+$G19-E19</f>
        <v>4276.44628108321</v>
      </c>
      <c r="L19" s="20" t="n">
        <v>7</v>
      </c>
      <c r="M19" s="21" t="n">
        <f aca="false">+N19*O19</f>
        <v>31383.9</v>
      </c>
      <c r="N19" s="22" t="n">
        <f aca="false">+N18</f>
        <v>34871</v>
      </c>
      <c r="O19" s="23" t="n">
        <v>0.9</v>
      </c>
      <c r="Q19" s="9" t="n">
        <v>61071.1005222311</v>
      </c>
      <c r="R19" s="9" t="n">
        <v>335.555497374896</v>
      </c>
      <c r="S19" s="9"/>
      <c r="T19" s="9" t="n">
        <v>100714.91898706</v>
      </c>
      <c r="U19" s="9" t="n">
        <v>553.378675753079</v>
      </c>
      <c r="V19" s="30"/>
      <c r="W19" s="0" t="n">
        <v>2006</v>
      </c>
      <c r="X19" s="9" t="n">
        <f aca="false">SUMIF($C$15:$C$213,W19,$Q$15:$Q$213)</f>
        <v>884813.74311516</v>
      </c>
      <c r="Y19" s="9" t="n">
        <f aca="false">SUMIF($C$15:$C$213,W19,$R$15:$R$213)</f>
        <v>4861.61397316022</v>
      </c>
      <c r="AA19" s="9" t="n">
        <f aca="false">SUMIF($C$15:$C$213,W19,$T$15:$T$213)</f>
        <v>1158707.34517533</v>
      </c>
      <c r="AB19" s="9" t="n">
        <f aca="false">SUMIF($C$15:$C$213,W19,$U$15:$U$213)</f>
        <v>6366.52387458972</v>
      </c>
    </row>
    <row r="20" customFormat="false" ht="12.75" hidden="false" customHeight="false" outlineLevel="0" collapsed="false">
      <c r="A20" s="27" t="n">
        <f aca="false">EDATE(A19,1)</f>
        <v>37712</v>
      </c>
      <c r="B20" s="28" t="n">
        <f aca="false">MONTH(A20)</f>
        <v>4</v>
      </c>
      <c r="C20" s="28" t="n">
        <f aca="false">YEAR(A20)</f>
        <v>2003</v>
      </c>
      <c r="D20" s="9" t="n">
        <v>9865.56844710133</v>
      </c>
      <c r="E20" s="9" t="n">
        <v>15213.3593752525</v>
      </c>
      <c r="F20" s="9"/>
      <c r="G20" s="9" t="n">
        <f aca="false">VLOOKUP(MONTH($A20),GasVolume,2,0)</f>
        <v>18046.05</v>
      </c>
      <c r="I20" s="29" t="n">
        <f aca="false">+$G20-D20</f>
        <v>8180.48155289867</v>
      </c>
      <c r="J20" s="29" t="n">
        <f aca="false">+$G20-E20</f>
        <v>2832.69062474754</v>
      </c>
      <c r="L20" s="20" t="n">
        <v>8</v>
      </c>
      <c r="M20" s="21" t="n">
        <f aca="false">+N20*O20</f>
        <v>31383.9</v>
      </c>
      <c r="N20" s="22" t="n">
        <f aca="false">+N19</f>
        <v>34871</v>
      </c>
      <c r="O20" s="23" t="n">
        <v>0.9</v>
      </c>
      <c r="Q20" s="9" t="n">
        <v>38076.2965924405</v>
      </c>
      <c r="R20" s="9" t="n">
        <v>209.210420837585</v>
      </c>
      <c r="S20" s="9"/>
      <c r="T20" s="9" t="n">
        <v>58716.1689511867</v>
      </c>
      <c r="U20" s="9" t="n">
        <v>322.616312918608</v>
      </c>
      <c r="V20" s="30"/>
      <c r="W20" s="0" t="n">
        <v>2007</v>
      </c>
      <c r="X20" s="9" t="n">
        <f aca="false">SUMIF($C$15:$C$213,W20,$Q$15:$Q$213)</f>
        <v>905732.525308267</v>
      </c>
      <c r="Y20" s="9" t="n">
        <f aca="false">SUMIF($C$15:$C$213,W20,$R$15:$R$213)</f>
        <v>4976.55233685861</v>
      </c>
      <c r="AA20" s="9" t="n">
        <f aca="false">SUMIF($C$15:$C$213,W20,$T$15:$T$213)</f>
        <v>1146006.13534223</v>
      </c>
      <c r="AB20" s="9" t="n">
        <f aca="false">SUMIF($C$15:$C$213,W20,$U$15:$U$213)</f>
        <v>6296.73700737491</v>
      </c>
    </row>
    <row r="21" customFormat="false" ht="12.75" hidden="false" customHeight="false" outlineLevel="0" collapsed="false">
      <c r="A21" s="27" t="n">
        <f aca="false">EDATE(A20,1)</f>
        <v>37742</v>
      </c>
      <c r="B21" s="28" t="n">
        <f aca="false">MONTH(A21)</f>
        <v>5</v>
      </c>
      <c r="C21" s="28" t="n">
        <f aca="false">YEAR(A21)</f>
        <v>2003</v>
      </c>
      <c r="D21" s="9" t="n">
        <v>22598.292206037</v>
      </c>
      <c r="E21" s="9" t="n">
        <v>24799.2523660594</v>
      </c>
      <c r="F21" s="9"/>
      <c r="G21" s="9" t="n">
        <f aca="false">VLOOKUP(MONTH($A21),GasVolume,2,0)</f>
        <v>31383.9</v>
      </c>
      <c r="I21" s="29" t="n">
        <f aca="false">+$G21-D21</f>
        <v>8785.60779396298</v>
      </c>
      <c r="J21" s="29" t="n">
        <f aca="false">+$G21-E21</f>
        <v>6584.64763394056</v>
      </c>
      <c r="L21" s="20" t="n">
        <v>9</v>
      </c>
      <c r="M21" s="21" t="n">
        <f aca="false">+N21*O21</f>
        <v>31383.9</v>
      </c>
      <c r="N21" s="22" t="n">
        <f aca="false">+N20</f>
        <v>34871</v>
      </c>
      <c r="O21" s="23" t="n">
        <v>0.9</v>
      </c>
      <c r="Q21" s="9" t="n">
        <v>90125.699007738</v>
      </c>
      <c r="R21" s="9" t="n">
        <v>495.196148394165</v>
      </c>
      <c r="S21" s="9"/>
      <c r="T21" s="9" t="n">
        <v>98903.4894310874</v>
      </c>
      <c r="U21" s="9" t="n">
        <v>543.425766104876</v>
      </c>
      <c r="V21" s="30"/>
      <c r="W21" s="0" t="n">
        <v>2008</v>
      </c>
      <c r="X21" s="9" t="n">
        <f aca="false">SUMIF($C$15:$C$213,W21,$Q$15:$Q$213)</f>
        <v>926620.40441996</v>
      </c>
      <c r="Y21" s="9" t="n">
        <f aca="false">SUMIF($C$15:$C$213,W21,$R$15:$R$213)</f>
        <v>5091.32090340637</v>
      </c>
      <c r="AA21" s="9" t="n">
        <f aca="false">SUMIF($C$15:$C$213,W21,$T$15:$T$213)</f>
        <v>1140233.08975153</v>
      </c>
      <c r="AB21" s="9" t="n">
        <f aca="false">SUMIF($C$15:$C$213,W21,$U$15:$U$213)</f>
        <v>6265.01697665676</v>
      </c>
    </row>
    <row r="22" customFormat="false" ht="12.75" hidden="false" customHeight="false" outlineLevel="0" collapsed="false">
      <c r="A22" s="27" t="n">
        <f aca="false">EDATE(A21,1)</f>
        <v>37773</v>
      </c>
      <c r="B22" s="28" t="n">
        <f aca="false">MONTH(A22)</f>
        <v>6</v>
      </c>
      <c r="C22" s="28" t="n">
        <f aca="false">YEAR(A22)</f>
        <v>2003</v>
      </c>
      <c r="D22" s="9" t="n">
        <v>23900.9458308381</v>
      </c>
      <c r="E22" s="9" t="n">
        <v>24938.2583097681</v>
      </c>
      <c r="F22" s="9"/>
      <c r="G22" s="9" t="n">
        <f aca="false">VLOOKUP(MONTH($A22),GasVolume,2,0)</f>
        <v>31383.9</v>
      </c>
      <c r="I22" s="29" t="n">
        <f aca="false">+$G22-D22</f>
        <v>7482.95416916188</v>
      </c>
      <c r="J22" s="29" t="n">
        <f aca="false">+$G22-E22</f>
        <v>6445.64169023191</v>
      </c>
      <c r="L22" s="20" t="n">
        <v>10</v>
      </c>
      <c r="M22" s="21" t="n">
        <f aca="false">+N22*O22</f>
        <v>18046.05</v>
      </c>
      <c r="N22" s="22" t="n">
        <f aca="false">+N16</f>
        <v>32811</v>
      </c>
      <c r="O22" s="23" t="n">
        <v>0.55</v>
      </c>
      <c r="Q22" s="9" t="n">
        <v>92246.0279075188</v>
      </c>
      <c r="R22" s="9" t="n">
        <v>506.846307184169</v>
      </c>
      <c r="S22" s="9"/>
      <c r="T22" s="9" t="n">
        <v>96249.5496324511</v>
      </c>
      <c r="U22" s="9" t="n">
        <v>528.843679299182</v>
      </c>
      <c r="V22" s="30"/>
      <c r="W22" s="0" t="n">
        <v>2009</v>
      </c>
      <c r="X22" s="9" t="n">
        <f aca="false">SUMIF($C$15:$C$213,W22,$Q$15:$Q$213)</f>
        <v>940199.320368466</v>
      </c>
      <c r="Y22" s="9" t="n">
        <f aca="false">SUMIF($C$15:$C$213,W22,$R$15:$R$213)</f>
        <v>5165.93033169487</v>
      </c>
      <c r="AA22" s="9" t="n">
        <f aca="false">SUMIF($C$15:$C$213,W22,$T$15:$T$213)</f>
        <v>1130862.17413535</v>
      </c>
      <c r="AB22" s="9" t="n">
        <f aca="false">SUMIF($C$15:$C$213,W22,$U$15:$U$213)</f>
        <v>6213.5284293151</v>
      </c>
    </row>
    <row r="23" customFormat="false" ht="12.75" hidden="false" customHeight="false" outlineLevel="0" collapsed="false">
      <c r="A23" s="27" t="n">
        <f aca="false">EDATE(A22,1)</f>
        <v>37803</v>
      </c>
      <c r="B23" s="28" t="n">
        <f aca="false">MONTH(A23)</f>
        <v>7</v>
      </c>
      <c r="C23" s="28" t="n">
        <f aca="false">YEAR(A23)</f>
        <v>2003</v>
      </c>
      <c r="D23" s="9" t="n">
        <v>25561.057751423</v>
      </c>
      <c r="E23" s="9" t="n">
        <v>25368.577608389</v>
      </c>
      <c r="F23" s="9"/>
      <c r="G23" s="9" t="n">
        <f aca="false">VLOOKUP(MONTH($A23),GasVolume,2,0)</f>
        <v>31383.9</v>
      </c>
      <c r="I23" s="29" t="n">
        <f aca="false">+$G23-D23</f>
        <v>5822.84224857704</v>
      </c>
      <c r="J23" s="29" t="n">
        <f aca="false">+$G23-E23</f>
        <v>6015.32239161105</v>
      </c>
      <c r="L23" s="20" t="n">
        <v>11</v>
      </c>
      <c r="M23" s="21" t="n">
        <f aca="false">+N23*O23</f>
        <v>29529.9</v>
      </c>
      <c r="N23" s="22" t="n">
        <f aca="false">+N15</f>
        <v>32811</v>
      </c>
      <c r="O23" s="23" t="n">
        <v>0.9</v>
      </c>
      <c r="Q23" s="9" t="n">
        <v>101941.694364352</v>
      </c>
      <c r="R23" s="9" t="n">
        <v>560.119199804134</v>
      </c>
      <c r="S23" s="9"/>
      <c r="T23" s="9" t="n">
        <v>101174.051956781</v>
      </c>
      <c r="U23" s="9" t="n">
        <v>555.901384377917</v>
      </c>
      <c r="V23" s="30"/>
      <c r="W23" s="0" t="n">
        <v>2010</v>
      </c>
      <c r="X23" s="9" t="n">
        <f aca="false">SUMIF($C$15:$C$213,W23,$Q$15:$Q$213)</f>
        <v>842473.561572155</v>
      </c>
      <c r="Y23" s="9" t="n">
        <f aca="false">SUMIF($C$15:$C$213,W23,$R$15:$R$213)</f>
        <v>4628.97561303382</v>
      </c>
      <c r="AA23" s="9" t="n">
        <f aca="false">SUMIF($C$15:$C$213,W23,$T$15:$T$213)</f>
        <v>1124693.78049999</v>
      </c>
      <c r="AB23" s="9" t="n">
        <f aca="false">SUMIF($C$15:$C$213,W23,$U$15:$U$213)</f>
        <v>6179.63615659336</v>
      </c>
    </row>
    <row r="24" customFormat="false" ht="12.75" hidden="false" customHeight="false" outlineLevel="0" collapsed="false">
      <c r="A24" s="27" t="n">
        <f aca="false">EDATE(A23,1)</f>
        <v>37834</v>
      </c>
      <c r="B24" s="28" t="n">
        <f aca="false">MONTH(A24)</f>
        <v>8</v>
      </c>
      <c r="C24" s="28" t="n">
        <f aca="false">YEAR(A24)</f>
        <v>2003</v>
      </c>
      <c r="D24" s="9" t="n">
        <v>25230.5571645463</v>
      </c>
      <c r="E24" s="9" t="n">
        <v>25346.3061430163</v>
      </c>
      <c r="F24" s="9"/>
      <c r="G24" s="9" t="n">
        <f aca="false">VLOOKUP(MONTH($A24),GasVolume,2,0)</f>
        <v>31383.9</v>
      </c>
      <c r="I24" s="29" t="n">
        <f aca="false">+$G24-D24</f>
        <v>6153.34283545371</v>
      </c>
      <c r="J24" s="29" t="n">
        <f aca="false">+$G24-E24</f>
        <v>6037.59385698374</v>
      </c>
      <c r="L24" s="31" t="n">
        <v>12</v>
      </c>
      <c r="M24" s="32" t="n">
        <f aca="false">+N24*O24</f>
        <v>29529.9</v>
      </c>
      <c r="N24" s="33" t="n">
        <f aca="false">+N15</f>
        <v>32811</v>
      </c>
      <c r="O24" s="34" t="n">
        <v>0.9</v>
      </c>
      <c r="Q24" s="9" t="n">
        <v>100623.603769579</v>
      </c>
      <c r="R24" s="9" t="n">
        <v>552.876943788894</v>
      </c>
      <c r="S24" s="9"/>
      <c r="T24" s="9" t="n">
        <v>101085.229696836</v>
      </c>
      <c r="U24" s="9" t="n">
        <v>555.413349982614</v>
      </c>
      <c r="V24" s="30"/>
      <c r="W24" s="0" t="n">
        <v>2011</v>
      </c>
      <c r="X24" s="9" t="n">
        <f aca="false">SUMIF($C$15:$C$213,W24,$Q$15:$Q$213)</f>
        <v>845466.406886795</v>
      </c>
      <c r="Y24" s="9" t="n">
        <f aca="false">SUMIF($C$15:$C$213,W24,$R$15:$R$213)</f>
        <v>4645.41981805931</v>
      </c>
      <c r="AA24" s="9" t="n">
        <f aca="false">SUMIF($C$15:$C$213,W24,$T$15:$T$213)</f>
        <v>1119773.65739322</v>
      </c>
      <c r="AB24" s="9" t="n">
        <f aca="false">SUMIF($C$15:$C$213,W24,$U$15:$U$213)</f>
        <v>6152.60251314954</v>
      </c>
    </row>
    <row r="25" customFormat="false" ht="12.75" hidden="false" customHeight="false" outlineLevel="0" collapsed="false">
      <c r="A25" s="27" t="n">
        <f aca="false">EDATE(A24,1)</f>
        <v>37865</v>
      </c>
      <c r="B25" s="28" t="n">
        <f aca="false">MONTH(A25)</f>
        <v>9</v>
      </c>
      <c r="C25" s="28" t="n">
        <f aca="false">YEAR(A25)</f>
        <v>2003</v>
      </c>
      <c r="D25" s="9" t="n">
        <v>20368.792920774</v>
      </c>
      <c r="E25" s="9" t="n">
        <v>29364.0728011469</v>
      </c>
      <c r="F25" s="9"/>
      <c r="G25" s="9" t="n">
        <f aca="false">VLOOKUP(MONTH($A25),GasVolume,2,0)</f>
        <v>31383.9</v>
      </c>
      <c r="I25" s="29" t="n">
        <f aca="false">+$G25-D25</f>
        <v>11015.107079226</v>
      </c>
      <c r="J25" s="29" t="n">
        <f aca="false">+$G25-E25</f>
        <v>2019.8271988531</v>
      </c>
      <c r="Q25" s="9" t="n">
        <v>78613.6353561326</v>
      </c>
      <c r="R25" s="9" t="n">
        <v>431.943051407322</v>
      </c>
      <c r="S25" s="9"/>
      <c r="T25" s="9" t="n">
        <v>113331.041301223</v>
      </c>
      <c r="U25" s="9" t="n">
        <v>622.6980291276</v>
      </c>
      <c r="V25" s="30"/>
      <c r="W25" s="0" t="n">
        <v>2012</v>
      </c>
      <c r="X25" s="9" t="n">
        <f aca="false">SUMIF($C$15:$C$213,W25,$Q$15:$Q$213)</f>
        <v>853280.295945048</v>
      </c>
      <c r="Y25" s="9" t="n">
        <f aca="false">SUMIF($C$15:$C$213,W25,$R$15:$R$213)</f>
        <v>4688.35327442334</v>
      </c>
      <c r="AA25" s="9" t="n">
        <f aca="false">SUMIF($C$15:$C$213,W25,$T$15:$T$213)</f>
        <v>1118750.97806795</v>
      </c>
      <c r="AB25" s="9" t="n">
        <f aca="false">SUMIF($C$15:$C$213,W25,$U$15:$U$213)</f>
        <v>6146.98339597772</v>
      </c>
    </row>
    <row r="26" customFormat="false" ht="12.75" hidden="false" customHeight="false" outlineLevel="0" collapsed="false">
      <c r="A26" s="27" t="n">
        <f aca="false">EDATE(A25,1)</f>
        <v>37895</v>
      </c>
      <c r="B26" s="28" t="n">
        <f aca="false">MONTH(A26)</f>
        <v>10</v>
      </c>
      <c r="C26" s="28" t="n">
        <f aca="false">YEAR(A26)</f>
        <v>2003</v>
      </c>
      <c r="D26" s="9" t="n">
        <v>7647.33911923136</v>
      </c>
      <c r="E26" s="9" t="n">
        <v>18036.1112162437</v>
      </c>
      <c r="F26" s="9"/>
      <c r="G26" s="9" t="n">
        <f aca="false">VLOOKUP(MONTH($A26),GasVolume,2,0)</f>
        <v>18046.05</v>
      </c>
      <c r="I26" s="29" t="n">
        <f aca="false">+$G26-D26</f>
        <v>10398.7108807686</v>
      </c>
      <c r="J26" s="29" t="n">
        <f aca="false">+$G26-E26</f>
        <v>9.93878375632266</v>
      </c>
      <c r="L26" s="25" t="s">
        <v>28</v>
      </c>
      <c r="Q26" s="9" t="n">
        <v>30498.843779258</v>
      </c>
      <c r="R26" s="9" t="n">
        <v>167.576064721198</v>
      </c>
      <c r="S26" s="9"/>
      <c r="T26" s="9" t="n">
        <v>71930.9723020139</v>
      </c>
      <c r="U26" s="9" t="n">
        <v>395.225122538538</v>
      </c>
      <c r="V26" s="30"/>
      <c r="W26" s="0" t="n">
        <v>2013</v>
      </c>
      <c r="X26" s="9" t="n">
        <f aca="false">SUMIF($C$15:$C$213,W26,$Q$15:$Q$213)</f>
        <v>854600.551826181</v>
      </c>
      <c r="Y26" s="9" t="n">
        <f aca="false">SUMIF($C$15:$C$213,W26,$R$15:$R$213)</f>
        <v>4695.60742761638</v>
      </c>
      <c r="AA26" s="9" t="n">
        <f aca="false">SUMIF($C$15:$C$213,W26,$T$15:$T$213)</f>
        <v>1112562.78665804</v>
      </c>
      <c r="AB26" s="9" t="n">
        <f aca="false">SUMIF($C$15:$C$213,W26,$U$15:$U$213)</f>
        <v>6112.98234427497</v>
      </c>
    </row>
    <row r="27" customFormat="false" ht="12.75" hidden="false" customHeight="false" outlineLevel="0" collapsed="false">
      <c r="A27" s="27" t="n">
        <f aca="false">EDATE(A26,1)</f>
        <v>37926</v>
      </c>
      <c r="B27" s="28" t="n">
        <f aca="false">MONTH(A27)</f>
        <v>11</v>
      </c>
      <c r="C27" s="28" t="n">
        <f aca="false">YEAR(A27)</f>
        <v>2003</v>
      </c>
      <c r="D27" s="9" t="n">
        <v>10784.5284680445</v>
      </c>
      <c r="E27" s="9" t="n">
        <v>27277.327109961</v>
      </c>
      <c r="F27" s="9"/>
      <c r="G27" s="9" t="n">
        <f aca="false">VLOOKUP(MONTH($A27),GasVolume,2,0)</f>
        <v>29529.9</v>
      </c>
      <c r="I27" s="29" t="n">
        <f aca="false">+$G27-D27</f>
        <v>18745.3715319555</v>
      </c>
      <c r="J27" s="29" t="n">
        <f aca="false">+$G27-E27</f>
        <v>2252.57289003902</v>
      </c>
      <c r="Q27" s="9" t="n">
        <v>41623.0353841933</v>
      </c>
      <c r="R27" s="9" t="n">
        <v>228.697996616446</v>
      </c>
      <c r="S27" s="9"/>
      <c r="T27" s="9" t="n">
        <v>105277.217715017</v>
      </c>
      <c r="U27" s="9" t="n">
        <v>578.446251181414</v>
      </c>
      <c r="V27" s="30"/>
      <c r="W27" s="0" t="n">
        <v>2014</v>
      </c>
      <c r="X27" s="9" t="n">
        <f aca="false">SUMIF($C$15:$C$213,W27,$Q$15:$Q$213)</f>
        <v>857602.244110899</v>
      </c>
      <c r="Y27" s="9" t="n">
        <f aca="false">SUMIF($C$15:$C$213,W27,$R$15:$R$213)</f>
        <v>4712.10024236758</v>
      </c>
      <c r="AA27" s="9" t="n">
        <f aca="false">SUMIF($C$15:$C$213,W27,$T$15:$T$213)</f>
        <v>1110315.64910272</v>
      </c>
      <c r="AB27" s="9" t="n">
        <f aca="false">SUMIF($C$15:$C$213,W27,$U$15:$U$213)</f>
        <v>6100.63543463031</v>
      </c>
    </row>
    <row r="28" customFormat="false" ht="12.75" hidden="false" customHeight="false" outlineLevel="0" collapsed="false">
      <c r="A28" s="27" t="n">
        <f aca="false">EDATE(A27,1)</f>
        <v>37956</v>
      </c>
      <c r="B28" s="28" t="n">
        <f aca="false">MONTH(A28)</f>
        <v>12</v>
      </c>
      <c r="C28" s="28" t="n">
        <f aca="false">YEAR(A28)</f>
        <v>2003</v>
      </c>
      <c r="D28" s="9" t="n">
        <v>14304.4821371354</v>
      </c>
      <c r="E28" s="9" t="n">
        <v>26389.0688628018</v>
      </c>
      <c r="F28" s="9"/>
      <c r="G28" s="9" t="n">
        <f aca="false">VLOOKUP(MONTH($A28),GasVolume,2,0)</f>
        <v>29529.9</v>
      </c>
      <c r="I28" s="29" t="n">
        <f aca="false">+$G28-D28</f>
        <v>15225.4178628646</v>
      </c>
      <c r="J28" s="29" t="n">
        <f aca="false">+$G28-E28</f>
        <v>3140.83113719823</v>
      </c>
      <c r="L28" s="15" t="s">
        <v>30</v>
      </c>
      <c r="M28" s="16" t="s">
        <v>35</v>
      </c>
      <c r="N28" s="2"/>
      <c r="O28" s="2"/>
      <c r="Q28" s="9" t="n">
        <v>57048.622957828</v>
      </c>
      <c r="R28" s="9" t="n">
        <v>313.453972295758</v>
      </c>
      <c r="S28" s="9"/>
      <c r="T28" s="9" t="n">
        <v>105243.938601165</v>
      </c>
      <c r="U28" s="9" t="n">
        <v>578.2633989075</v>
      </c>
      <c r="V28" s="30"/>
      <c r="W28" s="0" t="n">
        <v>2015</v>
      </c>
      <c r="X28" s="9" t="n">
        <f aca="false">SUMIF($C$15:$C$213,W28,$Q$15:$Q$213)</f>
        <v>861514.67164436</v>
      </c>
      <c r="Y28" s="9" t="n">
        <f aca="false">SUMIF($C$15:$C$213,W28,$R$15:$R$213)</f>
        <v>4733.59709694703</v>
      </c>
      <c r="AA28" s="9" t="n">
        <f aca="false">SUMIF($C$15:$C$213,W28,$T$15:$T$213)</f>
        <v>1108363.19071323</v>
      </c>
      <c r="AB28" s="9" t="n">
        <f aca="false">SUMIF($C$15:$C$213,W28,$U$15:$U$213)</f>
        <v>6089.9076412815</v>
      </c>
    </row>
    <row r="29" customFormat="false" ht="12.75" hidden="false" customHeight="false" outlineLevel="0" collapsed="false">
      <c r="A29" s="27" t="n">
        <f aca="false">EDATE(A28,1)</f>
        <v>37987</v>
      </c>
      <c r="B29" s="28" t="n">
        <f aca="false">MONTH(A29)</f>
        <v>1</v>
      </c>
      <c r="C29" s="28" t="n">
        <f aca="false">YEAR(A29)</f>
        <v>2004</v>
      </c>
      <c r="D29" s="9" t="n">
        <v>18682.7219078153</v>
      </c>
      <c r="E29" s="9" t="n">
        <v>28046.9348253878</v>
      </c>
      <c r="F29" s="9"/>
      <c r="G29" s="9" t="n">
        <f aca="false">VLOOKUP(MONTH($A29),GasVolume,2,0)</f>
        <v>29529.9</v>
      </c>
      <c r="I29" s="29" t="n">
        <f aca="false">+$G29-D29</f>
        <v>10847.1780921847</v>
      </c>
      <c r="J29" s="29" t="n">
        <f aca="false">+$G29-E29</f>
        <v>1482.96517461217</v>
      </c>
      <c r="L29" s="20" t="n">
        <v>1</v>
      </c>
      <c r="M29" s="35" t="n">
        <f aca="false">SUMIF($B$15:$B$213,L29,$I$15:$I$213)/COUNTIF($B$15:$B$213,L29)</f>
        <v>13250.6723823623</v>
      </c>
      <c r="N29" s="9"/>
      <c r="O29" s="9"/>
      <c r="Q29" s="9" t="n">
        <v>74509.7618863084</v>
      </c>
      <c r="R29" s="9" t="n">
        <v>409.394296078617</v>
      </c>
      <c r="S29" s="9"/>
      <c r="T29" s="9" t="n">
        <v>111855.78021189</v>
      </c>
      <c r="U29" s="9" t="n">
        <v>614.59219896643</v>
      </c>
      <c r="V29" s="30"/>
      <c r="W29" s="0" t="n">
        <v>2016</v>
      </c>
      <c r="X29" s="9" t="n">
        <f aca="false">SUMIF($C$15:$C$213,W29,$Q$15:$Q$213)</f>
        <v>864895.013911475</v>
      </c>
      <c r="Y29" s="9" t="n">
        <f aca="false">SUMIF($C$15:$C$213,W29,$R$15:$R$213)</f>
        <v>4752.17040610701</v>
      </c>
      <c r="AA29" s="9" t="n">
        <f aca="false">SUMIF($C$15:$C$213,W29,$T$15:$T$213)</f>
        <v>1105870.5528852</v>
      </c>
      <c r="AB29" s="9" t="n">
        <f aca="false">SUMIF($C$15:$C$213,W29,$U$15:$U$213)</f>
        <v>6076.21182903958</v>
      </c>
    </row>
    <row r="30" customFormat="false" ht="12.75" hidden="false" customHeight="false" outlineLevel="0" collapsed="false">
      <c r="A30" s="27" t="n">
        <f aca="false">EDATE(A29,1)</f>
        <v>38018</v>
      </c>
      <c r="B30" s="28" t="n">
        <f aca="false">MONTH(A30)</f>
        <v>2</v>
      </c>
      <c r="C30" s="28" t="n">
        <f aca="false">YEAR(A30)</f>
        <v>2004</v>
      </c>
      <c r="D30" s="9" t="n">
        <v>19281.0422388697</v>
      </c>
      <c r="E30" s="9" t="n">
        <v>26385.6439986937</v>
      </c>
      <c r="F30" s="9"/>
      <c r="G30" s="9" t="n">
        <f aca="false">VLOOKUP(MONTH($A30),GasVolume,2,0)</f>
        <v>29529.9</v>
      </c>
      <c r="I30" s="29" t="n">
        <f aca="false">+$G30-D30</f>
        <v>10248.8577611303</v>
      </c>
      <c r="J30" s="29" t="n">
        <f aca="false">+$G30-E30</f>
        <v>3144.25600130629</v>
      </c>
      <c r="L30" s="20" t="n">
        <v>2</v>
      </c>
      <c r="M30" s="35" t="n">
        <f aca="false">SUMIF($B$15:$B$213,L30,$I$15:$I$213)/COUNTIF($B$15:$B$213,L30)</f>
        <v>12671.1954590279</v>
      </c>
      <c r="N30" s="9"/>
      <c r="O30" s="9"/>
      <c r="Q30" s="9" t="n">
        <v>71934.931805895</v>
      </c>
      <c r="R30" s="9" t="n">
        <v>395.246878054368</v>
      </c>
      <c r="S30" s="9"/>
      <c r="T30" s="9" t="n">
        <v>98441.2293788908</v>
      </c>
      <c r="U30" s="9" t="n">
        <v>540.885875708191</v>
      </c>
      <c r="V30" s="30"/>
      <c r="W30" s="0" t="n">
        <v>2017</v>
      </c>
      <c r="X30" s="9" t="n">
        <f aca="false">SUMIF($C$15:$C$213,W30,$Q$15:$Q$213)</f>
        <v>740936.46917009</v>
      </c>
      <c r="Y30" s="9" t="n">
        <f aca="false">SUMIF($C$15:$C$213,W30,$R$15:$R$213)</f>
        <v>4071.07950093456</v>
      </c>
      <c r="AA30" s="9" t="n">
        <f aca="false">SUMIF($C$15:$C$213,W30,$T$15:$T$213)</f>
        <v>905218.60827303</v>
      </c>
      <c r="AB30" s="9" t="n">
        <f aca="false">SUMIF($C$15:$C$213,W30,$U$15:$U$213)</f>
        <v>4973.72861688478</v>
      </c>
    </row>
    <row r="31" customFormat="false" ht="12.75" hidden="false" customHeight="false" outlineLevel="0" collapsed="false">
      <c r="A31" s="27" t="n">
        <f aca="false">EDATE(A30,1)</f>
        <v>38047</v>
      </c>
      <c r="B31" s="28" t="n">
        <f aca="false">MONTH(A31)</f>
        <v>3</v>
      </c>
      <c r="C31" s="28" t="n">
        <f aca="false">YEAR(A31)</f>
        <v>2004</v>
      </c>
      <c r="D31" s="9" t="n">
        <v>18088.643433728</v>
      </c>
      <c r="E31" s="9" t="n">
        <v>26282.3623141997</v>
      </c>
      <c r="F31" s="9"/>
      <c r="G31" s="9" t="n">
        <f aca="false">VLOOKUP(MONTH($A31),GasVolume,2,0)</f>
        <v>29529.9</v>
      </c>
      <c r="I31" s="29" t="n">
        <f aca="false">+$G31-D31</f>
        <v>11441.256566272</v>
      </c>
      <c r="J31" s="29" t="n">
        <f aca="false">+$G31-E31</f>
        <v>3247.53768580028</v>
      </c>
      <c r="L31" s="20" t="n">
        <v>3</v>
      </c>
      <c r="M31" s="35" t="n">
        <f aca="false">SUMIF($B$15:$B$213,L31,$I$15:$I$213)/COUNTIF($B$15:$B$213,L31)</f>
        <v>12670.4522398781</v>
      </c>
      <c r="N31" s="9"/>
      <c r="O31" s="9"/>
      <c r="Q31" s="9" t="n">
        <v>72140.4794089244</v>
      </c>
      <c r="R31" s="9" t="n">
        <v>396.376260488595</v>
      </c>
      <c r="S31" s="9"/>
      <c r="T31" s="9" t="n">
        <v>104818.375368608</v>
      </c>
      <c r="U31" s="9" t="n">
        <v>575.925139387957</v>
      </c>
      <c r="V31" s="30"/>
      <c r="W31" s="0" t="n">
        <v>2018</v>
      </c>
      <c r="X31" s="9" t="n">
        <f aca="false">SUMIF($C$15:$C$213,W31,$Q$15:$Q$213)</f>
        <v>0</v>
      </c>
      <c r="Y31" s="9" t="n">
        <f aca="false">SUMIF($C$15:$C$213,W31,$R$15:$R$213)</f>
        <v>0</v>
      </c>
      <c r="AA31" s="9" t="n">
        <f aca="false">SUMIF($C$15:$C$213,W31,$T$15:$T$213)</f>
        <v>0</v>
      </c>
      <c r="AB31" s="9" t="n">
        <f aca="false">SUMIF($C$15:$C$213,W31,$U$15:$U$213)</f>
        <v>0</v>
      </c>
    </row>
    <row r="32" customFormat="false" ht="12.75" hidden="false" customHeight="false" outlineLevel="0" collapsed="false">
      <c r="A32" s="27" t="n">
        <f aca="false">EDATE(A31,1)</f>
        <v>38078</v>
      </c>
      <c r="B32" s="28" t="n">
        <f aca="false">MONTH(A32)</f>
        <v>4</v>
      </c>
      <c r="C32" s="28" t="n">
        <f aca="false">YEAR(A32)</f>
        <v>2004</v>
      </c>
      <c r="D32" s="9" t="n">
        <v>11448.6527712409</v>
      </c>
      <c r="E32" s="9" t="n">
        <v>15600.5917672311</v>
      </c>
      <c r="F32" s="9"/>
      <c r="G32" s="9" t="n">
        <f aca="false">VLOOKUP(MONTH($A32),GasVolume,2,0)</f>
        <v>18046.05</v>
      </c>
      <c r="I32" s="29" t="n">
        <f aca="false">+$G32-D32</f>
        <v>6597.39722875915</v>
      </c>
      <c r="J32" s="29" t="n">
        <f aca="false">+$G32-E32</f>
        <v>2445.45823276887</v>
      </c>
      <c r="L32" s="20" t="n">
        <v>4</v>
      </c>
      <c r="M32" s="35" t="n">
        <f aca="false">SUMIF($B$15:$B$213,L32,$I$15:$I$213)/COUNTIF($B$15:$B$213,L32)</f>
        <v>7490.73881210812</v>
      </c>
      <c r="N32" s="9"/>
      <c r="O32" s="9"/>
      <c r="Q32" s="9" t="n">
        <v>44186.2322317285</v>
      </c>
      <c r="R32" s="9" t="n">
        <v>242.781495778728</v>
      </c>
      <c r="S32" s="9"/>
      <c r="T32" s="9" t="n">
        <v>60210.6976736053</v>
      </c>
      <c r="U32" s="9" t="n">
        <v>330.828009195634</v>
      </c>
      <c r="V32" s="30"/>
      <c r="X32" s="2"/>
      <c r="Y32" s="2"/>
    </row>
    <row r="33" customFormat="false" ht="12.75" hidden="false" customHeight="false" outlineLevel="0" collapsed="false">
      <c r="A33" s="27" t="n">
        <f aca="false">EDATE(A32,1)</f>
        <v>38108</v>
      </c>
      <c r="B33" s="28" t="n">
        <f aca="false">MONTH(A33)</f>
        <v>5</v>
      </c>
      <c r="C33" s="28" t="n">
        <f aca="false">YEAR(A33)</f>
        <v>2004</v>
      </c>
      <c r="D33" s="9" t="n">
        <v>22535.5031545364</v>
      </c>
      <c r="E33" s="9" t="n">
        <v>25303.8769283497</v>
      </c>
      <c r="F33" s="9"/>
      <c r="G33" s="9" t="n">
        <f aca="false">VLOOKUP(MONTH($A33),GasVolume,2,0)</f>
        <v>31383.9</v>
      </c>
      <c r="I33" s="29" t="n">
        <f aca="false">+$G33-D33</f>
        <v>8848.39684546365</v>
      </c>
      <c r="J33" s="29" t="n">
        <f aca="false">+$G33-E33</f>
        <v>6080.02307165027</v>
      </c>
      <c r="L33" s="20" t="n">
        <v>5</v>
      </c>
      <c r="M33" s="35" t="n">
        <f aca="false">SUMIF($B$15:$B$213,L33,$I$15:$I$213)/COUNTIF($B$15:$B$213,L33)</f>
        <v>11950.3705559702</v>
      </c>
      <c r="N33" s="9"/>
      <c r="O33" s="9"/>
      <c r="Q33" s="9" t="n">
        <v>89875.2859630293</v>
      </c>
      <c r="R33" s="9" t="n">
        <v>493.820252544117</v>
      </c>
      <c r="S33" s="9"/>
      <c r="T33" s="9" t="n">
        <v>100916.015023651</v>
      </c>
      <c r="U33" s="9" t="n">
        <v>554.483599031051</v>
      </c>
      <c r="V33" s="30"/>
    </row>
    <row r="34" customFormat="false" ht="12.75" hidden="false" customHeight="false" outlineLevel="0" collapsed="false">
      <c r="A34" s="27" t="n">
        <f aca="false">EDATE(A33,1)</f>
        <v>38139</v>
      </c>
      <c r="B34" s="28" t="n">
        <f aca="false">MONTH(A34)</f>
        <v>6</v>
      </c>
      <c r="C34" s="28" t="n">
        <f aca="false">YEAR(A34)</f>
        <v>2004</v>
      </c>
      <c r="D34" s="9" t="n">
        <v>24061.6417524324</v>
      </c>
      <c r="E34" s="9" t="n">
        <v>25553.902443079</v>
      </c>
      <c r="F34" s="9"/>
      <c r="G34" s="9" t="n">
        <f aca="false">VLOOKUP(MONTH($A34),GasVolume,2,0)</f>
        <v>31383.9</v>
      </c>
      <c r="I34" s="29" t="n">
        <f aca="false">+$G34-D34</f>
        <v>7322.25824756757</v>
      </c>
      <c r="J34" s="29" t="n">
        <f aca="false">+$G34-E34</f>
        <v>5829.997556921</v>
      </c>
      <c r="L34" s="20" t="n">
        <v>6</v>
      </c>
      <c r="M34" s="35" t="n">
        <f aca="false">SUMIF($B$15:$B$213,L34,$I$15:$I$213)/COUNTIF($B$15:$B$213,L34)</f>
        <v>9842.5706366161</v>
      </c>
      <c r="N34" s="9"/>
      <c r="O34" s="9"/>
      <c r="Q34" s="9" t="n">
        <v>92866.2360186508</v>
      </c>
      <c r="R34" s="9" t="n">
        <v>510.254044058521</v>
      </c>
      <c r="S34" s="9"/>
      <c r="T34" s="9" t="n">
        <v>98625.6366000733</v>
      </c>
      <c r="U34" s="9" t="n">
        <v>541.899102198205</v>
      </c>
      <c r="V34" s="30"/>
    </row>
    <row r="35" customFormat="false" ht="12.75" hidden="false" customHeight="false" outlineLevel="0" collapsed="false">
      <c r="A35" s="27" t="n">
        <f aca="false">EDATE(A34,1)</f>
        <v>38169</v>
      </c>
      <c r="B35" s="28" t="n">
        <f aca="false">MONTH(A35)</f>
        <v>7</v>
      </c>
      <c r="C35" s="28" t="n">
        <f aca="false">YEAR(A35)</f>
        <v>2004</v>
      </c>
      <c r="D35" s="9" t="n">
        <v>25153.2370711449</v>
      </c>
      <c r="E35" s="9" t="n">
        <v>25702.9181700538</v>
      </c>
      <c r="F35" s="9"/>
      <c r="G35" s="9" t="n">
        <f aca="false">VLOOKUP(MONTH($A35),GasVolume,2,0)</f>
        <v>31383.9</v>
      </c>
      <c r="I35" s="29" t="n">
        <f aca="false">+$G35-D35</f>
        <v>6230.6629288551</v>
      </c>
      <c r="J35" s="29" t="n">
        <f aca="false">+$G35-E35</f>
        <v>5680.98182994616</v>
      </c>
      <c r="L35" s="20" t="n">
        <v>7</v>
      </c>
      <c r="M35" s="35" t="n">
        <f aca="false">SUMIF($B$15:$B$213,L35,$I$15:$I$213)/COUNTIF($B$15:$B$213,L35)</f>
        <v>8141.40866561232</v>
      </c>
      <c r="N35" s="9"/>
      <c r="O35" s="9"/>
      <c r="Q35" s="9" t="n">
        <v>100315.238544383</v>
      </c>
      <c r="R35" s="9" t="n">
        <v>551.182629364744</v>
      </c>
      <c r="S35" s="9"/>
      <c r="T35" s="9" t="n">
        <v>102507.457001373</v>
      </c>
      <c r="U35" s="9" t="n">
        <v>563.227785721828</v>
      </c>
      <c r="V35" s="30"/>
    </row>
    <row r="36" customFormat="false" ht="12.75" hidden="false" customHeight="false" outlineLevel="0" collapsed="false">
      <c r="A36" s="27" t="n">
        <f aca="false">EDATE(A35,1)</f>
        <v>38200</v>
      </c>
      <c r="B36" s="28" t="n">
        <f aca="false">MONTH(A36)</f>
        <v>8</v>
      </c>
      <c r="C36" s="28" t="n">
        <f aca="false">YEAR(A36)</f>
        <v>2004</v>
      </c>
      <c r="D36" s="9" t="n">
        <v>24995.8595290222</v>
      </c>
      <c r="E36" s="9" t="n">
        <v>25911.9823764434</v>
      </c>
      <c r="F36" s="9"/>
      <c r="G36" s="9" t="n">
        <f aca="false">VLOOKUP(MONTH($A36),GasVolume,2,0)</f>
        <v>31383.9</v>
      </c>
      <c r="I36" s="29" t="n">
        <f aca="false">+$G36-D36</f>
        <v>6388.04047097782</v>
      </c>
      <c r="J36" s="29" t="n">
        <f aca="false">+$G36-E36</f>
        <v>5471.91762355659</v>
      </c>
      <c r="L36" s="20" t="n">
        <v>8</v>
      </c>
      <c r="M36" s="35" t="n">
        <f aca="false">SUMIF($B$15:$B$213,L36,$I$15:$I$213)/COUNTIF($B$15:$B$213,L36)</f>
        <v>8530.42904084277</v>
      </c>
      <c r="N36" s="9"/>
      <c r="O36" s="9"/>
      <c r="Q36" s="9" t="n">
        <v>99687.5910716181</v>
      </c>
      <c r="R36" s="9" t="n">
        <v>547.734016877023</v>
      </c>
      <c r="S36" s="9"/>
      <c r="T36" s="9" t="n">
        <v>103341.239376013</v>
      </c>
      <c r="U36" s="9" t="n">
        <v>567.809007560509</v>
      </c>
      <c r="V36" s="30"/>
    </row>
    <row r="37" customFormat="false" ht="12.75" hidden="false" customHeight="false" outlineLevel="0" collapsed="false">
      <c r="A37" s="27" t="n">
        <f aca="false">EDATE(A36,1)</f>
        <v>38231</v>
      </c>
      <c r="B37" s="28" t="n">
        <f aca="false">MONTH(A37)</f>
        <v>9</v>
      </c>
      <c r="C37" s="28" t="n">
        <f aca="false">YEAR(A37)</f>
        <v>2004</v>
      </c>
      <c r="D37" s="9" t="n">
        <v>19946.5781478792</v>
      </c>
      <c r="E37" s="9" t="n">
        <v>27788.7856708307</v>
      </c>
      <c r="F37" s="9"/>
      <c r="G37" s="9" t="n">
        <f aca="false">VLOOKUP(MONTH($A37),GasVolume,2,0)</f>
        <v>31383.9</v>
      </c>
      <c r="I37" s="29" t="n">
        <f aca="false">+$G37-D37</f>
        <v>11437.3218521208</v>
      </c>
      <c r="J37" s="29" t="n">
        <f aca="false">+$G37-E37</f>
        <v>3595.11432916932</v>
      </c>
      <c r="L37" s="20" t="n">
        <v>9</v>
      </c>
      <c r="M37" s="35" t="n">
        <f aca="false">SUMIF($B$15:$B$213,L37,$I$15:$I$213)/COUNTIF($B$15:$B$213,L37)</f>
        <v>13349.6957870473</v>
      </c>
      <c r="N37" s="9"/>
      <c r="O37" s="9"/>
      <c r="Q37" s="9" t="n">
        <v>76984.0916552653</v>
      </c>
      <c r="R37" s="9" t="n">
        <v>422.98951458937</v>
      </c>
      <c r="S37" s="9"/>
      <c r="T37" s="9" t="n">
        <v>107251.199038328</v>
      </c>
      <c r="U37" s="9" t="n">
        <v>589.292302408394</v>
      </c>
      <c r="V37" s="30"/>
    </row>
    <row r="38" customFormat="false" ht="12.75" hidden="false" customHeight="false" outlineLevel="0" collapsed="false">
      <c r="A38" s="27" t="n">
        <f aca="false">EDATE(A37,1)</f>
        <v>38261</v>
      </c>
      <c r="B38" s="28" t="n">
        <f aca="false">MONTH(A38)</f>
        <v>10</v>
      </c>
      <c r="C38" s="28" t="n">
        <f aca="false">YEAR(A38)</f>
        <v>2004</v>
      </c>
      <c r="D38" s="9" t="n">
        <v>9054.52322677534</v>
      </c>
      <c r="E38" s="9" t="n">
        <v>17051.4894413575</v>
      </c>
      <c r="F38" s="9"/>
      <c r="G38" s="9" t="n">
        <f aca="false">VLOOKUP(MONTH($A38),GasVolume,2,0)</f>
        <v>18046.05</v>
      </c>
      <c r="I38" s="29" t="n">
        <f aca="false">+$G38-D38</f>
        <v>8991.52677322466</v>
      </c>
      <c r="J38" s="29" t="n">
        <f aca="false">+$G38-E38</f>
        <v>994.560558642497</v>
      </c>
      <c r="L38" s="20" t="n">
        <v>10</v>
      </c>
      <c r="M38" s="35" t="n">
        <f aca="false">SUMIF($B$15:$B$213,L38,$I$15:$I$213)/COUNTIF($B$15:$B$213,L38)</f>
        <v>9002.74519551098</v>
      </c>
      <c r="N38" s="9"/>
      <c r="O38" s="9"/>
      <c r="Q38" s="9" t="n">
        <v>36110.9250006478</v>
      </c>
      <c r="R38" s="9" t="n">
        <v>198.411675827735</v>
      </c>
      <c r="S38" s="9"/>
      <c r="T38" s="9" t="n">
        <v>68004.1390302435</v>
      </c>
      <c r="U38" s="9" t="n">
        <v>373.649115550788</v>
      </c>
      <c r="V38" s="30"/>
    </row>
    <row r="39" customFormat="false" ht="12.75" hidden="false" customHeight="false" outlineLevel="0" collapsed="false">
      <c r="A39" s="27" t="n">
        <f aca="false">EDATE(A38,1)</f>
        <v>38292</v>
      </c>
      <c r="B39" s="28" t="n">
        <f aca="false">MONTH(A39)</f>
        <v>11</v>
      </c>
      <c r="C39" s="28" t="n">
        <f aca="false">YEAR(A39)</f>
        <v>2004</v>
      </c>
      <c r="D39" s="9" t="n">
        <v>12022.2255038815</v>
      </c>
      <c r="E39" s="9" t="n">
        <v>27281.8942918481</v>
      </c>
      <c r="F39" s="9"/>
      <c r="G39" s="9" t="n">
        <f aca="false">VLOOKUP(MONTH($A39),GasVolume,2,0)</f>
        <v>29529.9</v>
      </c>
      <c r="I39" s="29" t="n">
        <f aca="false">+$G39-D39</f>
        <v>17507.6744961185</v>
      </c>
      <c r="J39" s="29" t="n">
        <f aca="false">+$G39-E39</f>
        <v>2248.00570815193</v>
      </c>
      <c r="L39" s="20" t="n">
        <v>11</v>
      </c>
      <c r="M39" s="35" t="n">
        <f aca="false">SUMIF($B$15:$B$213,L39,$I$15:$I$213)/COUNTIF($B$15:$B$213,L39)</f>
        <v>17443.8851915093</v>
      </c>
      <c r="N39" s="9"/>
      <c r="O39" s="9"/>
      <c r="Q39" s="9" t="n">
        <v>46399.9440520319</v>
      </c>
      <c r="R39" s="9" t="n">
        <v>254.944747538637</v>
      </c>
      <c r="S39" s="9"/>
      <c r="T39" s="9" t="n">
        <v>105294.844816087</v>
      </c>
      <c r="U39" s="9" t="n">
        <v>578.543103385092</v>
      </c>
      <c r="V39" s="30"/>
    </row>
    <row r="40" customFormat="false" ht="12.75" hidden="false" customHeight="false" outlineLevel="0" collapsed="false">
      <c r="A40" s="27" t="n">
        <f aca="false">EDATE(A39,1)</f>
        <v>38322</v>
      </c>
      <c r="B40" s="28" t="n">
        <f aca="false">MONTH(A40)</f>
        <v>12</v>
      </c>
      <c r="C40" s="28" t="n">
        <f aca="false">YEAR(A40)</f>
        <v>2004</v>
      </c>
      <c r="D40" s="9" t="n">
        <v>15138.9318789045</v>
      </c>
      <c r="E40" s="9" t="n">
        <v>26573.4499735207</v>
      </c>
      <c r="F40" s="9"/>
      <c r="G40" s="9" t="n">
        <f aca="false">VLOOKUP(MONTH($A40),GasVolume,2,0)</f>
        <v>29529.9</v>
      </c>
      <c r="I40" s="29" t="n">
        <f aca="false">+$G40-D40</f>
        <v>14390.9681210955</v>
      </c>
      <c r="J40" s="29" t="n">
        <f aca="false">+$G40-E40</f>
        <v>2956.45002647931</v>
      </c>
      <c r="L40" s="31" t="n">
        <v>12</v>
      </c>
      <c r="M40" s="36" t="n">
        <f aca="false">SUMIF($B$15:$B$213,L40,$I$15:$I$213)/COUNTIF($B$15:$B$213,L40)</f>
        <v>15369.2515831821</v>
      </c>
      <c r="N40" s="9"/>
      <c r="O40" s="9"/>
      <c r="Q40" s="9" t="n">
        <v>60376.5455095895</v>
      </c>
      <c r="R40" s="9" t="n">
        <v>331.7392610417</v>
      </c>
      <c r="S40" s="9"/>
      <c r="T40" s="9" t="n">
        <v>105979.280738343</v>
      </c>
      <c r="U40" s="9" t="n">
        <v>582.303740320567</v>
      </c>
      <c r="V40" s="30"/>
    </row>
    <row r="41" customFormat="false" ht="12.75" hidden="false" customHeight="false" outlineLevel="0" collapsed="false">
      <c r="A41" s="27" t="n">
        <f aca="false">EDATE(A40,1)</f>
        <v>38353</v>
      </c>
      <c r="B41" s="28" t="n">
        <f aca="false">MONTH(A41)</f>
        <v>1</v>
      </c>
      <c r="C41" s="28" t="n">
        <f aca="false">YEAR(A41)</f>
        <v>2005</v>
      </c>
      <c r="D41" s="9" t="n">
        <v>19175.649318363</v>
      </c>
      <c r="E41" s="9" t="n">
        <v>28277.2081516777</v>
      </c>
      <c r="F41" s="9"/>
      <c r="G41" s="9" t="n">
        <f aca="false">VLOOKUP(MONTH($A41),GasVolume,2,0)</f>
        <v>29529.9</v>
      </c>
      <c r="I41" s="29" t="n">
        <f aca="false">+$G41-D41</f>
        <v>10354.250681637</v>
      </c>
      <c r="J41" s="29" t="n">
        <f aca="false">+$G41-E41</f>
        <v>1252.69184832228</v>
      </c>
      <c r="Q41" s="9" t="n">
        <v>76475.637317542</v>
      </c>
      <c r="R41" s="9" t="n">
        <v>420.195809437044</v>
      </c>
      <c r="S41" s="9"/>
      <c r="T41" s="9" t="n">
        <v>112774.148038339</v>
      </c>
      <c r="U41" s="9" t="n">
        <v>619.63817603483</v>
      </c>
      <c r="V41" s="30"/>
    </row>
    <row r="42" customFormat="false" ht="12.75" hidden="false" customHeight="false" outlineLevel="0" collapsed="false">
      <c r="A42" s="27" t="n">
        <f aca="false">EDATE(A41,1)</f>
        <v>38384</v>
      </c>
      <c r="B42" s="28" t="n">
        <f aca="false">MONTH(A42)</f>
        <v>2</v>
      </c>
      <c r="C42" s="28" t="n">
        <f aca="false">YEAR(A42)</f>
        <v>2005</v>
      </c>
      <c r="D42" s="9" t="n">
        <v>20037.2442271626</v>
      </c>
      <c r="E42" s="9" t="n">
        <v>27127.7532424143</v>
      </c>
      <c r="F42" s="9"/>
      <c r="G42" s="9" t="n">
        <f aca="false">VLOOKUP(MONTH($A42),GasVolume,2,0)</f>
        <v>29529.9</v>
      </c>
      <c r="I42" s="29" t="n">
        <f aca="false">+$G42-D42</f>
        <v>9492.65577283741</v>
      </c>
      <c r="J42" s="29" t="n">
        <f aca="false">+$G42-E42</f>
        <v>2402.14675758574</v>
      </c>
      <c r="L42" s="25" t="s">
        <v>29</v>
      </c>
      <c r="Q42" s="9" t="n">
        <v>72178.4173884668</v>
      </c>
      <c r="R42" s="9" t="n">
        <v>396.584710925642</v>
      </c>
      <c r="S42" s="9"/>
      <c r="T42" s="9" t="n">
        <v>97719.9396356104</v>
      </c>
      <c r="U42" s="9" t="n">
        <v>536.922745250607</v>
      </c>
      <c r="V42" s="30"/>
    </row>
    <row r="43" customFormat="false" ht="12.75" hidden="false" customHeight="false" outlineLevel="0" collapsed="false">
      <c r="A43" s="27" t="n">
        <f aca="false">EDATE(A42,1)</f>
        <v>38412</v>
      </c>
      <c r="B43" s="28" t="n">
        <f aca="false">MONTH(A43)</f>
        <v>3</v>
      </c>
      <c r="C43" s="28" t="n">
        <f aca="false">YEAR(A43)</f>
        <v>2005</v>
      </c>
      <c r="D43" s="9" t="n">
        <v>19037.2231331174</v>
      </c>
      <c r="E43" s="9" t="n">
        <v>26905.8343354288</v>
      </c>
      <c r="F43" s="9"/>
      <c r="G43" s="9" t="n">
        <f aca="false">VLOOKUP(MONTH($A43),GasVolume,2,0)</f>
        <v>29529.9</v>
      </c>
      <c r="I43" s="29" t="n">
        <f aca="false">+$G43-D43</f>
        <v>10492.6768668826</v>
      </c>
      <c r="J43" s="29" t="n">
        <f aca="false">+$G43-E43</f>
        <v>2624.06566457119</v>
      </c>
      <c r="Q43" s="9" t="n">
        <v>75923.570967019</v>
      </c>
      <c r="R43" s="9" t="n">
        <v>417.162477840764</v>
      </c>
      <c r="S43" s="9"/>
      <c r="T43" s="9" t="n">
        <v>107304.884137179</v>
      </c>
      <c r="U43" s="9" t="n">
        <v>589.587275479006</v>
      </c>
      <c r="V43" s="30"/>
    </row>
    <row r="44" customFormat="false" ht="12.75" hidden="false" customHeight="false" outlineLevel="0" collapsed="false">
      <c r="A44" s="27" t="n">
        <f aca="false">EDATE(A43,1)</f>
        <v>38443</v>
      </c>
      <c r="B44" s="28" t="n">
        <f aca="false">MONTH(A44)</f>
        <v>4</v>
      </c>
      <c r="C44" s="28" t="n">
        <f aca="false">YEAR(A44)</f>
        <v>2005</v>
      </c>
      <c r="D44" s="9" t="n">
        <v>11795.7232069311</v>
      </c>
      <c r="E44" s="9" t="n">
        <v>16033.6556316353</v>
      </c>
      <c r="F44" s="9"/>
      <c r="G44" s="9" t="n">
        <f aca="false">VLOOKUP(MONTH($A44),GasVolume,2,0)</f>
        <v>18046.05</v>
      </c>
      <c r="I44" s="29" t="n">
        <f aca="false">+$G44-D44</f>
        <v>6250.32679306887</v>
      </c>
      <c r="J44" s="29" t="n">
        <f aca="false">+$G44-E44</f>
        <v>2012.3943683647</v>
      </c>
      <c r="L44" s="15" t="s">
        <v>30</v>
      </c>
      <c r="M44" s="16" t="s">
        <v>35</v>
      </c>
      <c r="N44" s="2"/>
      <c r="O44" s="2"/>
      <c r="Q44" s="9" t="n">
        <v>45525.7553335821</v>
      </c>
      <c r="R44" s="9" t="n">
        <v>250.14151282188</v>
      </c>
      <c r="S44" s="9"/>
      <c r="T44" s="9" t="n">
        <v>61882.1135917997</v>
      </c>
      <c r="U44" s="9" t="n">
        <v>340.011613141757</v>
      </c>
      <c r="V44" s="30"/>
    </row>
    <row r="45" customFormat="false" ht="12.75" hidden="false" customHeight="false" outlineLevel="0" collapsed="false">
      <c r="A45" s="27" t="n">
        <f aca="false">EDATE(A44,1)</f>
        <v>38473</v>
      </c>
      <c r="B45" s="28" t="n">
        <f aca="false">MONTH(A45)</f>
        <v>5</v>
      </c>
      <c r="C45" s="28" t="n">
        <f aca="false">YEAR(A45)</f>
        <v>2005</v>
      </c>
      <c r="D45" s="9" t="n">
        <v>22291.3502632459</v>
      </c>
      <c r="E45" s="9" t="n">
        <v>25749.2647324397</v>
      </c>
      <c r="F45" s="9"/>
      <c r="G45" s="9" t="n">
        <f aca="false">VLOOKUP(MONTH($A45),GasVolume,2,0)</f>
        <v>31383.9</v>
      </c>
      <c r="I45" s="29" t="n">
        <f aca="false">+$G45-D45</f>
        <v>9092.54973675412</v>
      </c>
      <c r="J45" s="29" t="n">
        <f aca="false">+$G45-E45</f>
        <v>5634.63526756027</v>
      </c>
      <c r="L45" s="20" t="n">
        <v>1</v>
      </c>
      <c r="M45" s="35" t="n">
        <f aca="false">SUMIF($B$15:$B$213,L45,$J$15:$J$213)/COUNTIF($B$15:$B$213,L45)</f>
        <v>5609.00103656892</v>
      </c>
      <c r="N45" s="9"/>
      <c r="O45" s="9"/>
      <c r="Q45" s="9" t="n">
        <v>88901.5641529168</v>
      </c>
      <c r="R45" s="9" t="n">
        <v>488.470132708334</v>
      </c>
      <c r="S45" s="9"/>
      <c r="T45" s="9" t="n">
        <v>102692.294700326</v>
      </c>
      <c r="U45" s="9" t="n">
        <v>564.243377474317</v>
      </c>
      <c r="V45" s="30"/>
    </row>
    <row r="46" customFormat="false" ht="12.75" hidden="false" customHeight="false" outlineLevel="0" collapsed="false">
      <c r="A46" s="27" t="n">
        <f aca="false">EDATE(A45,1)</f>
        <v>38504</v>
      </c>
      <c r="B46" s="28" t="n">
        <f aca="false">MONTH(A46)</f>
        <v>6</v>
      </c>
      <c r="C46" s="28" t="n">
        <f aca="false">YEAR(A46)</f>
        <v>2005</v>
      </c>
      <c r="D46" s="9" t="n">
        <v>23283.5612532699</v>
      </c>
      <c r="E46" s="9" t="n">
        <v>25866.5217165856</v>
      </c>
      <c r="F46" s="9"/>
      <c r="G46" s="9" t="n">
        <f aca="false">VLOOKUP(MONTH($A46),GasVolume,2,0)</f>
        <v>31383.9</v>
      </c>
      <c r="I46" s="29" t="n">
        <f aca="false">+$G46-D46</f>
        <v>8100.33874673011</v>
      </c>
      <c r="J46" s="29" t="n">
        <f aca="false">+$G46-E46</f>
        <v>5517.3782834144</v>
      </c>
      <c r="L46" s="20" t="n">
        <v>2</v>
      </c>
      <c r="M46" s="35" t="n">
        <f aca="false">SUMIF($B$15:$B$213,L46,$J$15:$J$213)/COUNTIF($B$15:$B$213,L46)</f>
        <v>6907.51187675987</v>
      </c>
      <c r="N46" s="9"/>
      <c r="O46" s="9"/>
      <c r="Q46" s="9" t="n">
        <v>89863.2236714392</v>
      </c>
      <c r="R46" s="9" t="n">
        <v>493.753976216699</v>
      </c>
      <c r="S46" s="9"/>
      <c r="T46" s="9" t="n">
        <v>99832.1949694543</v>
      </c>
      <c r="U46" s="9" t="n">
        <v>548.52854378821</v>
      </c>
      <c r="V46" s="30"/>
    </row>
    <row r="47" customFormat="false" ht="12.75" hidden="false" customHeight="false" outlineLevel="0" collapsed="false">
      <c r="A47" s="27" t="n">
        <f aca="false">EDATE(A46,1)</f>
        <v>38534</v>
      </c>
      <c r="B47" s="28" t="n">
        <f aca="false">MONTH(A47)</f>
        <v>7</v>
      </c>
      <c r="C47" s="28" t="n">
        <f aca="false">YEAR(A47)</f>
        <v>2005</v>
      </c>
      <c r="D47" s="9" t="n">
        <v>24325.3097929838</v>
      </c>
      <c r="E47" s="9" t="n">
        <v>25874.9856998279</v>
      </c>
      <c r="F47" s="9"/>
      <c r="G47" s="9" t="n">
        <f aca="false">VLOOKUP(MONTH($A47),GasVolume,2,0)</f>
        <v>31383.9</v>
      </c>
      <c r="I47" s="29" t="n">
        <f aca="false">+$G47-D47</f>
        <v>7058.59020701617</v>
      </c>
      <c r="J47" s="29" t="n">
        <f aca="false">+$G47-E47</f>
        <v>5508.91430017215</v>
      </c>
      <c r="L47" s="20" t="n">
        <v>3</v>
      </c>
      <c r="M47" s="35" t="n">
        <f aca="false">SUMIF($B$15:$B$213,L47,$J$15:$J$213)/COUNTIF($B$15:$B$213,L47)</f>
        <v>6925.15364695673</v>
      </c>
      <c r="N47" s="9"/>
      <c r="O47" s="9"/>
      <c r="Q47" s="9" t="n">
        <v>97013.3286482052</v>
      </c>
      <c r="R47" s="9" t="n">
        <v>533.040267297831</v>
      </c>
      <c r="S47" s="9"/>
      <c r="T47" s="9" t="n">
        <v>103193.69055637</v>
      </c>
      <c r="U47" s="9" t="n">
        <v>566.998299760274</v>
      </c>
      <c r="V47" s="30"/>
    </row>
    <row r="48" customFormat="false" ht="12.75" hidden="false" customHeight="false" outlineLevel="0" collapsed="false">
      <c r="A48" s="27" t="n">
        <f aca="false">EDATE(A47,1)</f>
        <v>38565</v>
      </c>
      <c r="B48" s="28" t="n">
        <f aca="false">MONTH(A48)</f>
        <v>8</v>
      </c>
      <c r="C48" s="28" t="n">
        <f aca="false">YEAR(A48)</f>
        <v>2005</v>
      </c>
      <c r="D48" s="9" t="n">
        <v>24263.7576819893</v>
      </c>
      <c r="E48" s="9" t="n">
        <v>25987.0709720549</v>
      </c>
      <c r="F48" s="9"/>
      <c r="G48" s="9" t="n">
        <f aca="false">VLOOKUP(MONTH($A48),GasVolume,2,0)</f>
        <v>31383.9</v>
      </c>
      <c r="I48" s="29" t="n">
        <f aca="false">+$G48-D48</f>
        <v>7120.14231801073</v>
      </c>
      <c r="J48" s="29" t="n">
        <f aca="false">+$G48-E48</f>
        <v>5396.82902794514</v>
      </c>
      <c r="L48" s="20" t="n">
        <v>4</v>
      </c>
      <c r="M48" s="35" t="n">
        <f aca="false">SUMIF($B$15:$B$213,L48,$J$15:$J$213)/COUNTIF($B$15:$B$213,L48)</f>
        <v>4612.98285730459</v>
      </c>
      <c r="N48" s="9"/>
      <c r="O48" s="9"/>
      <c r="Q48" s="9" t="n">
        <v>96767.8487252885</v>
      </c>
      <c r="R48" s="9" t="n">
        <v>531.691476512574</v>
      </c>
      <c r="S48" s="9"/>
      <c r="T48" s="9" t="n">
        <v>103640.705021703</v>
      </c>
      <c r="U48" s="9" t="n">
        <v>569.454423196173</v>
      </c>
      <c r="V48" s="30"/>
    </row>
    <row r="49" customFormat="false" ht="12.75" hidden="false" customHeight="false" outlineLevel="0" collapsed="false">
      <c r="A49" s="27" t="n">
        <f aca="false">EDATE(A48,1)</f>
        <v>38596</v>
      </c>
      <c r="B49" s="28" t="n">
        <f aca="false">MONTH(A49)</f>
        <v>9</v>
      </c>
      <c r="C49" s="28" t="n">
        <f aca="false">YEAR(A49)</f>
        <v>2005</v>
      </c>
      <c r="D49" s="9" t="n">
        <v>19964.4376343635</v>
      </c>
      <c r="E49" s="9" t="n">
        <v>27063.340670168</v>
      </c>
      <c r="F49" s="9"/>
      <c r="G49" s="9" t="n">
        <f aca="false">VLOOKUP(MONTH($A49),GasVolume,2,0)</f>
        <v>31383.9</v>
      </c>
      <c r="I49" s="29" t="n">
        <f aca="false">+$G49-D49</f>
        <v>11419.4623656365</v>
      </c>
      <c r="J49" s="29" t="n">
        <f aca="false">+$G49-E49</f>
        <v>4320.55932983197</v>
      </c>
      <c r="L49" s="20" t="n">
        <v>5</v>
      </c>
      <c r="M49" s="35" t="n">
        <f aca="false">SUMIF($B$15:$B$213,L49,$J$15:$J$213)/COUNTIF($B$15:$B$213,L49)</f>
        <v>9501.03526466579</v>
      </c>
      <c r="N49" s="9"/>
      <c r="O49" s="9"/>
      <c r="Q49" s="9" t="n">
        <v>77053.0205880492</v>
      </c>
      <c r="R49" s="9" t="n">
        <v>423.368244989281</v>
      </c>
      <c r="S49" s="9"/>
      <c r="T49" s="9" t="n">
        <v>104451.33411875</v>
      </c>
      <c r="U49" s="9" t="n">
        <v>573.908429223899</v>
      </c>
      <c r="V49" s="30"/>
    </row>
    <row r="50" customFormat="false" ht="12.75" hidden="false" customHeight="false" outlineLevel="0" collapsed="false">
      <c r="A50" s="27" t="n">
        <f aca="false">EDATE(A49,1)</f>
        <v>38626</v>
      </c>
      <c r="B50" s="28" t="n">
        <f aca="false">MONTH(A50)</f>
        <v>10</v>
      </c>
      <c r="C50" s="28" t="n">
        <f aca="false">YEAR(A50)</f>
        <v>2005</v>
      </c>
      <c r="D50" s="9" t="n">
        <v>10161.3261224085</v>
      </c>
      <c r="E50" s="9" t="n">
        <v>16912.8016246515</v>
      </c>
      <c r="F50" s="9"/>
      <c r="G50" s="9" t="n">
        <f aca="false">VLOOKUP(MONTH($A50),GasVolume,2,0)</f>
        <v>18046.05</v>
      </c>
      <c r="I50" s="29" t="n">
        <f aca="false">+$G50-D50</f>
        <v>7884.72387759148</v>
      </c>
      <c r="J50" s="29" t="n">
        <f aca="false">+$G50-E50</f>
        <v>1133.24837534852</v>
      </c>
      <c r="L50" s="20" t="n">
        <v>6</v>
      </c>
      <c r="M50" s="35" t="n">
        <f aca="false">SUMIF($B$15:$B$213,L50,$J$15:$J$213)/COUNTIF($B$15:$B$213,L50)</f>
        <v>7990.44942286322</v>
      </c>
      <c r="N50" s="9"/>
      <c r="O50" s="9"/>
      <c r="Q50" s="9" t="n">
        <v>40525.0366389636</v>
      </c>
      <c r="R50" s="9" t="n">
        <v>222.665036477822</v>
      </c>
      <c r="S50" s="9"/>
      <c r="T50" s="9" t="n">
        <v>67451.0292505076</v>
      </c>
      <c r="U50" s="9" t="n">
        <v>370.610050826965</v>
      </c>
      <c r="V50" s="30"/>
    </row>
    <row r="51" customFormat="false" ht="12.75" hidden="false" customHeight="false" outlineLevel="0" collapsed="false">
      <c r="A51" s="27" t="n">
        <f aca="false">EDATE(A50,1)</f>
        <v>38657</v>
      </c>
      <c r="B51" s="28" t="n">
        <f aca="false">MONTH(A51)</f>
        <v>11</v>
      </c>
      <c r="C51" s="28" t="n">
        <f aca="false">YEAR(A51)</f>
        <v>2005</v>
      </c>
      <c r="D51" s="9" t="n">
        <v>14023.9739663804</v>
      </c>
      <c r="E51" s="9" t="n">
        <v>27796.7858206747</v>
      </c>
      <c r="F51" s="9"/>
      <c r="G51" s="9" t="n">
        <f aca="false">VLOOKUP(MONTH($A51),GasVolume,2,0)</f>
        <v>29529.9</v>
      </c>
      <c r="I51" s="29" t="n">
        <f aca="false">+$G51-D51</f>
        <v>15505.9260336196</v>
      </c>
      <c r="J51" s="29" t="n">
        <f aca="false">+$G51-E51</f>
        <v>1733.11417932527</v>
      </c>
      <c r="L51" s="20" t="n">
        <v>7</v>
      </c>
      <c r="M51" s="35" t="n">
        <f aca="false">SUMIF($B$15:$B$213,L51,$J$15:$J$213)/COUNTIF($B$15:$B$213,L51)</f>
        <v>7378.93919705416</v>
      </c>
      <c r="N51" s="9"/>
      <c r="O51" s="9"/>
      <c r="Q51" s="9" t="n">
        <v>54125.7196695498</v>
      </c>
      <c r="R51" s="9" t="n">
        <v>297.394064118406</v>
      </c>
      <c r="S51" s="9"/>
      <c r="T51" s="9" t="n">
        <v>107282.075726263</v>
      </c>
      <c r="U51" s="9" t="n">
        <v>589.461954539907</v>
      </c>
      <c r="V51" s="30"/>
    </row>
    <row r="52" customFormat="false" ht="12.75" hidden="false" customHeight="false" outlineLevel="0" collapsed="false">
      <c r="A52" s="27" t="n">
        <f aca="false">EDATE(A51,1)</f>
        <v>38687</v>
      </c>
      <c r="B52" s="28" t="n">
        <f aca="false">MONTH(A52)</f>
        <v>12</v>
      </c>
      <c r="C52" s="28" t="n">
        <f aca="false">YEAR(A52)</f>
        <v>2005</v>
      </c>
      <c r="D52" s="9" t="n">
        <v>15642.3539803839</v>
      </c>
      <c r="E52" s="9" t="n">
        <v>26902.0178138504</v>
      </c>
      <c r="F52" s="9"/>
      <c r="G52" s="9" t="n">
        <f aca="false">VLOOKUP(MONTH($A52),GasVolume,2,0)</f>
        <v>29529.9</v>
      </c>
      <c r="I52" s="29" t="n">
        <f aca="false">+$G52-D52</f>
        <v>13887.5460196161</v>
      </c>
      <c r="J52" s="29" t="n">
        <f aca="false">+$G52-E52</f>
        <v>2627.88218614961</v>
      </c>
      <c r="L52" s="20" t="n">
        <v>8</v>
      </c>
      <c r="M52" s="35" t="n">
        <f aca="false">SUMIF($B$15:$B$213,L52,$J$15:$J$213)/COUNTIF($B$15:$B$213,L52)</f>
        <v>7474.54779348036</v>
      </c>
      <c r="N52" s="9"/>
      <c r="O52" s="9"/>
      <c r="Q52" s="9" t="n">
        <v>62384.275491046</v>
      </c>
      <c r="R52" s="9" t="n">
        <v>342.770744456297</v>
      </c>
      <c r="S52" s="9"/>
      <c r="T52" s="9" t="n">
        <v>107289.663222612</v>
      </c>
      <c r="U52" s="9" t="n">
        <v>589.503644080285</v>
      </c>
      <c r="V52" s="30"/>
    </row>
    <row r="53" customFormat="false" ht="12.75" hidden="false" customHeight="false" outlineLevel="0" collapsed="false">
      <c r="A53" s="27" t="n">
        <f aca="false">EDATE(A52,1)</f>
        <v>38718</v>
      </c>
      <c r="B53" s="28" t="n">
        <f aca="false">MONTH(A53)</f>
        <v>1</v>
      </c>
      <c r="C53" s="28" t="n">
        <f aca="false">YEAR(A53)</f>
        <v>2006</v>
      </c>
      <c r="D53" s="9" t="n">
        <v>18302.1114053466</v>
      </c>
      <c r="E53" s="9" t="n">
        <v>27837.2137618933</v>
      </c>
      <c r="F53" s="9"/>
      <c r="G53" s="9" t="n">
        <f aca="false">VLOOKUP(MONTH($A53),GasVolume,2,0)</f>
        <v>29529.9</v>
      </c>
      <c r="I53" s="29" t="n">
        <f aca="false">+$G53-D53</f>
        <v>11227.7885946534</v>
      </c>
      <c r="J53" s="29" t="n">
        <f aca="false">+$G53-E53</f>
        <v>1692.68623810674</v>
      </c>
      <c r="L53" s="20" t="n">
        <v>9</v>
      </c>
      <c r="M53" s="35" t="n">
        <f aca="false">SUMIF($B$15:$B$213,L53,$J$15:$J$213)/COUNTIF($B$15:$B$213,L53)</f>
        <v>6594.17764127772</v>
      </c>
      <c r="N53" s="9"/>
      <c r="O53" s="9"/>
      <c r="Q53" s="9" t="n">
        <v>72991.8247222108</v>
      </c>
      <c r="R53" s="9" t="n">
        <v>401.053981990169</v>
      </c>
      <c r="S53" s="9"/>
      <c r="T53" s="9" t="n">
        <v>111019.378183287</v>
      </c>
      <c r="U53" s="9" t="n">
        <v>609.996583424655</v>
      </c>
      <c r="V53" s="30"/>
    </row>
    <row r="54" customFormat="false" ht="12.75" hidden="false" customHeight="false" outlineLevel="0" collapsed="false">
      <c r="A54" s="27" t="n">
        <f aca="false">EDATE(A53,1)</f>
        <v>38749</v>
      </c>
      <c r="B54" s="28" t="n">
        <f aca="false">MONTH(A54)</f>
        <v>2</v>
      </c>
      <c r="C54" s="28" t="n">
        <f aca="false">YEAR(A54)</f>
        <v>2006</v>
      </c>
      <c r="D54" s="9" t="n">
        <v>19088.2894014537</v>
      </c>
      <c r="E54" s="9" t="n">
        <v>26662.1702321375</v>
      </c>
      <c r="F54" s="9"/>
      <c r="G54" s="9" t="n">
        <f aca="false">VLOOKUP(MONTH($A54),GasVolume,2,0)</f>
        <v>29529.9</v>
      </c>
      <c r="I54" s="29" t="n">
        <f aca="false">+$G54-D54</f>
        <v>10441.6105985463</v>
      </c>
      <c r="J54" s="29" t="n">
        <f aca="false">+$G54-E54</f>
        <v>2867.72976786251</v>
      </c>
      <c r="L54" s="20" t="n">
        <v>10</v>
      </c>
      <c r="M54" s="35" t="n">
        <f aca="false">SUMIF($B$15:$B$213,L54,$J$15:$J$213)/COUNTIF($B$15:$B$213,L54)</f>
        <v>2557.6050959361</v>
      </c>
      <c r="N54" s="9"/>
      <c r="O54" s="9"/>
      <c r="Q54" s="9" t="n">
        <v>68760.0801802011</v>
      </c>
      <c r="R54" s="9" t="n">
        <v>377.802638352753</v>
      </c>
      <c r="S54" s="9"/>
      <c r="T54" s="9" t="n">
        <v>96042.8105621832</v>
      </c>
      <c r="U54" s="9" t="n">
        <v>527.707750341666</v>
      </c>
      <c r="V54" s="30"/>
    </row>
    <row r="55" customFormat="false" ht="12.75" hidden="false" customHeight="false" outlineLevel="0" collapsed="false">
      <c r="A55" s="27" t="n">
        <f aca="false">EDATE(A54,1)</f>
        <v>38777</v>
      </c>
      <c r="B55" s="28" t="n">
        <f aca="false">MONTH(A55)</f>
        <v>3</v>
      </c>
      <c r="C55" s="28" t="n">
        <f aca="false">YEAR(A55)</f>
        <v>2006</v>
      </c>
      <c r="D55" s="9" t="n">
        <v>19438.117547434</v>
      </c>
      <c r="E55" s="9" t="n">
        <v>26499.2876558258</v>
      </c>
      <c r="F55" s="9"/>
      <c r="G55" s="9" t="n">
        <f aca="false">VLOOKUP(MONTH($A55),GasVolume,2,0)</f>
        <v>29529.9</v>
      </c>
      <c r="I55" s="29" t="n">
        <f aca="false">+$G55-D55</f>
        <v>10091.782452566</v>
      </c>
      <c r="J55" s="29" t="n">
        <f aca="false">+$G55-E55</f>
        <v>3030.61234417423</v>
      </c>
      <c r="L55" s="20" t="n">
        <v>11</v>
      </c>
      <c r="M55" s="35" t="n">
        <f aca="false">SUMIF($B$15:$B$213,L55,$J$15:$J$213)/COUNTIF($B$15:$B$213,L55)</f>
        <v>6529.35029893248</v>
      </c>
      <c r="N55" s="9"/>
      <c r="O55" s="9"/>
      <c r="Q55" s="9" t="n">
        <v>77522.403701332</v>
      </c>
      <c r="R55" s="9" t="n">
        <v>425.947273084242</v>
      </c>
      <c r="S55" s="9"/>
      <c r="T55" s="9" t="n">
        <v>105683.509241039</v>
      </c>
      <c r="U55" s="9" t="n">
        <v>580.678622203513</v>
      </c>
      <c r="V55" s="30"/>
    </row>
    <row r="56" customFormat="false" ht="12.75" hidden="false" customHeight="false" outlineLevel="0" collapsed="false">
      <c r="A56" s="27" t="n">
        <f aca="false">EDATE(A55,1)</f>
        <v>38808</v>
      </c>
      <c r="B56" s="28" t="n">
        <f aca="false">MONTH(A56)</f>
        <v>4</v>
      </c>
      <c r="C56" s="28" t="n">
        <f aca="false">YEAR(A56)</f>
        <v>2006</v>
      </c>
      <c r="D56" s="9" t="n">
        <v>12057.5735270116</v>
      </c>
      <c r="E56" s="9" t="n">
        <v>15736.1593981736</v>
      </c>
      <c r="F56" s="9"/>
      <c r="G56" s="9" t="n">
        <f aca="false">VLOOKUP(MONTH($A56),GasVolume,2,0)</f>
        <v>18046.05</v>
      </c>
      <c r="I56" s="29" t="n">
        <f aca="false">+$G56-D56</f>
        <v>5988.47647298839</v>
      </c>
      <c r="J56" s="29" t="n">
        <f aca="false">+$G56-E56</f>
        <v>2309.8906018264</v>
      </c>
      <c r="L56" s="31" t="n">
        <v>12</v>
      </c>
      <c r="M56" s="36" t="n">
        <f aca="false">SUMIF($B$15:$B$213,L56,$J$15:$J$213)/COUNTIF($B$15:$B$213,L56)</f>
        <v>6871.21219925369</v>
      </c>
      <c r="N56" s="9"/>
      <c r="O56" s="9"/>
      <c r="Q56" s="9" t="n">
        <v>46536.3702316157</v>
      </c>
      <c r="R56" s="9" t="n">
        <v>255.694341931954</v>
      </c>
      <c r="S56" s="9"/>
      <c r="T56" s="9" t="n">
        <v>60733.922802677</v>
      </c>
      <c r="U56" s="9" t="n">
        <v>333.702872542181</v>
      </c>
      <c r="V56" s="30"/>
    </row>
    <row r="57" customFormat="false" ht="12.75" hidden="false" customHeight="false" outlineLevel="0" collapsed="false">
      <c r="A57" s="27" t="n">
        <f aca="false">EDATE(A56,1)</f>
        <v>38838</v>
      </c>
      <c r="B57" s="28" t="n">
        <f aca="false">MONTH(A57)</f>
        <v>5</v>
      </c>
      <c r="C57" s="28" t="n">
        <f aca="false">YEAR(A57)</f>
        <v>2006</v>
      </c>
      <c r="D57" s="9" t="n">
        <v>22673.4069975457</v>
      </c>
      <c r="E57" s="9" t="n">
        <v>25477.3427228289</v>
      </c>
      <c r="F57" s="9"/>
      <c r="G57" s="9" t="n">
        <f aca="false">VLOOKUP(MONTH($A57),GasVolume,2,0)</f>
        <v>31383.9</v>
      </c>
      <c r="I57" s="29" t="n">
        <f aca="false">+$G57-D57</f>
        <v>8710.49300245433</v>
      </c>
      <c r="J57" s="29" t="n">
        <f aca="false">+$G57-E57</f>
        <v>5906.55727717107</v>
      </c>
      <c r="Q57" s="9" t="n">
        <v>90425.2691269672</v>
      </c>
      <c r="R57" s="9" t="n">
        <v>496.842138060259</v>
      </c>
      <c r="S57" s="9"/>
      <c r="T57" s="9" t="n">
        <v>101607.825087829</v>
      </c>
      <c r="U57" s="9" t="n">
        <v>558.284753229831</v>
      </c>
      <c r="V57" s="30"/>
    </row>
    <row r="58" customFormat="false" ht="12.75" hidden="false" customHeight="false" outlineLevel="0" collapsed="false">
      <c r="A58" s="27" t="n">
        <f aca="false">EDATE(A57,1)</f>
        <v>38869</v>
      </c>
      <c r="B58" s="28" t="n">
        <f aca="false">MONTH(A58)</f>
        <v>6</v>
      </c>
      <c r="C58" s="28" t="n">
        <f aca="false">YEAR(A58)</f>
        <v>2006</v>
      </c>
      <c r="D58" s="9" t="n">
        <v>23323.0903241609</v>
      </c>
      <c r="E58" s="9" t="n">
        <v>25548.7761884148</v>
      </c>
      <c r="F58" s="9"/>
      <c r="G58" s="9" t="n">
        <f aca="false">VLOOKUP(MONTH($A58),GasVolume,2,0)</f>
        <v>31383.9</v>
      </c>
      <c r="I58" s="29" t="n">
        <f aca="false">+$G58-D58</f>
        <v>8060.80967583913</v>
      </c>
      <c r="J58" s="29" t="n">
        <f aca="false">+$G58-E58</f>
        <v>5835.12381158517</v>
      </c>
      <c r="Q58" s="9" t="n">
        <v>90015.7866621415</v>
      </c>
      <c r="R58" s="9" t="n">
        <v>494.592234407371</v>
      </c>
      <c r="S58" s="9"/>
      <c r="T58" s="9" t="n">
        <v>98605.8517499608</v>
      </c>
      <c r="U58" s="9" t="n">
        <v>541.790394230554</v>
      </c>
      <c r="V58" s="30"/>
    </row>
    <row r="59" customFormat="false" ht="12.75" hidden="false" customHeight="false" outlineLevel="0" collapsed="false">
      <c r="A59" s="27" t="n">
        <f aca="false">EDATE(A58,1)</f>
        <v>38899</v>
      </c>
      <c r="B59" s="28" t="n">
        <f aca="false">MONTH(A59)</f>
        <v>7</v>
      </c>
      <c r="C59" s="28" t="n">
        <f aca="false">YEAR(A59)</f>
        <v>2006</v>
      </c>
      <c r="D59" s="9" t="n">
        <v>24626.8819416893</v>
      </c>
      <c r="E59" s="9" t="n">
        <v>25848.7121049738</v>
      </c>
      <c r="F59" s="9"/>
      <c r="G59" s="9" t="n">
        <f aca="false">VLOOKUP(MONTH($A59),GasVolume,2,0)</f>
        <v>31383.9</v>
      </c>
      <c r="I59" s="29" t="n">
        <f aca="false">+$G59-D59</f>
        <v>6757.01805831075</v>
      </c>
      <c r="J59" s="29" t="n">
        <f aca="false">+$G59-E59</f>
        <v>5535.18789502625</v>
      </c>
      <c r="Q59" s="9" t="n">
        <v>98216.047882718</v>
      </c>
      <c r="R59" s="9" t="n">
        <v>539.648614740209</v>
      </c>
      <c r="S59" s="9"/>
      <c r="T59" s="9" t="n">
        <v>103088.907147071</v>
      </c>
      <c r="U59" s="9" t="n">
        <v>566.422566742151</v>
      </c>
      <c r="V59" s="30"/>
    </row>
    <row r="60" customFormat="false" ht="12.75" hidden="false" customHeight="false" outlineLevel="0" collapsed="false">
      <c r="A60" s="27" t="n">
        <f aca="false">EDATE(A59,1)</f>
        <v>38930</v>
      </c>
      <c r="B60" s="28" t="n">
        <f aca="false">MONTH(A60)</f>
        <v>8</v>
      </c>
      <c r="C60" s="28" t="n">
        <f aca="false">YEAR(A60)</f>
        <v>2006</v>
      </c>
      <c r="D60" s="9" t="n">
        <v>24489.5475587657</v>
      </c>
      <c r="E60" s="9" t="n">
        <v>25854.5907683669</v>
      </c>
      <c r="F60" s="9"/>
      <c r="G60" s="9" t="n">
        <f aca="false">VLOOKUP(MONTH($A60),GasVolume,2,0)</f>
        <v>31383.9</v>
      </c>
      <c r="I60" s="29" t="n">
        <f aca="false">+$G60-D60</f>
        <v>6894.35244123426</v>
      </c>
      <c r="J60" s="29" t="n">
        <f aca="false">+$G60-E60</f>
        <v>5529.30923163308</v>
      </c>
      <c r="Q60" s="9" t="n">
        <v>97668.3358190838</v>
      </c>
      <c r="R60" s="9" t="n">
        <v>536.639207797164</v>
      </c>
      <c r="S60" s="9"/>
      <c r="T60" s="9" t="n">
        <v>103112.352221713</v>
      </c>
      <c r="U60" s="9" t="n">
        <v>566.551385833588</v>
      </c>
      <c r="V60" s="30"/>
    </row>
    <row r="61" customFormat="false" ht="12.75" hidden="false" customHeight="false" outlineLevel="0" collapsed="false">
      <c r="A61" s="27" t="n">
        <f aca="false">EDATE(A60,1)</f>
        <v>38961</v>
      </c>
      <c r="B61" s="28" t="n">
        <f aca="false">MONTH(A61)</f>
        <v>9</v>
      </c>
      <c r="C61" s="28" t="n">
        <f aca="false">YEAR(A61)</f>
        <v>2006</v>
      </c>
      <c r="D61" s="9" t="n">
        <v>20179.5713142922</v>
      </c>
      <c r="E61" s="9" t="n">
        <v>26510.4260415517</v>
      </c>
      <c r="F61" s="9"/>
      <c r="G61" s="9" t="n">
        <f aca="false">VLOOKUP(MONTH($A61),GasVolume,2,0)</f>
        <v>31383.9</v>
      </c>
      <c r="I61" s="29" t="n">
        <f aca="false">+$G61-D61</f>
        <v>11204.3286857078</v>
      </c>
      <c r="J61" s="29" t="n">
        <f aca="false">+$G61-E61</f>
        <v>4873.47395844826</v>
      </c>
      <c r="Q61" s="9" t="n">
        <v>77883.3319733393</v>
      </c>
      <c r="R61" s="9" t="n">
        <v>427.930395457908</v>
      </c>
      <c r="S61" s="9"/>
      <c r="T61" s="9" t="n">
        <v>102317.35253397</v>
      </c>
      <c r="U61" s="9" t="n">
        <v>562.183255681156</v>
      </c>
      <c r="V61" s="30"/>
    </row>
    <row r="62" customFormat="false" ht="12.75" hidden="false" customHeight="false" outlineLevel="0" collapsed="false">
      <c r="A62" s="27" t="n">
        <f aca="false">EDATE(A61,1)</f>
        <v>38991</v>
      </c>
      <c r="B62" s="28" t="n">
        <f aca="false">MONTH(A62)</f>
        <v>10</v>
      </c>
      <c r="C62" s="28" t="n">
        <f aca="false">YEAR(A62)</f>
        <v>2006</v>
      </c>
      <c r="D62" s="9" t="n">
        <v>10912.1014403998</v>
      </c>
      <c r="E62" s="9" t="n">
        <v>16585.4614226922</v>
      </c>
      <c r="F62" s="9"/>
      <c r="G62" s="9" t="n">
        <f aca="false">VLOOKUP(MONTH($A62),GasVolume,2,0)</f>
        <v>18046.05</v>
      </c>
      <c r="I62" s="29" t="n">
        <f aca="false">+$G62-D62</f>
        <v>7133.9485596002</v>
      </c>
      <c r="J62" s="29" t="n">
        <f aca="false">+$G62-E62</f>
        <v>1460.5885773078</v>
      </c>
      <c r="Q62" s="9" t="n">
        <v>43519.2518528746</v>
      </c>
      <c r="R62" s="9" t="n">
        <v>239.116768422388</v>
      </c>
      <c r="S62" s="9"/>
      <c r="T62" s="9" t="n">
        <v>66145.5427895868</v>
      </c>
      <c r="U62" s="9" t="n">
        <v>363.437048294433</v>
      </c>
      <c r="V62" s="30"/>
    </row>
    <row r="63" customFormat="false" ht="12.75" hidden="false" customHeight="false" outlineLevel="0" collapsed="false">
      <c r="A63" s="27" t="n">
        <f aca="false">EDATE(A62,1)</f>
        <v>39022</v>
      </c>
      <c r="B63" s="28" t="n">
        <f aca="false">MONTH(A63)</f>
        <v>11</v>
      </c>
      <c r="C63" s="28" t="n">
        <f aca="false">YEAR(A63)</f>
        <v>2006</v>
      </c>
      <c r="D63" s="9" t="n">
        <v>14721.3548834126</v>
      </c>
      <c r="E63" s="9" t="n">
        <v>27154.578808269</v>
      </c>
      <c r="F63" s="9"/>
      <c r="G63" s="9" t="n">
        <f aca="false">VLOOKUP(MONTH($A63),GasVolume,2,0)</f>
        <v>29529.9</v>
      </c>
      <c r="I63" s="29" t="n">
        <f aca="false">+$G63-D63</f>
        <v>14808.5451165874</v>
      </c>
      <c r="J63" s="29" t="n">
        <f aca="false">+$G63-E63</f>
        <v>2375.32119173099</v>
      </c>
      <c r="Q63" s="9" t="n">
        <v>56817.2708738424</v>
      </c>
      <c r="R63" s="9" t="n">
        <v>312.182806999134</v>
      </c>
      <c r="S63" s="9"/>
      <c r="T63" s="9" t="n">
        <v>104803.468962829</v>
      </c>
      <c r="U63" s="9" t="n">
        <v>575.8432360595</v>
      </c>
      <c r="V63" s="30"/>
    </row>
    <row r="64" customFormat="false" ht="12.75" hidden="false" customHeight="false" outlineLevel="0" collapsed="false">
      <c r="A64" s="27" t="n">
        <f aca="false">EDATE(A63,1)</f>
        <v>39052</v>
      </c>
      <c r="B64" s="28" t="n">
        <f aca="false">MONTH(A64)</f>
        <v>12</v>
      </c>
      <c r="C64" s="28" t="n">
        <f aca="false">YEAR(A64)</f>
        <v>2006</v>
      </c>
      <c r="D64" s="9" t="n">
        <v>16162.2660290486</v>
      </c>
      <c r="E64" s="9" t="n">
        <v>26464.9146103772</v>
      </c>
      <c r="F64" s="9"/>
      <c r="G64" s="9" t="n">
        <f aca="false">VLOOKUP(MONTH($A64),GasVolume,2,0)</f>
        <v>29529.9</v>
      </c>
      <c r="I64" s="29" t="n">
        <f aca="false">+$G64-D64</f>
        <v>13367.6339709514</v>
      </c>
      <c r="J64" s="29" t="n">
        <f aca="false">+$G64-E64</f>
        <v>3064.98538962279</v>
      </c>
      <c r="Q64" s="9" t="n">
        <v>64457.7700888339</v>
      </c>
      <c r="R64" s="9" t="n">
        <v>354.163571916669</v>
      </c>
      <c r="S64" s="9"/>
      <c r="T64" s="9" t="n">
        <v>105546.423893181</v>
      </c>
      <c r="U64" s="9" t="n">
        <v>579.925406006487</v>
      </c>
      <c r="V64" s="30"/>
    </row>
    <row r="65" customFormat="false" ht="12.75" hidden="false" customHeight="false" outlineLevel="0" collapsed="false">
      <c r="A65" s="27" t="n">
        <f aca="false">EDATE(A64,1)</f>
        <v>39083</v>
      </c>
      <c r="B65" s="28" t="n">
        <f aca="false">MONTH(A65)</f>
        <v>1</v>
      </c>
      <c r="C65" s="28" t="n">
        <f aca="false">YEAR(A65)</f>
        <v>2007</v>
      </c>
      <c r="D65" s="9" t="n">
        <v>18947.4725962868</v>
      </c>
      <c r="E65" s="9" t="n">
        <v>27368.3901030708</v>
      </c>
      <c r="F65" s="9"/>
      <c r="G65" s="9" t="n">
        <f aca="false">VLOOKUP(MONTH($A65),GasVolume,2,0)</f>
        <v>29529.9</v>
      </c>
      <c r="I65" s="29" t="n">
        <f aca="false">+$G65-D65</f>
        <v>10582.4274037132</v>
      </c>
      <c r="J65" s="29" t="n">
        <f aca="false">+$G65-E65</f>
        <v>2161.5098969292</v>
      </c>
      <c r="Q65" s="9" t="n">
        <v>75565.6310928715</v>
      </c>
      <c r="R65" s="9" t="n">
        <v>415.195775235558</v>
      </c>
      <c r="S65" s="9"/>
      <c r="T65" s="9" t="n">
        <v>109149.632470757</v>
      </c>
      <c r="U65" s="9" t="n">
        <v>599.72325533383</v>
      </c>
      <c r="V65" s="30"/>
    </row>
    <row r="66" customFormat="false" ht="12.75" hidden="false" customHeight="false" outlineLevel="0" collapsed="false">
      <c r="A66" s="27" t="n">
        <f aca="false">EDATE(A65,1)</f>
        <v>39114</v>
      </c>
      <c r="B66" s="28" t="n">
        <f aca="false">MONTH(A66)</f>
        <v>2</v>
      </c>
      <c r="C66" s="28" t="n">
        <f aca="false">YEAR(A66)</f>
        <v>2007</v>
      </c>
      <c r="D66" s="9" t="n">
        <v>19491.9097383624</v>
      </c>
      <c r="E66" s="9" t="n">
        <v>26194.3704475327</v>
      </c>
      <c r="F66" s="9"/>
      <c r="G66" s="9" t="n">
        <f aca="false">VLOOKUP(MONTH($A66),GasVolume,2,0)</f>
        <v>29529.9</v>
      </c>
      <c r="I66" s="29" t="n">
        <f aca="false">+$G66-D66</f>
        <v>10037.9902616376</v>
      </c>
      <c r="J66" s="29" t="n">
        <f aca="false">+$G66-E66</f>
        <v>3335.52955246728</v>
      </c>
      <c r="Q66" s="9" t="n">
        <v>70214.0065192522</v>
      </c>
      <c r="R66" s="9" t="n">
        <v>385.791244611276</v>
      </c>
      <c r="S66" s="9"/>
      <c r="T66" s="9" t="n">
        <v>94357.6961959239</v>
      </c>
      <c r="U66" s="9" t="n">
        <v>518.448880197384</v>
      </c>
      <c r="V66" s="30"/>
    </row>
    <row r="67" customFormat="false" ht="12.75" hidden="false" customHeight="false" outlineLevel="0" collapsed="false">
      <c r="A67" s="27" t="n">
        <f aca="false">EDATE(A66,1)</f>
        <v>39142</v>
      </c>
      <c r="B67" s="28" t="n">
        <f aca="false">MONTH(A67)</f>
        <v>3</v>
      </c>
      <c r="C67" s="28" t="n">
        <f aca="false">YEAR(A67)</f>
        <v>2007</v>
      </c>
      <c r="D67" s="9" t="n">
        <v>19738.7291306812</v>
      </c>
      <c r="E67" s="9" t="n">
        <v>26160.1659518311</v>
      </c>
      <c r="F67" s="9"/>
      <c r="G67" s="9" t="n">
        <f aca="false">VLOOKUP(MONTH($A67),GasVolume,2,0)</f>
        <v>29529.9</v>
      </c>
      <c r="I67" s="29" t="n">
        <f aca="false">+$G67-D67</f>
        <v>9791.17086931885</v>
      </c>
      <c r="J67" s="29" t="n">
        <f aca="false">+$G67-E67</f>
        <v>3369.73404816895</v>
      </c>
      <c r="Q67" s="9" t="n">
        <v>78721.2920431128</v>
      </c>
      <c r="R67" s="9" t="n">
        <v>432.534571665455</v>
      </c>
      <c r="S67" s="9"/>
      <c r="T67" s="9" t="n">
        <v>104331.036215974</v>
      </c>
      <c r="U67" s="9" t="n">
        <v>573.247451736119</v>
      </c>
      <c r="V67" s="30"/>
    </row>
    <row r="68" customFormat="false" ht="12.75" hidden="false" customHeight="false" outlineLevel="0" collapsed="false">
      <c r="A68" s="27" t="n">
        <f aca="false">EDATE(A67,1)</f>
        <v>39173</v>
      </c>
      <c r="B68" s="28" t="n">
        <f aca="false">MONTH(A68)</f>
        <v>4</v>
      </c>
      <c r="C68" s="28" t="n">
        <f aca="false">YEAR(A68)</f>
        <v>2007</v>
      </c>
      <c r="D68" s="9" t="n">
        <v>12372.1541003619</v>
      </c>
      <c r="E68" s="9" t="n">
        <v>15561.0607260791</v>
      </c>
      <c r="F68" s="9"/>
      <c r="G68" s="9" t="n">
        <f aca="false">VLOOKUP(MONTH($A68),GasVolume,2,0)</f>
        <v>18046.05</v>
      </c>
      <c r="I68" s="29" t="n">
        <f aca="false">+$G68-D68</f>
        <v>5673.89589963811</v>
      </c>
      <c r="J68" s="29" t="n">
        <f aca="false">+$G68-E68</f>
        <v>2484.98927392094</v>
      </c>
      <c r="Q68" s="9" t="n">
        <v>47750.4982646156</v>
      </c>
      <c r="R68" s="9" t="n">
        <v>262.365375080305</v>
      </c>
      <c r="S68" s="9"/>
      <c r="T68" s="9" t="n">
        <v>60058.1270786533</v>
      </c>
      <c r="U68" s="9" t="n">
        <v>329.98970922337</v>
      </c>
      <c r="V68" s="30"/>
    </row>
    <row r="69" customFormat="false" ht="12.75" hidden="false" customHeight="false" outlineLevel="0" collapsed="false">
      <c r="A69" s="27" t="n">
        <f aca="false">EDATE(A68,1)</f>
        <v>39203</v>
      </c>
      <c r="B69" s="28" t="n">
        <f aca="false">MONTH(A69)</f>
        <v>5</v>
      </c>
      <c r="C69" s="28" t="n">
        <f aca="false">YEAR(A69)</f>
        <v>2007</v>
      </c>
      <c r="D69" s="9" t="n">
        <v>22983.0495685511</v>
      </c>
      <c r="E69" s="9" t="n">
        <v>25349.234659471</v>
      </c>
      <c r="F69" s="9"/>
      <c r="G69" s="9" t="n">
        <f aca="false">VLOOKUP(MONTH($A69),GasVolume,2,0)</f>
        <v>31383.9</v>
      </c>
      <c r="I69" s="29" t="n">
        <f aca="false">+$G69-D69</f>
        <v>8400.85043144889</v>
      </c>
      <c r="J69" s="29" t="n">
        <f aca="false">+$G69-E69</f>
        <v>6034.66534052899</v>
      </c>
      <c r="Q69" s="9" t="n">
        <v>91660.1745304367</v>
      </c>
      <c r="R69" s="9" t="n">
        <v>503.627332584817</v>
      </c>
      <c r="S69" s="9"/>
      <c r="T69" s="9" t="n">
        <v>101096.909101197</v>
      </c>
      <c r="U69" s="9" t="n">
        <v>555.477522534048</v>
      </c>
      <c r="V69" s="30"/>
    </row>
    <row r="70" customFormat="false" ht="12.75" hidden="false" customHeight="false" outlineLevel="0" collapsed="false">
      <c r="A70" s="27" t="n">
        <f aca="false">EDATE(A69,1)</f>
        <v>39234</v>
      </c>
      <c r="B70" s="28" t="n">
        <f aca="false">MONTH(A70)</f>
        <v>6</v>
      </c>
      <c r="C70" s="28" t="n">
        <f aca="false">YEAR(A70)</f>
        <v>2007</v>
      </c>
      <c r="D70" s="9" t="n">
        <v>23507.7578094727</v>
      </c>
      <c r="E70" s="9" t="n">
        <v>25364.1288272283</v>
      </c>
      <c r="F70" s="9"/>
      <c r="G70" s="9" t="n">
        <f aca="false">VLOOKUP(MONTH($A70),GasVolume,2,0)</f>
        <v>31383.9</v>
      </c>
      <c r="I70" s="29" t="n">
        <f aca="false">+$G70-D70</f>
        <v>7876.14219052727</v>
      </c>
      <c r="J70" s="29" t="n">
        <f aca="false">+$G70-E70</f>
        <v>6019.77117277168</v>
      </c>
      <c r="Q70" s="9" t="n">
        <v>90728.5133518824</v>
      </c>
      <c r="R70" s="9" t="n">
        <v>498.508315120233</v>
      </c>
      <c r="S70" s="9"/>
      <c r="T70" s="9" t="n">
        <v>97893.2027295574</v>
      </c>
      <c r="U70" s="9" t="n">
        <v>537.874740272294</v>
      </c>
      <c r="V70" s="30"/>
    </row>
    <row r="71" customFormat="false" ht="12.75" hidden="false" customHeight="false" outlineLevel="0" collapsed="false">
      <c r="A71" s="27" t="n">
        <f aca="false">EDATE(A70,1)</f>
        <v>39264</v>
      </c>
      <c r="B71" s="28" t="n">
        <f aca="false">MONTH(A71)</f>
        <v>7</v>
      </c>
      <c r="C71" s="28" t="n">
        <f aca="false">YEAR(A71)</f>
        <v>2007</v>
      </c>
      <c r="D71" s="9" t="n">
        <v>25088.822961256</v>
      </c>
      <c r="E71" s="9" t="n">
        <v>25997.1005341463</v>
      </c>
      <c r="F71" s="9"/>
      <c r="G71" s="9" t="n">
        <f aca="false">VLOOKUP(MONTH($A71),GasVolume,2,0)</f>
        <v>31383.9</v>
      </c>
      <c r="I71" s="29" t="n">
        <f aca="false">+$G71-D71</f>
        <v>6295.07703874401</v>
      </c>
      <c r="J71" s="29" t="n">
        <f aca="false">+$G71-E71</f>
        <v>5386.79946585366</v>
      </c>
      <c r="Q71" s="9" t="n">
        <v>100058.344500056</v>
      </c>
      <c r="R71" s="9" t="n">
        <v>549.771123626682</v>
      </c>
      <c r="S71" s="9"/>
      <c r="T71" s="9" t="n">
        <v>103680.704561757</v>
      </c>
      <c r="U71" s="9" t="n">
        <v>569.674200888774</v>
      </c>
      <c r="V71" s="30"/>
    </row>
    <row r="72" customFormat="false" ht="12.75" hidden="false" customHeight="false" outlineLevel="0" collapsed="false">
      <c r="A72" s="27" t="n">
        <f aca="false">EDATE(A71,1)</f>
        <v>39295</v>
      </c>
      <c r="B72" s="28" t="n">
        <f aca="false">MONTH(A72)</f>
        <v>8</v>
      </c>
      <c r="C72" s="28" t="n">
        <f aca="false">YEAR(A72)</f>
        <v>2007</v>
      </c>
      <c r="D72" s="9" t="n">
        <v>24795.6985744169</v>
      </c>
      <c r="E72" s="9" t="n">
        <v>25877.9939047007</v>
      </c>
      <c r="F72" s="9"/>
      <c r="G72" s="9" t="n">
        <f aca="false">VLOOKUP(MONTH($A72),GasVolume,2,0)</f>
        <v>31383.9</v>
      </c>
      <c r="I72" s="29" t="n">
        <f aca="false">+$G72-D72</f>
        <v>6588.20142558307</v>
      </c>
      <c r="J72" s="29" t="n">
        <f aca="false">+$G72-E72</f>
        <v>5505.90609529933</v>
      </c>
      <c r="Q72" s="9" t="n">
        <v>98889.3163266339</v>
      </c>
      <c r="R72" s="9" t="n">
        <v>543.347891904582</v>
      </c>
      <c r="S72" s="9"/>
      <c r="T72" s="9" t="n">
        <v>103205.687771224</v>
      </c>
      <c r="U72" s="9" t="n">
        <v>567.064218523207</v>
      </c>
      <c r="V72" s="30"/>
    </row>
    <row r="73" customFormat="false" ht="12.75" hidden="false" customHeight="false" outlineLevel="0" collapsed="false">
      <c r="A73" s="27" t="n">
        <f aca="false">EDATE(A72,1)</f>
        <v>39326</v>
      </c>
      <c r="B73" s="28" t="n">
        <f aca="false">MONTH(A73)</f>
        <v>9</v>
      </c>
      <c r="C73" s="28" t="n">
        <f aca="false">YEAR(A73)</f>
        <v>2007</v>
      </c>
      <c r="D73" s="9" t="n">
        <v>20625.7912819119</v>
      </c>
      <c r="E73" s="9" t="n">
        <v>26055.4170977554</v>
      </c>
      <c r="F73" s="9"/>
      <c r="G73" s="9" t="n">
        <f aca="false">VLOOKUP(MONTH($A73),GasVolume,2,0)</f>
        <v>31383.9</v>
      </c>
      <c r="I73" s="29" t="n">
        <f aca="false">+$G73-D73</f>
        <v>10758.1087180881</v>
      </c>
      <c r="J73" s="29" t="n">
        <f aca="false">+$G73-E73</f>
        <v>5328.48290224464</v>
      </c>
      <c r="Q73" s="9" t="n">
        <v>79605.5240521495</v>
      </c>
      <c r="R73" s="9" t="n">
        <v>437.392989297525</v>
      </c>
      <c r="S73" s="9"/>
      <c r="T73" s="9" t="n">
        <v>100561.239281186</v>
      </c>
      <c r="U73" s="9" t="n">
        <v>552.53428176476</v>
      </c>
      <c r="V73" s="30"/>
    </row>
    <row r="74" customFormat="false" ht="12.75" hidden="false" customHeight="false" outlineLevel="0" collapsed="false">
      <c r="A74" s="27" t="n">
        <f aca="false">EDATE(A73,1)</f>
        <v>39356</v>
      </c>
      <c r="B74" s="28" t="n">
        <f aca="false">MONTH(A74)</f>
        <v>10</v>
      </c>
      <c r="C74" s="28" t="n">
        <f aca="false">YEAR(A74)</f>
        <v>2007</v>
      </c>
      <c r="D74" s="9" t="n">
        <v>11462.4401901331</v>
      </c>
      <c r="E74" s="9" t="n">
        <v>16345.8985484959</v>
      </c>
      <c r="F74" s="9"/>
      <c r="G74" s="9" t="n">
        <f aca="false">VLOOKUP(MONTH($A74),GasVolume,2,0)</f>
        <v>18046.05</v>
      </c>
      <c r="I74" s="29" t="n">
        <f aca="false">+$G74-D74</f>
        <v>6583.60980986695</v>
      </c>
      <c r="J74" s="29" t="n">
        <f aca="false">+$G74-E74</f>
        <v>1700.15145150406</v>
      </c>
      <c r="Q74" s="9" t="n">
        <v>45714.0931293098</v>
      </c>
      <c r="R74" s="9" t="n">
        <v>251.176335875328</v>
      </c>
      <c r="S74" s="9"/>
      <c r="T74" s="9" t="n">
        <v>65190.1267211339</v>
      </c>
      <c r="U74" s="9" t="n">
        <v>358.18750945678</v>
      </c>
      <c r="V74" s="30"/>
    </row>
    <row r="75" customFormat="false" ht="12.75" hidden="false" customHeight="false" outlineLevel="0" collapsed="false">
      <c r="A75" s="27" t="n">
        <f aca="false">EDATE(A74,1)</f>
        <v>39387</v>
      </c>
      <c r="B75" s="28" t="n">
        <f aca="false">MONTH(A75)</f>
        <v>11</v>
      </c>
      <c r="C75" s="28" t="n">
        <f aca="false">YEAR(A75)</f>
        <v>2007</v>
      </c>
      <c r="D75" s="9" t="n">
        <v>15520.2727801289</v>
      </c>
      <c r="E75" s="9" t="n">
        <v>26515.8926920059</v>
      </c>
      <c r="F75" s="9"/>
      <c r="G75" s="9" t="n">
        <f aca="false">VLOOKUP(MONTH($A75),GasVolume,2,0)</f>
        <v>29529.9</v>
      </c>
      <c r="I75" s="29" t="n">
        <f aca="false">+$G75-D75</f>
        <v>14009.6272198711</v>
      </c>
      <c r="J75" s="29" t="n">
        <f aca="false">+$G75-E75</f>
        <v>3014.00730799414</v>
      </c>
      <c r="Q75" s="9" t="n">
        <v>59900.7054424117</v>
      </c>
      <c r="R75" s="9" t="n">
        <v>329.124755178086</v>
      </c>
      <c r="S75" s="9"/>
      <c r="T75" s="9" t="n">
        <v>102338.451146298</v>
      </c>
      <c r="U75" s="9" t="n">
        <v>562.299182122518</v>
      </c>
      <c r="V75" s="30"/>
    </row>
    <row r="76" customFormat="false" ht="12.75" hidden="false" customHeight="false" outlineLevel="0" collapsed="false">
      <c r="A76" s="27" t="n">
        <f aca="false">EDATE(A75,1)</f>
        <v>39417</v>
      </c>
      <c r="B76" s="28" t="n">
        <f aca="false">MONTH(A76)</f>
        <v>12</v>
      </c>
      <c r="C76" s="28" t="n">
        <f aca="false">YEAR(A76)</f>
        <v>2007</v>
      </c>
      <c r="D76" s="9" t="n">
        <v>16780.760120312</v>
      </c>
      <c r="E76" s="9" t="n">
        <v>26113.0981431939</v>
      </c>
      <c r="F76" s="9"/>
      <c r="G76" s="9" t="n">
        <f aca="false">VLOOKUP(MONTH($A76),GasVolume,2,0)</f>
        <v>29529.9</v>
      </c>
      <c r="I76" s="29" t="n">
        <f aca="false">+$G76-D76</f>
        <v>12749.1398796881</v>
      </c>
      <c r="J76" s="29" t="n">
        <f aca="false">+$G76-E76</f>
        <v>3416.80185680613</v>
      </c>
      <c r="Q76" s="9" t="n">
        <v>66924.4260555346</v>
      </c>
      <c r="R76" s="9" t="n">
        <v>367.716626678762</v>
      </c>
      <c r="S76" s="9"/>
      <c r="T76" s="9" t="n">
        <v>104143.322068572</v>
      </c>
      <c r="U76" s="9" t="n">
        <v>572.216055321824</v>
      </c>
      <c r="V76" s="30"/>
    </row>
    <row r="77" customFormat="false" ht="12.75" hidden="false" customHeight="false" outlineLevel="0" collapsed="false">
      <c r="A77" s="27" t="n">
        <f aca="false">EDATE(A76,1)</f>
        <v>39448</v>
      </c>
      <c r="B77" s="28" t="n">
        <f aca="false">MONTH(A77)</f>
        <v>1</v>
      </c>
      <c r="C77" s="28" t="n">
        <f aca="false">YEAR(A77)</f>
        <v>2008</v>
      </c>
      <c r="D77" s="9" t="n">
        <v>19318.3625868163</v>
      </c>
      <c r="E77" s="9" t="n">
        <v>27026.266984235</v>
      </c>
      <c r="F77" s="9"/>
      <c r="G77" s="9" t="n">
        <f aca="false">VLOOKUP(MONTH($A77),GasVolume,2,0)</f>
        <v>29529.9</v>
      </c>
      <c r="I77" s="29" t="n">
        <f aca="false">+$G77-D77</f>
        <v>10211.5374131837</v>
      </c>
      <c r="J77" s="29" t="n">
        <f aca="false">+$G77-E77</f>
        <v>2503.63301576505</v>
      </c>
      <c r="Q77" s="9" t="n">
        <v>77044.8012596561</v>
      </c>
      <c r="R77" s="9" t="n">
        <v>423.323083844264</v>
      </c>
      <c r="S77" s="9"/>
      <c r="T77" s="9" t="n">
        <v>107785.189310599</v>
      </c>
      <c r="U77" s="9" t="n">
        <v>592.226314893399</v>
      </c>
      <c r="V77" s="30"/>
    </row>
    <row r="78" customFormat="false" ht="12.75" hidden="false" customHeight="false" outlineLevel="0" collapsed="false">
      <c r="A78" s="27" t="n">
        <f aca="false">EDATE(A77,1)</f>
        <v>39479</v>
      </c>
      <c r="B78" s="28" t="n">
        <f aca="false">MONTH(A78)</f>
        <v>2</v>
      </c>
      <c r="C78" s="28" t="n">
        <f aca="false">YEAR(A78)</f>
        <v>2008</v>
      </c>
      <c r="D78" s="9" t="n">
        <v>19890.6668376631</v>
      </c>
      <c r="E78" s="9" t="n">
        <v>25846.5218727625</v>
      </c>
      <c r="F78" s="9"/>
      <c r="G78" s="9" t="n">
        <f aca="false">VLOOKUP(MONTH($A78),GasVolume,2,0)</f>
        <v>29529.9</v>
      </c>
      <c r="I78" s="29" t="n">
        <f aca="false">+$G78-D78</f>
        <v>9639.23316233693</v>
      </c>
      <c r="J78" s="29" t="n">
        <f aca="false">+$G78-E78</f>
        <v>3683.37812723752</v>
      </c>
      <c r="Q78" s="9" t="n">
        <v>74209.3578145155</v>
      </c>
      <c r="R78" s="9" t="n">
        <v>407.74372425558</v>
      </c>
      <c r="S78" s="9"/>
      <c r="T78" s="9" t="n">
        <v>96429.8384549224</v>
      </c>
      <c r="U78" s="9" t="n">
        <v>529.834277224848</v>
      </c>
      <c r="V78" s="30"/>
    </row>
    <row r="79" customFormat="false" ht="12.75" hidden="false" customHeight="false" outlineLevel="0" collapsed="false">
      <c r="A79" s="27" t="n">
        <f aca="false">EDATE(A78,1)</f>
        <v>39508</v>
      </c>
      <c r="B79" s="28" t="n">
        <f aca="false">MONTH(A79)</f>
        <v>3</v>
      </c>
      <c r="C79" s="28" t="n">
        <f aca="false">YEAR(A79)</f>
        <v>2008</v>
      </c>
      <c r="D79" s="9" t="n">
        <v>20004.90616478</v>
      </c>
      <c r="E79" s="9" t="n">
        <v>25866.6137323907</v>
      </c>
      <c r="F79" s="9"/>
      <c r="G79" s="9" t="n">
        <f aca="false">VLOOKUP(MONTH($A79),GasVolume,2,0)</f>
        <v>29529.9</v>
      </c>
      <c r="I79" s="29" t="n">
        <f aca="false">+$G79-D79</f>
        <v>9524.99383521997</v>
      </c>
      <c r="J79" s="29" t="n">
        <f aca="false">+$G79-E79</f>
        <v>3663.28626760934</v>
      </c>
      <c r="Q79" s="9" t="n">
        <v>79782.8497501841</v>
      </c>
      <c r="R79" s="9" t="n">
        <v>438.367306319693</v>
      </c>
      <c r="S79" s="9"/>
      <c r="T79" s="9" t="n">
        <v>103160.301775905</v>
      </c>
      <c r="U79" s="9" t="n">
        <v>566.814844922556</v>
      </c>
      <c r="V79" s="30"/>
    </row>
    <row r="80" customFormat="false" ht="12.75" hidden="false" customHeight="false" outlineLevel="0" collapsed="false">
      <c r="A80" s="27" t="n">
        <f aca="false">EDATE(A79,1)</f>
        <v>39539</v>
      </c>
      <c r="B80" s="28" t="n">
        <f aca="false">MONTH(A80)</f>
        <v>4</v>
      </c>
      <c r="C80" s="28" t="n">
        <f aca="false">YEAR(A80)</f>
        <v>2008</v>
      </c>
      <c r="D80" s="9" t="n">
        <v>12631.4915748814</v>
      </c>
      <c r="E80" s="9" t="n">
        <v>15462.7873434099</v>
      </c>
      <c r="F80" s="9"/>
      <c r="G80" s="9" t="n">
        <f aca="false">VLOOKUP(MONTH($A80),GasVolume,2,0)</f>
        <v>18046.05</v>
      </c>
      <c r="I80" s="29" t="n">
        <f aca="false">+$G80-D80</f>
        <v>5414.55842511865</v>
      </c>
      <c r="J80" s="29" t="n">
        <f aca="false">+$G80-E80</f>
        <v>2583.26265659008</v>
      </c>
      <c r="Q80" s="9" t="n">
        <v>48751.4148007771</v>
      </c>
      <c r="R80" s="9" t="n">
        <v>267.864916487787</v>
      </c>
      <c r="S80" s="9"/>
      <c r="T80" s="9" t="n">
        <v>59678.8396117712</v>
      </c>
      <c r="U80" s="9" t="n">
        <v>327.905712152589</v>
      </c>
      <c r="V80" s="30"/>
    </row>
    <row r="81" customFormat="false" ht="12.75" hidden="false" customHeight="false" outlineLevel="0" collapsed="false">
      <c r="A81" s="27" t="n">
        <f aca="false">EDATE(A80,1)</f>
        <v>39569</v>
      </c>
      <c r="B81" s="28" t="n">
        <f aca="false">MONTH(A81)</f>
        <v>5</v>
      </c>
      <c r="C81" s="28" t="n">
        <f aca="false">YEAR(A81)</f>
        <v>2008</v>
      </c>
      <c r="D81" s="9" t="n">
        <v>23230.3087733852</v>
      </c>
      <c r="E81" s="9" t="n">
        <v>25283.0857114998</v>
      </c>
      <c r="F81" s="9"/>
      <c r="G81" s="9" t="n">
        <f aca="false">VLOOKUP(MONTH($A81),GasVolume,2,0)</f>
        <v>31383.9</v>
      </c>
      <c r="I81" s="29" t="n">
        <f aca="false">+$G81-D81</f>
        <v>8153.59122661476</v>
      </c>
      <c r="J81" s="29" t="n">
        <f aca="false">+$G81-E81</f>
        <v>6100.81428850017</v>
      </c>
      <c r="Q81" s="9" t="n">
        <v>92646.2848288875</v>
      </c>
      <c r="R81" s="9" t="n">
        <v>509.045521037843</v>
      </c>
      <c r="S81" s="9"/>
      <c r="T81" s="9" t="n">
        <v>100833.09623781</v>
      </c>
      <c r="U81" s="9" t="n">
        <v>554.028001306647</v>
      </c>
      <c r="V81" s="30"/>
    </row>
    <row r="82" customFormat="false" ht="12.75" hidden="false" customHeight="false" outlineLevel="0" collapsed="false">
      <c r="A82" s="27" t="n">
        <f aca="false">EDATE(A81,1)</f>
        <v>39600</v>
      </c>
      <c r="B82" s="28" t="n">
        <f aca="false">MONTH(A82)</f>
        <v>6</v>
      </c>
      <c r="C82" s="28" t="n">
        <f aca="false">YEAR(A82)</f>
        <v>2008</v>
      </c>
      <c r="D82" s="9" t="n">
        <v>23708.1723786815</v>
      </c>
      <c r="E82" s="9" t="n">
        <v>25325.4190906795</v>
      </c>
      <c r="F82" s="9"/>
      <c r="G82" s="9" t="n">
        <f aca="false">VLOOKUP(MONTH($A82),GasVolume,2,0)</f>
        <v>31383.9</v>
      </c>
      <c r="I82" s="29" t="n">
        <f aca="false">+$G82-D82</f>
        <v>7675.72762131854</v>
      </c>
      <c r="J82" s="29" t="n">
        <f aca="false">+$G82-E82</f>
        <v>6058.48090932049</v>
      </c>
      <c r="Q82" s="9" t="n">
        <v>91502.0161276783</v>
      </c>
      <c r="R82" s="9" t="n">
        <v>502.758330371859</v>
      </c>
      <c r="S82" s="9"/>
      <c r="T82" s="9" t="n">
        <v>97743.8019709746</v>
      </c>
      <c r="U82" s="9" t="n">
        <v>537.053856983377</v>
      </c>
      <c r="V82" s="30"/>
    </row>
    <row r="83" customFormat="false" ht="12.75" hidden="false" customHeight="false" outlineLevel="0" collapsed="false">
      <c r="A83" s="27" t="n">
        <f aca="false">EDATE(A82,1)</f>
        <v>39630</v>
      </c>
      <c r="B83" s="28" t="n">
        <f aca="false">MONTH(A83)</f>
        <v>7</v>
      </c>
      <c r="C83" s="28" t="n">
        <f aca="false">YEAR(A83)</f>
        <v>2008</v>
      </c>
      <c r="D83" s="9" t="n">
        <v>25476.3198420992</v>
      </c>
      <c r="E83" s="9" t="n">
        <v>26196.934649607</v>
      </c>
      <c r="F83" s="9"/>
      <c r="G83" s="9" t="n">
        <f aca="false">VLOOKUP(MONTH($A83),GasVolume,2,0)</f>
        <v>31383.9</v>
      </c>
      <c r="I83" s="29" t="n">
        <f aca="false">+$G83-D83</f>
        <v>5907.58015790081</v>
      </c>
      <c r="J83" s="29" t="n">
        <f aca="false">+$G83-E83</f>
        <v>5186.96535039299</v>
      </c>
      <c r="Q83" s="9" t="n">
        <v>101603.745671565</v>
      </c>
      <c r="R83" s="9" t="n">
        <v>558.262338854753</v>
      </c>
      <c r="S83" s="9"/>
      <c r="T83" s="9" t="n">
        <v>104477.675818579</v>
      </c>
      <c r="U83" s="9" t="n">
        <v>574.053163838348</v>
      </c>
      <c r="V83" s="30"/>
    </row>
    <row r="84" customFormat="false" ht="12.75" hidden="false" customHeight="false" outlineLevel="0" collapsed="false">
      <c r="A84" s="27" t="n">
        <f aca="false">EDATE(A83,1)</f>
        <v>39661</v>
      </c>
      <c r="B84" s="28" t="n">
        <f aca="false">MONTH(A84)</f>
        <v>8</v>
      </c>
      <c r="C84" s="28" t="n">
        <f aca="false">YEAR(A84)</f>
        <v>2008</v>
      </c>
      <c r="D84" s="9" t="n">
        <v>24919.0070875868</v>
      </c>
      <c r="E84" s="9" t="n">
        <v>25892.1954042808</v>
      </c>
      <c r="F84" s="9"/>
      <c r="G84" s="9" t="n">
        <f aca="false">VLOOKUP(MONTH($A84),GasVolume,2,0)</f>
        <v>31383.9</v>
      </c>
      <c r="I84" s="29" t="n">
        <f aca="false">+$G84-D84</f>
        <v>6464.89291241323</v>
      </c>
      <c r="J84" s="29" t="n">
        <f aca="false">+$G84-E84</f>
        <v>5491.7045957192</v>
      </c>
      <c r="Q84" s="9" t="n">
        <v>99381.090919232</v>
      </c>
      <c r="R84" s="9" t="n">
        <v>546.04995010567</v>
      </c>
      <c r="S84" s="9"/>
      <c r="T84" s="9" t="n">
        <v>103262.325682839</v>
      </c>
      <c r="U84" s="9" t="n">
        <v>567.375415839773</v>
      </c>
      <c r="V84" s="30"/>
    </row>
    <row r="85" customFormat="false" ht="12.75" hidden="false" customHeight="false" outlineLevel="0" collapsed="false">
      <c r="A85" s="27" t="n">
        <f aca="false">EDATE(A84,1)</f>
        <v>39692</v>
      </c>
      <c r="B85" s="28" t="n">
        <f aca="false">MONTH(A85)</f>
        <v>9</v>
      </c>
      <c r="C85" s="28" t="n">
        <f aca="false">YEAR(A85)</f>
        <v>2008</v>
      </c>
      <c r="D85" s="9" t="n">
        <v>21381.5566386313</v>
      </c>
      <c r="E85" s="9" t="n">
        <v>25793.3384047626</v>
      </c>
      <c r="F85" s="9"/>
      <c r="G85" s="9" t="n">
        <f aca="false">VLOOKUP(MONTH($A85),GasVolume,2,0)</f>
        <v>31383.9</v>
      </c>
      <c r="I85" s="29" t="n">
        <f aca="false">+$G85-D85</f>
        <v>10002.3433613687</v>
      </c>
      <c r="J85" s="29" t="n">
        <f aca="false">+$G85-E85</f>
        <v>5590.56159523736</v>
      </c>
      <c r="Q85" s="9" t="n">
        <v>82522.410801356</v>
      </c>
      <c r="R85" s="9" t="n">
        <v>453.41983956789</v>
      </c>
      <c r="S85" s="9"/>
      <c r="T85" s="9" t="n">
        <v>99549.742974769</v>
      </c>
      <c r="U85" s="9" t="n">
        <v>546.976609751478</v>
      </c>
      <c r="V85" s="30"/>
    </row>
    <row r="86" customFormat="false" ht="12.75" hidden="false" customHeight="false" outlineLevel="0" collapsed="false">
      <c r="A86" s="27" t="n">
        <f aca="false">EDATE(A85,1)</f>
        <v>39722</v>
      </c>
      <c r="B86" s="28" t="n">
        <f aca="false">MONTH(A86)</f>
        <v>10</v>
      </c>
      <c r="C86" s="28" t="n">
        <f aca="false">YEAR(A86)</f>
        <v>2008</v>
      </c>
      <c r="D86" s="9" t="n">
        <v>11902.8833687866</v>
      </c>
      <c r="E86" s="9" t="n">
        <v>16135.0736182679</v>
      </c>
      <c r="F86" s="9"/>
      <c r="G86" s="9" t="n">
        <f aca="false">VLOOKUP(MONTH($A86),GasVolume,2,0)</f>
        <v>18046.05</v>
      </c>
      <c r="I86" s="29" t="n">
        <f aca="false">+$G86-D86</f>
        <v>6143.16663121345</v>
      </c>
      <c r="J86" s="29" t="n">
        <f aca="false">+$G86-E86</f>
        <v>1910.97638173209</v>
      </c>
      <c r="Q86" s="9" t="n">
        <v>47470.6528280436</v>
      </c>
      <c r="R86" s="9" t="n">
        <v>260.827762791449</v>
      </c>
      <c r="S86" s="9"/>
      <c r="T86" s="9" t="n">
        <v>64349.3222907893</v>
      </c>
      <c r="U86" s="9" t="n">
        <v>353.567704894447</v>
      </c>
      <c r="V86" s="30"/>
    </row>
    <row r="87" customFormat="false" ht="12.75" hidden="false" customHeight="false" outlineLevel="0" collapsed="false">
      <c r="A87" s="27" t="n">
        <f aca="false">EDATE(A86,1)</f>
        <v>39753</v>
      </c>
      <c r="B87" s="28" t="n">
        <f aca="false">MONTH(A87)</f>
        <v>11</v>
      </c>
      <c r="C87" s="28" t="n">
        <f aca="false">YEAR(A87)</f>
        <v>2008</v>
      </c>
      <c r="D87" s="9" t="n">
        <v>15768.3991183117</v>
      </c>
      <c r="E87" s="9" t="n">
        <v>25931.1545334961</v>
      </c>
      <c r="F87" s="9"/>
      <c r="G87" s="9" t="n">
        <f aca="false">VLOOKUP(MONTH($A87),GasVolume,2,0)</f>
        <v>29529.9</v>
      </c>
      <c r="I87" s="29" t="n">
        <f aca="false">+$G87-D87</f>
        <v>13761.5008816883</v>
      </c>
      <c r="J87" s="29" t="n">
        <f aca="false">+$G87-E87</f>
        <v>3598.7454665039</v>
      </c>
      <c r="Q87" s="9" t="n">
        <v>60858.3524442751</v>
      </c>
      <c r="R87" s="9" t="n">
        <v>334.386551891621</v>
      </c>
      <c r="S87" s="9"/>
      <c r="T87" s="9" t="n">
        <v>100081.646211872</v>
      </c>
      <c r="U87" s="9" t="n">
        <v>549.899155010287</v>
      </c>
      <c r="V87" s="30"/>
    </row>
    <row r="88" customFormat="false" ht="12.75" hidden="false" customHeight="false" outlineLevel="0" collapsed="false">
      <c r="A88" s="27" t="n">
        <f aca="false">EDATE(A87,1)</f>
        <v>39783</v>
      </c>
      <c r="B88" s="28" t="n">
        <f aca="false">MONTH(A88)</f>
        <v>12</v>
      </c>
      <c r="C88" s="28" t="n">
        <f aca="false">YEAR(A88)</f>
        <v>2008</v>
      </c>
      <c r="D88" s="9" t="n">
        <v>17764.4210136086</v>
      </c>
      <c r="E88" s="9" t="n">
        <v>25796.6586467539</v>
      </c>
      <c r="F88" s="9"/>
      <c r="G88" s="9" t="n">
        <f aca="false">VLOOKUP(MONTH($A88),GasVolume,2,0)</f>
        <v>29529.9</v>
      </c>
      <c r="I88" s="29" t="n">
        <f aca="false">+$G88-D88</f>
        <v>11765.4789863914</v>
      </c>
      <c r="J88" s="29" t="n">
        <f aca="false">+$G88-E88</f>
        <v>3733.24135324606</v>
      </c>
      <c r="Q88" s="9" t="n">
        <v>70847.4271737896</v>
      </c>
      <c r="R88" s="9" t="n">
        <v>389.271577877965</v>
      </c>
      <c r="S88" s="9"/>
      <c r="T88" s="9" t="n">
        <v>102881.3094107</v>
      </c>
      <c r="U88" s="9" t="n">
        <v>565.281919839012</v>
      </c>
      <c r="V88" s="30"/>
    </row>
    <row r="89" customFormat="false" ht="12.75" hidden="false" customHeight="false" outlineLevel="0" collapsed="false">
      <c r="A89" s="27" t="n">
        <f aca="false">EDATE(A88,1)</f>
        <v>39814</v>
      </c>
      <c r="B89" s="28" t="n">
        <f aca="false">MONTH(A89)</f>
        <v>1</v>
      </c>
      <c r="C89" s="28" t="n">
        <f aca="false">YEAR(A89)</f>
        <v>2009</v>
      </c>
      <c r="D89" s="9" t="n">
        <v>19503.0114448431</v>
      </c>
      <c r="E89" s="9" t="n">
        <v>26762.6936308437</v>
      </c>
      <c r="F89" s="9"/>
      <c r="G89" s="9" t="n">
        <f aca="false">VLOOKUP(MONTH($A89),GasVolume,2,0)</f>
        <v>29529.9</v>
      </c>
      <c r="I89" s="29" t="n">
        <f aca="false">+$G89-D89</f>
        <v>10026.8885551569</v>
      </c>
      <c r="J89" s="29" t="n">
        <f aca="false">+$G89-E89</f>
        <v>2767.20636915635</v>
      </c>
      <c r="Q89" s="9" t="n">
        <v>77781.2112170509</v>
      </c>
      <c r="R89" s="9" t="n">
        <v>427.369292401379</v>
      </c>
      <c r="S89" s="9"/>
      <c r="T89" s="9" t="n">
        <v>106734.015509604</v>
      </c>
      <c r="U89" s="9" t="n">
        <v>586.450634668155</v>
      </c>
      <c r="V89" s="30"/>
    </row>
    <row r="90" customFormat="false" ht="12.75" hidden="false" customHeight="false" outlineLevel="0" collapsed="false">
      <c r="A90" s="27" t="n">
        <f aca="false">EDATE(A89,1)</f>
        <v>39845</v>
      </c>
      <c r="B90" s="28" t="n">
        <f aca="false">MONTH(A90)</f>
        <v>2</v>
      </c>
      <c r="C90" s="28" t="n">
        <f aca="false">YEAR(A90)</f>
        <v>2009</v>
      </c>
      <c r="D90" s="9" t="n">
        <v>20139.656159688</v>
      </c>
      <c r="E90" s="9" t="n">
        <v>25597.9378299713</v>
      </c>
      <c r="F90" s="9"/>
      <c r="G90" s="9" t="n">
        <f aca="false">VLOOKUP(MONTH($A90),GasVolume,2,0)</f>
        <v>29529.9</v>
      </c>
      <c r="I90" s="29" t="n">
        <f aca="false">+$G90-D90</f>
        <v>9390.24384031202</v>
      </c>
      <c r="J90" s="29" t="n">
        <f aca="false">+$G90-E90</f>
        <v>3931.96217002867</v>
      </c>
      <c r="Q90" s="9" t="n">
        <v>72547.3269614388</v>
      </c>
      <c r="R90" s="9" t="n">
        <v>398.611686601312</v>
      </c>
      <c r="S90" s="9"/>
      <c r="T90" s="9" t="n">
        <v>92209.2189938502</v>
      </c>
      <c r="U90" s="9" t="n">
        <v>506.64406040577</v>
      </c>
      <c r="V90" s="30"/>
    </row>
    <row r="91" customFormat="false" ht="12.75" hidden="false" customHeight="false" outlineLevel="0" collapsed="false">
      <c r="A91" s="27" t="n">
        <f aca="false">EDATE(A90,1)</f>
        <v>39873</v>
      </c>
      <c r="B91" s="28" t="n">
        <f aca="false">MONTH(A91)</f>
        <v>3</v>
      </c>
      <c r="C91" s="28" t="n">
        <f aca="false">YEAR(A91)</f>
        <v>2009</v>
      </c>
      <c r="D91" s="9" t="n">
        <v>20442.6319347635</v>
      </c>
      <c r="E91" s="9" t="n">
        <v>25682.0215748072</v>
      </c>
      <c r="F91" s="9"/>
      <c r="G91" s="9" t="n">
        <f aca="false">VLOOKUP(MONTH($A91),GasVolume,2,0)</f>
        <v>29529.9</v>
      </c>
      <c r="I91" s="29" t="n">
        <f aca="false">+$G91-D91</f>
        <v>9087.26806523647</v>
      </c>
      <c r="J91" s="29" t="n">
        <f aca="false">+$G91-E91</f>
        <v>3847.87842519277</v>
      </c>
      <c r="Q91" s="9" t="n">
        <v>81528.5719770577</v>
      </c>
      <c r="R91" s="9" t="n">
        <v>447.95918668713</v>
      </c>
      <c r="S91" s="9"/>
      <c r="T91" s="9" t="n">
        <v>102424.117949186</v>
      </c>
      <c r="U91" s="9" t="n">
        <v>562.769878841682</v>
      </c>
      <c r="V91" s="30"/>
    </row>
    <row r="92" customFormat="false" ht="12.75" hidden="false" customHeight="false" outlineLevel="0" collapsed="false">
      <c r="A92" s="27" t="n">
        <f aca="false">EDATE(A91,1)</f>
        <v>39904</v>
      </c>
      <c r="B92" s="28" t="n">
        <f aca="false">MONTH(A92)</f>
        <v>4</v>
      </c>
      <c r="C92" s="28" t="n">
        <f aca="false">YEAR(A92)</f>
        <v>2009</v>
      </c>
      <c r="D92" s="9" t="n">
        <v>12795.2985086943</v>
      </c>
      <c r="E92" s="9" t="n">
        <v>15359.0126204158</v>
      </c>
      <c r="F92" s="9"/>
      <c r="G92" s="9" t="n">
        <f aca="false">VLOOKUP(MONTH($A92),GasVolume,2,0)</f>
        <v>18046.05</v>
      </c>
      <c r="I92" s="29" t="n">
        <f aca="false">+$G92-D92</f>
        <v>5250.75149130574</v>
      </c>
      <c r="J92" s="29" t="n">
        <f aca="false">+$G92-E92</f>
        <v>2687.03737958424</v>
      </c>
      <c r="Q92" s="9" t="n">
        <v>49383.6299061917</v>
      </c>
      <c r="R92" s="9" t="n">
        <v>271.338625858196</v>
      </c>
      <c r="S92" s="9"/>
      <c r="T92" s="9" t="n">
        <v>59278.3196465294</v>
      </c>
      <c r="U92" s="9" t="n">
        <v>325.705053002909</v>
      </c>
      <c r="V92" s="30"/>
    </row>
    <row r="93" customFormat="false" ht="12.75" hidden="false" customHeight="false" outlineLevel="0" collapsed="false">
      <c r="A93" s="27" t="n">
        <f aca="false">EDATE(A92,1)</f>
        <v>39934</v>
      </c>
      <c r="B93" s="28" t="n">
        <f aca="false">MONTH(A93)</f>
        <v>5</v>
      </c>
      <c r="C93" s="28" t="n">
        <f aca="false">YEAR(A93)</f>
        <v>2009</v>
      </c>
      <c r="D93" s="9" t="n">
        <v>23449.7601965719</v>
      </c>
      <c r="E93" s="9" t="n">
        <v>25230.3493169004</v>
      </c>
      <c r="F93" s="9"/>
      <c r="G93" s="9" t="n">
        <f aca="false">VLOOKUP(MONTH($A93),GasVolume,2,0)</f>
        <v>31383.9</v>
      </c>
      <c r="I93" s="29" t="n">
        <f aca="false">+$G93-D93</f>
        <v>7934.13980342809</v>
      </c>
      <c r="J93" s="29" t="n">
        <f aca="false">+$G93-E93</f>
        <v>6153.55068309956</v>
      </c>
      <c r="Q93" s="9" t="n">
        <v>93521.4931292589</v>
      </c>
      <c r="R93" s="9" t="n">
        <v>513.854357853071</v>
      </c>
      <c r="S93" s="9"/>
      <c r="T93" s="9" t="n">
        <v>100622.774839047</v>
      </c>
      <c r="U93" s="9" t="n">
        <v>552.872389225534</v>
      </c>
      <c r="V93" s="30"/>
    </row>
    <row r="94" customFormat="false" ht="12.75" hidden="false" customHeight="false" outlineLevel="0" collapsed="false">
      <c r="A94" s="27" t="n">
        <f aca="false">EDATE(A93,1)</f>
        <v>39965</v>
      </c>
      <c r="B94" s="28" t="n">
        <f aca="false">MONTH(A94)</f>
        <v>6</v>
      </c>
      <c r="C94" s="28" t="n">
        <f aca="false">YEAR(A94)</f>
        <v>2009</v>
      </c>
      <c r="D94" s="9" t="n">
        <v>24054.84840457</v>
      </c>
      <c r="E94" s="9" t="n">
        <v>25335.4257783357</v>
      </c>
      <c r="F94" s="9"/>
      <c r="G94" s="9" t="n">
        <f aca="false">VLOOKUP(MONTH($A94),GasVolume,2,0)</f>
        <v>31383.9</v>
      </c>
      <c r="I94" s="29" t="n">
        <f aca="false">+$G94-D94</f>
        <v>7329.05159542998</v>
      </c>
      <c r="J94" s="29" t="n">
        <f aca="false">+$G94-E94</f>
        <v>6048.47422166431</v>
      </c>
      <c r="Q94" s="9" t="n">
        <v>92840.0169994983</v>
      </c>
      <c r="R94" s="9" t="n">
        <v>510.109983513727</v>
      </c>
      <c r="S94" s="9"/>
      <c r="T94" s="9" t="n">
        <v>97782.422919088</v>
      </c>
      <c r="U94" s="9" t="n">
        <v>537.266059994989</v>
      </c>
      <c r="V94" s="30"/>
    </row>
    <row r="95" customFormat="false" ht="12.75" hidden="false" customHeight="false" outlineLevel="0" collapsed="false">
      <c r="A95" s="27" t="n">
        <f aca="false">EDATE(A94,1)</f>
        <v>39995</v>
      </c>
      <c r="B95" s="28" t="n">
        <f aca="false">MONTH(A95)</f>
        <v>7</v>
      </c>
      <c r="C95" s="28" t="n">
        <f aca="false">YEAR(A95)</f>
        <v>2009</v>
      </c>
      <c r="D95" s="9" t="n">
        <v>25885.4477299065</v>
      </c>
      <c r="E95" s="9" t="n">
        <v>26412.0150139326</v>
      </c>
      <c r="F95" s="9"/>
      <c r="G95" s="9" t="n">
        <f aca="false">VLOOKUP(MONTH($A95),GasVolume,2,0)</f>
        <v>31383.9</v>
      </c>
      <c r="I95" s="29" t="n">
        <f aca="false">+$G95-D95</f>
        <v>5498.45227009347</v>
      </c>
      <c r="J95" s="29" t="n">
        <f aca="false">+$G95-E95</f>
        <v>4971.88498606742</v>
      </c>
      <c r="Q95" s="9" t="n">
        <v>103235.414849749</v>
      </c>
      <c r="R95" s="9" t="n">
        <v>567.227554119503</v>
      </c>
      <c r="S95" s="9"/>
      <c r="T95" s="9" t="n">
        <v>105335.451618668</v>
      </c>
      <c r="U95" s="9" t="n">
        <v>578.766217684992</v>
      </c>
      <c r="V95" s="30"/>
    </row>
    <row r="96" customFormat="false" ht="12.75" hidden="false" customHeight="false" outlineLevel="0" collapsed="false">
      <c r="A96" s="27" t="n">
        <f aca="false">EDATE(A95,1)</f>
        <v>40026</v>
      </c>
      <c r="B96" s="28" t="n">
        <f aca="false">MONTH(A96)</f>
        <v>8</v>
      </c>
      <c r="C96" s="28" t="n">
        <f aca="false">YEAR(A96)</f>
        <v>2009</v>
      </c>
      <c r="D96" s="9" t="n">
        <v>25215.2134551966</v>
      </c>
      <c r="E96" s="9" t="n">
        <v>25996.8475254199</v>
      </c>
      <c r="F96" s="9"/>
      <c r="G96" s="9" t="n">
        <f aca="false">VLOOKUP(MONTH($A96),GasVolume,2,0)</f>
        <v>31383.9</v>
      </c>
      <c r="I96" s="29" t="n">
        <f aca="false">+$G96-D96</f>
        <v>6168.68654480345</v>
      </c>
      <c r="J96" s="29" t="n">
        <f aca="false">+$G96-E96</f>
        <v>5387.05247458006</v>
      </c>
      <c r="Q96" s="9" t="n">
        <v>100562.4105379</v>
      </c>
      <c r="R96" s="9" t="n">
        <v>552.540717241206</v>
      </c>
      <c r="S96" s="9"/>
      <c r="T96" s="9" t="n">
        <v>103679.695521423</v>
      </c>
      <c r="U96" s="9" t="n">
        <v>569.668656711114</v>
      </c>
      <c r="V96" s="30"/>
    </row>
    <row r="97" customFormat="false" ht="12.75" hidden="false" customHeight="false" outlineLevel="0" collapsed="false">
      <c r="A97" s="27" t="n">
        <f aca="false">EDATE(A96,1)</f>
        <v>40057</v>
      </c>
      <c r="B97" s="28" t="n">
        <f aca="false">MONTH(A97)</f>
        <v>9</v>
      </c>
      <c r="C97" s="28" t="n">
        <f aca="false">YEAR(A97)</f>
        <v>2009</v>
      </c>
      <c r="D97" s="9" t="n">
        <v>21728.1100268691</v>
      </c>
      <c r="E97" s="9" t="n">
        <v>25608.2291370074</v>
      </c>
      <c r="F97" s="9"/>
      <c r="G97" s="9" t="n">
        <f aca="false">VLOOKUP(MONTH($A97),GasVolume,2,0)</f>
        <v>31383.9</v>
      </c>
      <c r="I97" s="29" t="n">
        <f aca="false">+$G97-D97</f>
        <v>9655.7899731309</v>
      </c>
      <c r="J97" s="29" t="n">
        <f aca="false">+$G97-E97</f>
        <v>5775.67086299258</v>
      </c>
      <c r="Q97" s="9" t="n">
        <v>83859.9383514824</v>
      </c>
      <c r="R97" s="9" t="n">
        <v>460.768892041112</v>
      </c>
      <c r="S97" s="9"/>
      <c r="T97" s="9" t="n">
        <v>98835.311219635</v>
      </c>
      <c r="U97" s="9" t="n">
        <v>543.051160547445</v>
      </c>
      <c r="V97" s="30"/>
    </row>
    <row r="98" customFormat="false" ht="12.75" hidden="false" customHeight="false" outlineLevel="0" collapsed="false">
      <c r="A98" s="27" t="n">
        <f aca="false">EDATE(A97,1)</f>
        <v>40087</v>
      </c>
      <c r="B98" s="28" t="n">
        <f aca="false">MONTH(A98)</f>
        <v>10</v>
      </c>
      <c r="C98" s="28" t="n">
        <f aca="false">YEAR(A98)</f>
        <v>2009</v>
      </c>
      <c r="D98" s="9" t="n">
        <v>12058.6695106038</v>
      </c>
      <c r="E98" s="9" t="n">
        <v>15981.8775527978</v>
      </c>
      <c r="F98" s="9"/>
      <c r="G98" s="9" t="n">
        <f aca="false">VLOOKUP(MONTH($A98),GasVolume,2,0)</f>
        <v>18046.05</v>
      </c>
      <c r="I98" s="29" t="n">
        <f aca="false">+$G98-D98</f>
        <v>5987.38048939618</v>
      </c>
      <c r="J98" s="29" t="n">
        <f aca="false">+$G98-E98</f>
        <v>2064.17244720219</v>
      </c>
      <c r="Q98" s="9" t="n">
        <v>48091.9535351497</v>
      </c>
      <c r="R98" s="9" t="n">
        <v>264.241502940383</v>
      </c>
      <c r="S98" s="9"/>
      <c r="T98" s="9" t="n">
        <v>63738.3512333375</v>
      </c>
      <c r="U98" s="9" t="n">
        <v>350.210721062294</v>
      </c>
      <c r="V98" s="30"/>
    </row>
    <row r="99" customFormat="false" ht="12.75" hidden="false" customHeight="false" outlineLevel="0" collapsed="false">
      <c r="A99" s="27" t="n">
        <f aca="false">EDATE(A98,1)</f>
        <v>40118</v>
      </c>
      <c r="B99" s="28" t="n">
        <f aca="false">MONTH(A99)</f>
        <v>11</v>
      </c>
      <c r="C99" s="28" t="n">
        <f aca="false">YEAR(A99)</f>
        <v>2009</v>
      </c>
      <c r="D99" s="9" t="n">
        <v>16650.7921046808</v>
      </c>
      <c r="E99" s="9" t="n">
        <v>25462.8678537973</v>
      </c>
      <c r="F99" s="9"/>
      <c r="G99" s="9" t="n">
        <f aca="false">VLOOKUP(MONTH($A99),GasVolume,2,0)</f>
        <v>29529.9</v>
      </c>
      <c r="I99" s="29" t="n">
        <f aca="false">+$G99-D99</f>
        <v>12879.1078953192</v>
      </c>
      <c r="J99" s="29" t="n">
        <f aca="false">+$G99-E99</f>
        <v>4067.03214620272</v>
      </c>
      <c r="Q99" s="9" t="n">
        <v>64263.9602650745</v>
      </c>
      <c r="R99" s="9" t="n">
        <v>353.098682775135</v>
      </c>
      <c r="S99" s="9"/>
      <c r="T99" s="9" t="n">
        <v>98274.2873554507</v>
      </c>
      <c r="U99" s="9" t="n">
        <v>539.968611843136</v>
      </c>
      <c r="V99" s="30"/>
    </row>
    <row r="100" customFormat="false" ht="12.75" hidden="false" customHeight="false" outlineLevel="0" collapsed="false">
      <c r="A100" s="27" t="n">
        <f aca="false">EDATE(A99,1)</f>
        <v>40148</v>
      </c>
      <c r="B100" s="28" t="n">
        <f aca="false">MONTH(A100)</f>
        <v>12</v>
      </c>
      <c r="C100" s="28" t="n">
        <f aca="false">YEAR(A100)</f>
        <v>2009</v>
      </c>
      <c r="D100" s="9" t="n">
        <v>18199.7003541918</v>
      </c>
      <c r="E100" s="9" t="n">
        <v>25562.6908249168</v>
      </c>
      <c r="F100" s="9"/>
      <c r="G100" s="9" t="n">
        <f aca="false">VLOOKUP(MONTH($A100),GasVolume,2,0)</f>
        <v>29529.9</v>
      </c>
      <c r="I100" s="29" t="n">
        <f aca="false">+$G100-D100</f>
        <v>11330.1996458082</v>
      </c>
      <c r="J100" s="29" t="n">
        <f aca="false">+$G100-E100</f>
        <v>3967.2091750832</v>
      </c>
      <c r="Q100" s="9" t="n">
        <v>72583.392638614</v>
      </c>
      <c r="R100" s="9" t="n">
        <v>398.809849662714</v>
      </c>
      <c r="S100" s="9"/>
      <c r="T100" s="9" t="n">
        <v>101948.207329528</v>
      </c>
      <c r="U100" s="9" t="n">
        <v>560.154985327077</v>
      </c>
      <c r="V100" s="30"/>
    </row>
    <row r="101" customFormat="false" ht="12.75" hidden="false" customHeight="false" outlineLevel="0" collapsed="false">
      <c r="A101" s="27" t="n">
        <f aca="false">EDATE(A100,1)</f>
        <v>40179</v>
      </c>
      <c r="B101" s="28" t="n">
        <f aca="false">MONTH(A101)</f>
        <v>1</v>
      </c>
      <c r="C101" s="28" t="n">
        <f aca="false">YEAR(A101)</f>
        <v>2010</v>
      </c>
      <c r="D101" s="9" t="n">
        <v>17705.5515984581</v>
      </c>
      <c r="E101" s="9" t="n">
        <v>27190.0384320684</v>
      </c>
      <c r="F101" s="9"/>
      <c r="G101" s="9" t="n">
        <f aca="false">VLOOKUP(MONTH($A101),GasVolume,2,0)</f>
        <v>29529.9</v>
      </c>
      <c r="I101" s="29" t="n">
        <f aca="false">+$G101-D101</f>
        <v>11824.3484015419</v>
      </c>
      <c r="J101" s="29" t="n">
        <f aca="false">+$G101-E101</f>
        <v>2339.86156793159</v>
      </c>
      <c r="Q101" s="9" t="n">
        <v>70612.6462822848</v>
      </c>
      <c r="R101" s="9" t="n">
        <v>387.981572979587</v>
      </c>
      <c r="S101" s="9"/>
      <c r="T101" s="9" t="n">
        <v>108438.336728949</v>
      </c>
      <c r="U101" s="9" t="n">
        <v>595.815036972247</v>
      </c>
      <c r="V101" s="30"/>
    </row>
    <row r="102" customFormat="false" ht="12.75" hidden="false" customHeight="false" outlineLevel="0" collapsed="false">
      <c r="A102" s="27" t="n">
        <f aca="false">EDATE(A101,1)</f>
        <v>40210</v>
      </c>
      <c r="B102" s="28" t="n">
        <f aca="false">MONTH(A102)</f>
        <v>2</v>
      </c>
      <c r="C102" s="28" t="n">
        <f aca="false">YEAR(A102)</f>
        <v>2010</v>
      </c>
      <c r="D102" s="9" t="n">
        <v>18584.6944664691</v>
      </c>
      <c r="E102" s="9" t="n">
        <v>25526.6596576938</v>
      </c>
      <c r="F102" s="9"/>
      <c r="G102" s="9" t="n">
        <f aca="false">VLOOKUP(MONTH($A102),GasVolume,2,0)</f>
        <v>29529.9</v>
      </c>
      <c r="I102" s="29" t="n">
        <f aca="false">+$G102-D102</f>
        <v>10945.2055335309</v>
      </c>
      <c r="J102" s="29" t="n">
        <f aca="false">+$G102-E102</f>
        <v>4003.24034230622</v>
      </c>
      <c r="Q102" s="9" t="n">
        <v>66946.0240655003</v>
      </c>
      <c r="R102" s="9" t="n">
        <v>367.835297063189</v>
      </c>
      <c r="S102" s="9"/>
      <c r="T102" s="9" t="n">
        <v>91952.459850177</v>
      </c>
      <c r="U102" s="9" t="n">
        <v>505.233295880093</v>
      </c>
      <c r="V102" s="30"/>
    </row>
    <row r="103" customFormat="false" ht="12.75" hidden="false" customHeight="false" outlineLevel="0" collapsed="false">
      <c r="A103" s="27" t="n">
        <f aca="false">EDATE(A102,1)</f>
        <v>40238</v>
      </c>
      <c r="B103" s="28" t="n">
        <f aca="false">MONTH(A103)</f>
        <v>3</v>
      </c>
      <c r="C103" s="28" t="n">
        <f aca="false">YEAR(A103)</f>
        <v>2010</v>
      </c>
      <c r="D103" s="9" t="n">
        <v>18896.6105407952</v>
      </c>
      <c r="E103" s="9" t="n">
        <v>25361.1441912899</v>
      </c>
      <c r="F103" s="9"/>
      <c r="G103" s="9" t="n">
        <f aca="false">VLOOKUP(MONTH($A103),GasVolume,2,0)</f>
        <v>29529.9</v>
      </c>
      <c r="I103" s="29" t="n">
        <f aca="false">+$G103-D103</f>
        <v>10633.2894592048</v>
      </c>
      <c r="J103" s="29" t="n">
        <f aca="false">+$G103-E103</f>
        <v>4168.7558087101</v>
      </c>
      <c r="Q103" s="9" t="n">
        <v>75362.7848661585</v>
      </c>
      <c r="R103" s="9" t="n">
        <v>414.081235528343</v>
      </c>
      <c r="S103" s="9"/>
      <c r="T103" s="9" t="n">
        <v>101144.406269135</v>
      </c>
      <c r="U103" s="9" t="n">
        <v>555.738495984259</v>
      </c>
      <c r="V103" s="30"/>
    </row>
    <row r="104" customFormat="false" ht="12.75" hidden="false" customHeight="false" outlineLevel="0" collapsed="false">
      <c r="A104" s="27" t="n">
        <f aca="false">EDATE(A103,1)</f>
        <v>40269</v>
      </c>
      <c r="B104" s="28" t="n">
        <f aca="false">MONTH(A104)</f>
        <v>4</v>
      </c>
      <c r="C104" s="28" t="n">
        <f aca="false">YEAR(A104)</f>
        <v>2010</v>
      </c>
      <c r="D104" s="9" t="n">
        <v>11857.9928264882</v>
      </c>
      <c r="E104" s="9" t="n">
        <v>14994.3502982624</v>
      </c>
      <c r="F104" s="9"/>
      <c r="G104" s="9" t="n">
        <f aca="false">VLOOKUP(MONTH($A104),GasVolume,2,0)</f>
        <v>18046.05</v>
      </c>
      <c r="I104" s="29" t="n">
        <f aca="false">+$G104-D104</f>
        <v>6188.05717351184</v>
      </c>
      <c r="J104" s="29" t="n">
        <f aca="false">+$G104-E104</f>
        <v>3051.69970173758</v>
      </c>
      <c r="Q104" s="9" t="n">
        <v>45766.0857834356</v>
      </c>
      <c r="R104" s="9" t="n">
        <v>251.462009799097</v>
      </c>
      <c r="S104" s="9"/>
      <c r="T104" s="9" t="n">
        <v>57870.9004178403</v>
      </c>
      <c r="U104" s="9" t="n">
        <v>317.971980317804</v>
      </c>
      <c r="V104" s="30"/>
    </row>
    <row r="105" customFormat="false" ht="12.75" hidden="false" customHeight="false" outlineLevel="0" collapsed="false">
      <c r="A105" s="27" t="n">
        <f aca="false">EDATE(A104,1)</f>
        <v>40299</v>
      </c>
      <c r="B105" s="28" t="n">
        <f aca="false">MONTH(A105)</f>
        <v>5</v>
      </c>
      <c r="C105" s="28" t="n">
        <f aca="false">YEAR(A105)</f>
        <v>2010</v>
      </c>
      <c r="D105" s="9" t="n">
        <v>21316.9490114045</v>
      </c>
      <c r="E105" s="9" t="n">
        <v>24525.0702940488</v>
      </c>
      <c r="F105" s="9"/>
      <c r="G105" s="9" t="n">
        <f aca="false">VLOOKUP(MONTH($A105),GasVolume,2,0)</f>
        <v>31383.9</v>
      </c>
      <c r="I105" s="29" t="n">
        <f aca="false">+$G105-D105</f>
        <v>10066.9509885955</v>
      </c>
      <c r="J105" s="29" t="n">
        <f aca="false">+$G105-E105</f>
        <v>6858.8297059512</v>
      </c>
      <c r="Q105" s="9" t="n">
        <v>85015.4920048296</v>
      </c>
      <c r="R105" s="9" t="n">
        <v>467.118087938624</v>
      </c>
      <c r="S105" s="9"/>
      <c r="T105" s="9" t="n">
        <v>97810.0063187332</v>
      </c>
      <c r="U105" s="9" t="n">
        <v>537.417617135897</v>
      </c>
      <c r="V105" s="30"/>
    </row>
    <row r="106" customFormat="false" ht="12.75" hidden="false" customHeight="false" outlineLevel="0" collapsed="false">
      <c r="A106" s="27" t="n">
        <f aca="false">EDATE(A105,1)</f>
        <v>40330</v>
      </c>
      <c r="B106" s="28" t="n">
        <f aca="false">MONTH(A106)</f>
        <v>6</v>
      </c>
      <c r="C106" s="28" t="n">
        <f aca="false">YEAR(A106)</f>
        <v>2010</v>
      </c>
      <c r="D106" s="9" t="n">
        <v>22510.5135577381</v>
      </c>
      <c r="E106" s="9" t="n">
        <v>24781.1792509847</v>
      </c>
      <c r="F106" s="9"/>
      <c r="G106" s="9" t="n">
        <f aca="false">VLOOKUP(MONTH($A106),GasVolume,2,0)</f>
        <v>31383.9</v>
      </c>
      <c r="I106" s="29" t="n">
        <f aca="false">+$G106-D106</f>
        <v>8873.38644226186</v>
      </c>
      <c r="J106" s="29" t="n">
        <f aca="false">+$G106-E106</f>
        <v>6602.72074901528</v>
      </c>
      <c r="Q106" s="9" t="n">
        <v>86879.6354987964</v>
      </c>
      <c r="R106" s="9" t="n">
        <v>477.360634608771</v>
      </c>
      <c r="S106" s="9"/>
      <c r="T106" s="9" t="n">
        <v>95643.3008528936</v>
      </c>
      <c r="U106" s="9" t="n">
        <v>525.512642048866</v>
      </c>
      <c r="V106" s="30"/>
    </row>
    <row r="107" customFormat="false" ht="12.75" hidden="false" customHeight="false" outlineLevel="0" collapsed="false">
      <c r="A107" s="27" t="n">
        <f aca="false">EDATE(A106,1)</f>
        <v>40360</v>
      </c>
      <c r="B107" s="28" t="n">
        <f aca="false">MONTH(A107)</f>
        <v>7</v>
      </c>
      <c r="C107" s="28" t="n">
        <f aca="false">YEAR(A107)</f>
        <v>2010</v>
      </c>
      <c r="D107" s="9" t="n">
        <v>24095.000161093</v>
      </c>
      <c r="E107" s="9" t="n">
        <v>24984.0375272375</v>
      </c>
      <c r="F107" s="9"/>
      <c r="G107" s="9" t="n">
        <f aca="false">VLOOKUP(MONTH($A107),GasVolume,2,0)</f>
        <v>31383.9</v>
      </c>
      <c r="I107" s="29" t="n">
        <f aca="false">+$G107-D107</f>
        <v>7288.89983890699</v>
      </c>
      <c r="J107" s="29" t="n">
        <f aca="false">+$G107-E107</f>
        <v>6399.86247276249</v>
      </c>
      <c r="Q107" s="9" t="n">
        <v>96094.81602906</v>
      </c>
      <c r="R107" s="9" t="n">
        <v>527.993494665165</v>
      </c>
      <c r="S107" s="9"/>
      <c r="T107" s="9" t="n">
        <v>99640.4429878249</v>
      </c>
      <c r="U107" s="9" t="n">
        <v>547.474961471565</v>
      </c>
      <c r="V107" s="30"/>
    </row>
    <row r="108" customFormat="false" ht="12.75" hidden="false" customHeight="false" outlineLevel="0" collapsed="false">
      <c r="A108" s="27" t="n">
        <f aca="false">EDATE(A107,1)</f>
        <v>40391</v>
      </c>
      <c r="B108" s="28" t="n">
        <f aca="false">MONTH(A108)</f>
        <v>8</v>
      </c>
      <c r="C108" s="28" t="n">
        <f aca="false">YEAR(A108)</f>
        <v>2010</v>
      </c>
      <c r="D108" s="9" t="n">
        <v>23776.3088870239</v>
      </c>
      <c r="E108" s="9" t="n">
        <v>25038.8475609079</v>
      </c>
      <c r="F108" s="9"/>
      <c r="G108" s="9" t="n">
        <f aca="false">VLOOKUP(MONTH($A108),GasVolume,2,0)</f>
        <v>31383.9</v>
      </c>
      <c r="I108" s="29" t="n">
        <f aca="false">+$G108-D108</f>
        <v>7607.59111297612</v>
      </c>
      <c r="J108" s="29" t="n">
        <f aca="false">+$G108-E108</f>
        <v>6345.05243909209</v>
      </c>
      <c r="Q108" s="9" t="n">
        <v>94823.8229123557</v>
      </c>
      <c r="R108" s="9" t="n">
        <v>521.010016001954</v>
      </c>
      <c r="S108" s="9"/>
      <c r="T108" s="9" t="n">
        <v>99859.034399607</v>
      </c>
      <c r="U108" s="9" t="n">
        <v>548.676013184654</v>
      </c>
      <c r="V108" s="30"/>
    </row>
    <row r="109" customFormat="false" ht="12.75" hidden="false" customHeight="false" outlineLevel="0" collapsed="false">
      <c r="A109" s="27" t="n">
        <f aca="false">EDATE(A108,1)</f>
        <v>40422</v>
      </c>
      <c r="B109" s="28" t="n">
        <f aca="false">MONTH(A109)</f>
        <v>9</v>
      </c>
      <c r="C109" s="28" t="n">
        <f aca="false">YEAR(A109)</f>
        <v>2010</v>
      </c>
      <c r="D109" s="9" t="n">
        <v>18260.9527988937</v>
      </c>
      <c r="E109" s="9" t="n">
        <v>26900.6058425089</v>
      </c>
      <c r="F109" s="9"/>
      <c r="G109" s="9" t="n">
        <f aca="false">VLOOKUP(MONTH($A109),GasVolume,2,0)</f>
        <v>31383.9</v>
      </c>
      <c r="I109" s="29" t="n">
        <f aca="false">+$G109-D109</f>
        <v>13122.9472011063</v>
      </c>
      <c r="J109" s="29" t="n">
        <f aca="false">+$G109-E109</f>
        <v>4483.29415749107</v>
      </c>
      <c r="Q109" s="9" t="n">
        <v>70478.3975256416</v>
      </c>
      <c r="R109" s="9" t="n">
        <v>387.24394244858</v>
      </c>
      <c r="S109" s="9"/>
      <c r="T109" s="9" t="n">
        <v>103823.256821725</v>
      </c>
      <c r="U109" s="9" t="n">
        <v>570.457455064423</v>
      </c>
      <c r="V109" s="30"/>
    </row>
    <row r="110" customFormat="false" ht="12.75" hidden="false" customHeight="false" outlineLevel="0" collapsed="false">
      <c r="A110" s="27" t="n">
        <f aca="false">EDATE(A109,1)</f>
        <v>40452</v>
      </c>
      <c r="B110" s="28" t="n">
        <f aca="false">MONTH(A110)</f>
        <v>10</v>
      </c>
      <c r="C110" s="28" t="n">
        <f aca="false">YEAR(A110)</f>
        <v>2010</v>
      </c>
      <c r="D110" s="9" t="n">
        <v>8471.8782410966</v>
      </c>
      <c r="E110" s="9" t="n">
        <v>16917.5303936127</v>
      </c>
      <c r="F110" s="9"/>
      <c r="G110" s="9" t="n">
        <f aca="false">VLOOKUP(MONTH($A110),GasVolume,2,0)</f>
        <v>18046.05</v>
      </c>
      <c r="I110" s="29" t="n">
        <f aca="false">+$G110-D110</f>
        <v>9574.17175890341</v>
      </c>
      <c r="J110" s="29" t="n">
        <f aca="false">+$G110-E110</f>
        <v>1128.51960638731</v>
      </c>
      <c r="Q110" s="9" t="n">
        <v>33787.2411519355</v>
      </c>
      <c r="R110" s="9" t="n">
        <v>185.644182153492</v>
      </c>
      <c r="S110" s="9"/>
      <c r="T110" s="9" t="n">
        <v>67469.8883573901</v>
      </c>
      <c r="U110" s="9" t="n">
        <v>370.713672293352</v>
      </c>
      <c r="V110" s="30"/>
    </row>
    <row r="111" customFormat="false" ht="12.75" hidden="false" customHeight="false" outlineLevel="0" collapsed="false">
      <c r="A111" s="27" t="n">
        <f aca="false">EDATE(A110,1)</f>
        <v>40483</v>
      </c>
      <c r="B111" s="28" t="n">
        <f aca="false">MONTH(A111)</f>
        <v>11</v>
      </c>
      <c r="C111" s="28" t="n">
        <f aca="false">YEAR(A111)</f>
        <v>2010</v>
      </c>
      <c r="D111" s="9" t="n">
        <v>13519.733636321</v>
      </c>
      <c r="E111" s="9" t="n">
        <v>25880.7528192909</v>
      </c>
      <c r="F111" s="9"/>
      <c r="G111" s="9" t="n">
        <f aca="false">VLOOKUP(MONTH($A111),GasVolume,2,0)</f>
        <v>29529.9</v>
      </c>
      <c r="I111" s="29" t="n">
        <f aca="false">+$G111-D111</f>
        <v>16010.166363679</v>
      </c>
      <c r="J111" s="29" t="n">
        <f aca="false">+$G111-E111</f>
        <v>3649.14718070911</v>
      </c>
      <c r="Q111" s="9" t="n">
        <v>52179.5972069509</v>
      </c>
      <c r="R111" s="9" t="n">
        <v>286.701083554675</v>
      </c>
      <c r="S111" s="9"/>
      <c r="T111" s="9" t="n">
        <v>99887.1201053296</v>
      </c>
      <c r="U111" s="9" t="n">
        <v>548.830330249064</v>
      </c>
      <c r="V111" s="30"/>
    </row>
    <row r="112" customFormat="false" ht="12.75" hidden="false" customHeight="false" outlineLevel="0" collapsed="false">
      <c r="A112" s="27" t="n">
        <f aca="false">EDATE(A111,1)</f>
        <v>40513</v>
      </c>
      <c r="B112" s="28" t="n">
        <f aca="false">MONTH(A112)</f>
        <v>12</v>
      </c>
      <c r="C112" s="28" t="n">
        <f aca="false">YEAR(A112)</f>
        <v>2010</v>
      </c>
      <c r="D112" s="9" t="n">
        <v>16179.6294458061</v>
      </c>
      <c r="E112" s="9" t="n">
        <v>25363.7070550155</v>
      </c>
      <c r="F112" s="9"/>
      <c r="G112" s="9" t="n">
        <f aca="false">VLOOKUP(MONTH($A112),GasVolume,2,0)</f>
        <v>29529.9</v>
      </c>
      <c r="I112" s="29" t="n">
        <f aca="false">+$G112-D112</f>
        <v>13350.2705541939</v>
      </c>
      <c r="J112" s="29" t="n">
        <f aca="false">+$G112-E112</f>
        <v>4166.19294498449</v>
      </c>
      <c r="Q112" s="9" t="n">
        <v>64527.0182452065</v>
      </c>
      <c r="R112" s="9" t="n">
        <v>354.544056292344</v>
      </c>
      <c r="S112" s="9"/>
      <c r="T112" s="9" t="n">
        <v>101154.627390387</v>
      </c>
      <c r="U112" s="9" t="n">
        <v>555.794655991139</v>
      </c>
      <c r="V112" s="30"/>
    </row>
    <row r="113" customFormat="false" ht="12.75" hidden="false" customHeight="false" outlineLevel="0" collapsed="false">
      <c r="A113" s="27" t="n">
        <f aca="false">EDATE(A112,1)</f>
        <v>40544</v>
      </c>
      <c r="B113" s="28" t="n">
        <f aca="false">MONTH(A113)</f>
        <v>1</v>
      </c>
      <c r="C113" s="28" t="n">
        <f aca="false">YEAR(A113)</f>
        <v>2011</v>
      </c>
      <c r="D113" s="9" t="n">
        <v>18028.5711502345</v>
      </c>
      <c r="E113" s="9" t="n">
        <v>26998.9115241211</v>
      </c>
      <c r="F113" s="9"/>
      <c r="G113" s="9" t="n">
        <f aca="false">VLOOKUP(MONTH($A113),GasVolume,2,0)</f>
        <v>29529.9</v>
      </c>
      <c r="I113" s="29" t="n">
        <f aca="false">+$G113-D113</f>
        <v>11501.3288497655</v>
      </c>
      <c r="J113" s="29" t="n">
        <f aca="false">+$G113-E113</f>
        <v>2530.98847587891</v>
      </c>
      <c r="Q113" s="9" t="n">
        <v>71900.9012810073</v>
      </c>
      <c r="R113" s="9" t="n">
        <v>395.059897148392</v>
      </c>
      <c r="S113" s="9"/>
      <c r="T113" s="9" t="n">
        <v>107676.091245047</v>
      </c>
      <c r="U113" s="9" t="n">
        <v>591.626874972788</v>
      </c>
      <c r="V113" s="30"/>
    </row>
    <row r="114" customFormat="false" ht="12.75" hidden="false" customHeight="false" outlineLevel="0" collapsed="false">
      <c r="A114" s="27" t="n">
        <f aca="false">EDATE(A113,1)</f>
        <v>40575</v>
      </c>
      <c r="B114" s="28" t="n">
        <f aca="false">MONTH(A114)</f>
        <v>2</v>
      </c>
      <c r="C114" s="28" t="n">
        <f aca="false">YEAR(A114)</f>
        <v>2011</v>
      </c>
      <c r="D114" s="9" t="n">
        <v>18733.9491524241</v>
      </c>
      <c r="E114" s="9" t="n">
        <v>25402.0283648061</v>
      </c>
      <c r="F114" s="9"/>
      <c r="G114" s="9" t="n">
        <f aca="false">VLOOKUP(MONTH($A114),GasVolume,2,0)</f>
        <v>29529.9</v>
      </c>
      <c r="I114" s="29" t="n">
        <f aca="false">+$G114-D114</f>
        <v>10795.9508475759</v>
      </c>
      <c r="J114" s="29" t="n">
        <f aca="false">+$G114-E114</f>
        <v>4127.87163519392</v>
      </c>
      <c r="Q114" s="9" t="n">
        <v>67483.671203895</v>
      </c>
      <c r="R114" s="9" t="n">
        <v>370.789402219203</v>
      </c>
      <c r="S114" s="9"/>
      <c r="T114" s="9" t="n">
        <v>91503.51141317</v>
      </c>
      <c r="U114" s="9" t="n">
        <v>502.766546226209</v>
      </c>
      <c r="V114" s="30"/>
    </row>
    <row r="115" customFormat="false" ht="12.75" hidden="false" customHeight="false" outlineLevel="0" collapsed="false">
      <c r="A115" s="27" t="n">
        <f aca="false">EDATE(A114,1)</f>
        <v>40603</v>
      </c>
      <c r="B115" s="28" t="n">
        <f aca="false">MONTH(A115)</f>
        <v>3</v>
      </c>
      <c r="C115" s="28" t="n">
        <f aca="false">YEAR(A115)</f>
        <v>2011</v>
      </c>
      <c r="D115" s="9" t="n">
        <v>19078.0960573312</v>
      </c>
      <c r="E115" s="9" t="n">
        <v>25387.3102541905</v>
      </c>
      <c r="F115" s="9"/>
      <c r="G115" s="9" t="n">
        <f aca="false">VLOOKUP(MONTH($A115),GasVolume,2,0)</f>
        <v>29529.9</v>
      </c>
      <c r="I115" s="29" t="n">
        <f aca="false">+$G115-D115</f>
        <v>10451.8039426688</v>
      </c>
      <c r="J115" s="29" t="n">
        <f aca="false">+$G115-E115</f>
        <v>4142.58974580955</v>
      </c>
      <c r="Q115" s="9" t="n">
        <v>76086.5788984004</v>
      </c>
      <c r="R115" s="9" t="n">
        <v>418.058125815387</v>
      </c>
      <c r="S115" s="9"/>
      <c r="T115" s="9" t="n">
        <v>101248.760823351</v>
      </c>
      <c r="U115" s="9" t="n">
        <v>556.311872655772</v>
      </c>
      <c r="V115" s="30"/>
    </row>
    <row r="116" customFormat="false" ht="12.75" hidden="false" customHeight="false" outlineLevel="0" collapsed="false">
      <c r="A116" s="27" t="n">
        <f aca="false">EDATE(A115,1)</f>
        <v>40634</v>
      </c>
      <c r="B116" s="28" t="n">
        <f aca="false">MONTH(A116)</f>
        <v>4</v>
      </c>
      <c r="C116" s="28" t="n">
        <f aca="false">YEAR(A116)</f>
        <v>2011</v>
      </c>
      <c r="D116" s="9" t="n">
        <v>11881.1206882699</v>
      </c>
      <c r="E116" s="9" t="n">
        <v>14955.503816387</v>
      </c>
      <c r="F116" s="9"/>
      <c r="G116" s="9" t="n">
        <f aca="false">VLOOKUP(MONTH($A116),GasVolume,2,0)</f>
        <v>18046.05</v>
      </c>
      <c r="I116" s="29" t="n">
        <f aca="false">+$G116-D116</f>
        <v>6164.92931173012</v>
      </c>
      <c r="J116" s="29" t="n">
        <f aca="false">+$G116-E116</f>
        <v>3090.54618361305</v>
      </c>
      <c r="Q116" s="9" t="n">
        <v>45855.3480828633</v>
      </c>
      <c r="R116" s="9" t="n">
        <v>251.952461993755</v>
      </c>
      <c r="S116" s="9"/>
      <c r="T116" s="9" t="n">
        <v>57720.9718887957</v>
      </c>
      <c r="U116" s="9" t="n">
        <v>317.148197191185</v>
      </c>
      <c r="V116" s="30"/>
    </row>
    <row r="117" customFormat="false" ht="12.75" hidden="false" customHeight="false" outlineLevel="0" collapsed="false">
      <c r="A117" s="27" t="n">
        <f aca="false">EDATE(A116,1)</f>
        <v>40664</v>
      </c>
      <c r="B117" s="28" t="n">
        <f aca="false">MONTH(A117)</f>
        <v>5</v>
      </c>
      <c r="C117" s="28" t="n">
        <f aca="false">YEAR(A117)</f>
        <v>2011</v>
      </c>
      <c r="D117" s="9" t="n">
        <v>21350.4711272763</v>
      </c>
      <c r="E117" s="9" t="n">
        <v>24477.1535041667</v>
      </c>
      <c r="F117" s="9"/>
      <c r="G117" s="9" t="n">
        <f aca="false">VLOOKUP(MONTH($A117),GasVolume,2,0)</f>
        <v>31383.9</v>
      </c>
      <c r="I117" s="29" t="n">
        <f aca="false">+$G117-D117</f>
        <v>10033.4288727237</v>
      </c>
      <c r="J117" s="29" t="n">
        <f aca="false">+$G117-E117</f>
        <v>6906.74649583326</v>
      </c>
      <c r="Q117" s="9" t="n">
        <v>85149.1837058491</v>
      </c>
      <c r="R117" s="9" t="n">
        <v>467.852657724446</v>
      </c>
      <c r="S117" s="9"/>
      <c r="T117" s="9" t="n">
        <v>97618.9062947599</v>
      </c>
      <c r="U117" s="9" t="n">
        <v>536.367617004176</v>
      </c>
      <c r="V117" s="30"/>
    </row>
    <row r="118" customFormat="false" ht="12.75" hidden="false" customHeight="false" outlineLevel="0" collapsed="false">
      <c r="A118" s="27" t="n">
        <f aca="false">EDATE(A117,1)</f>
        <v>40695</v>
      </c>
      <c r="B118" s="28" t="n">
        <f aca="false">MONTH(A118)</f>
        <v>6</v>
      </c>
      <c r="C118" s="28" t="n">
        <f aca="false">YEAR(A118)</f>
        <v>2011</v>
      </c>
      <c r="D118" s="9" t="n">
        <v>22476.7282781891</v>
      </c>
      <c r="E118" s="9" t="n">
        <v>24684.6972125468</v>
      </c>
      <c r="F118" s="9"/>
      <c r="G118" s="9" t="n">
        <f aca="false">VLOOKUP(MONTH($A118),GasVolume,2,0)</f>
        <v>31383.9</v>
      </c>
      <c r="I118" s="29" t="n">
        <f aca="false">+$G118-D118</f>
        <v>8907.17172181092</v>
      </c>
      <c r="J118" s="29" t="n">
        <f aca="false">+$G118-E118</f>
        <v>6699.20278745322</v>
      </c>
      <c r="Q118" s="9" t="n">
        <v>86749.2407494754</v>
      </c>
      <c r="R118" s="9" t="n">
        <v>476.644179942173</v>
      </c>
      <c r="S118" s="9"/>
      <c r="T118" s="9" t="n">
        <v>95270.9271036155</v>
      </c>
      <c r="U118" s="9" t="n">
        <v>523.466632437448</v>
      </c>
      <c r="V118" s="30"/>
    </row>
    <row r="119" customFormat="false" ht="12.75" hidden="false" customHeight="false" outlineLevel="0" collapsed="false">
      <c r="A119" s="27" t="n">
        <f aca="false">EDATE(A118,1)</f>
        <v>40725</v>
      </c>
      <c r="B119" s="28" t="n">
        <f aca="false">MONTH(A119)</f>
        <v>7</v>
      </c>
      <c r="C119" s="28" t="n">
        <f aca="false">YEAR(A119)</f>
        <v>2011</v>
      </c>
      <c r="D119" s="9" t="n">
        <v>24119.1414292238</v>
      </c>
      <c r="E119" s="9" t="n">
        <v>25018.3052858419</v>
      </c>
      <c r="F119" s="9"/>
      <c r="G119" s="9" t="n">
        <f aca="false">VLOOKUP(MONTH($A119),GasVolume,2,0)</f>
        <v>31383.9</v>
      </c>
      <c r="I119" s="29" t="n">
        <f aca="false">+$G119-D119</f>
        <v>7264.75857077616</v>
      </c>
      <c r="J119" s="29" t="n">
        <f aca="false">+$G119-E119</f>
        <v>6365.59471415813</v>
      </c>
      <c r="Q119" s="9" t="n">
        <v>96191.0953693477</v>
      </c>
      <c r="R119" s="9" t="n">
        <v>528.522502029383</v>
      </c>
      <c r="S119" s="9"/>
      <c r="T119" s="9" t="n">
        <v>99777.1084344652</v>
      </c>
      <c r="U119" s="9" t="n">
        <v>548.22587051904</v>
      </c>
      <c r="V119" s="30"/>
    </row>
    <row r="120" customFormat="false" ht="12.75" hidden="false" customHeight="false" outlineLevel="0" collapsed="false">
      <c r="A120" s="27" t="n">
        <f aca="false">EDATE(A119,1)</f>
        <v>40756</v>
      </c>
      <c r="B120" s="28" t="n">
        <f aca="false">MONTH(A120)</f>
        <v>8</v>
      </c>
      <c r="C120" s="28" t="n">
        <f aca="false">YEAR(A120)</f>
        <v>2011</v>
      </c>
      <c r="D120" s="9" t="n">
        <v>23907.1455323982</v>
      </c>
      <c r="E120" s="9" t="n">
        <v>25120.3261175778</v>
      </c>
      <c r="F120" s="9"/>
      <c r="G120" s="9" t="n">
        <f aca="false">VLOOKUP(MONTH($A120),GasVolume,2,0)</f>
        <v>31383.9</v>
      </c>
      <c r="I120" s="29" t="n">
        <f aca="false">+$G120-D120</f>
        <v>7476.75446760178</v>
      </c>
      <c r="J120" s="29" t="n">
        <f aca="false">+$G120-E120</f>
        <v>6263.57388242219</v>
      </c>
      <c r="Q120" s="9" t="n">
        <v>95345.6209319883</v>
      </c>
      <c r="R120" s="9" t="n">
        <v>523.877038087848</v>
      </c>
      <c r="S120" s="9"/>
      <c r="T120" s="9" t="n">
        <v>100183.984258962</v>
      </c>
      <c r="U120" s="9" t="n">
        <v>550.461451972319</v>
      </c>
      <c r="V120" s="30"/>
    </row>
    <row r="121" customFormat="false" ht="12.75" hidden="false" customHeight="false" outlineLevel="0" collapsed="false">
      <c r="A121" s="27" t="n">
        <f aca="false">EDATE(A120,1)</f>
        <v>40787</v>
      </c>
      <c r="B121" s="28" t="n">
        <f aca="false">MONTH(A121)</f>
        <v>9</v>
      </c>
      <c r="C121" s="28" t="n">
        <f aca="false">YEAR(A121)</f>
        <v>2011</v>
      </c>
      <c r="D121" s="9" t="n">
        <v>18222.0463275304</v>
      </c>
      <c r="E121" s="9" t="n">
        <v>26636.350037385</v>
      </c>
      <c r="F121" s="9"/>
      <c r="G121" s="9" t="n">
        <f aca="false">VLOOKUP(MONTH($A121),GasVolume,2,0)</f>
        <v>31383.9</v>
      </c>
      <c r="I121" s="29" t="n">
        <f aca="false">+$G121-D121</f>
        <v>13161.8536724697</v>
      </c>
      <c r="J121" s="29" t="n">
        <f aca="false">+$G121-E121</f>
        <v>4747.54996261505</v>
      </c>
      <c r="Q121" s="9" t="n">
        <v>70328.2374663464</v>
      </c>
      <c r="R121" s="9" t="n">
        <v>386.418887177727</v>
      </c>
      <c r="S121" s="9"/>
      <c r="T121" s="9" t="n">
        <v>102803.357921208</v>
      </c>
      <c r="U121" s="9" t="n">
        <v>564.853614951692</v>
      </c>
      <c r="V121" s="30"/>
    </row>
    <row r="122" customFormat="false" ht="12.75" hidden="false" customHeight="false" outlineLevel="0" collapsed="false">
      <c r="A122" s="27" t="n">
        <f aca="false">EDATE(A121,1)</f>
        <v>40817</v>
      </c>
      <c r="B122" s="28" t="n">
        <f aca="false">MONTH(A122)</f>
        <v>10</v>
      </c>
      <c r="C122" s="28" t="n">
        <f aca="false">YEAR(A122)</f>
        <v>2011</v>
      </c>
      <c r="D122" s="9" t="n">
        <v>8584.19981310439</v>
      </c>
      <c r="E122" s="9" t="n">
        <v>16751.7978332976</v>
      </c>
      <c r="F122" s="9"/>
      <c r="G122" s="9" t="n">
        <f aca="false">VLOOKUP(MONTH($A122),GasVolume,2,0)</f>
        <v>18046.05</v>
      </c>
      <c r="I122" s="29" t="n">
        <f aca="false">+$G122-D122</f>
        <v>9461.85018689562</v>
      </c>
      <c r="J122" s="29" t="n">
        <f aca="false">+$G122-E122</f>
        <v>1294.25216670236</v>
      </c>
      <c r="Q122" s="9" t="n">
        <v>34235.1980195852</v>
      </c>
      <c r="R122" s="9" t="n">
        <v>188.105483624095</v>
      </c>
      <c r="S122" s="9"/>
      <c r="T122" s="9" t="n">
        <v>66808.9197005309</v>
      </c>
      <c r="U122" s="9" t="n">
        <v>367.081976376544</v>
      </c>
      <c r="V122" s="30"/>
    </row>
    <row r="123" customFormat="false" ht="12.75" hidden="false" customHeight="false" outlineLevel="0" collapsed="false">
      <c r="A123" s="27" t="n">
        <f aca="false">EDATE(A122,1)</f>
        <v>40848</v>
      </c>
      <c r="B123" s="28" t="n">
        <f aca="false">MONTH(A123)</f>
        <v>11</v>
      </c>
      <c r="C123" s="28" t="n">
        <f aca="false">YEAR(A123)</f>
        <v>2011</v>
      </c>
      <c r="D123" s="9" t="n">
        <v>13741.4586353103</v>
      </c>
      <c r="E123" s="9" t="n">
        <v>25622.4161263736</v>
      </c>
      <c r="F123" s="9"/>
      <c r="G123" s="9" t="n">
        <f aca="false">VLOOKUP(MONTH($A123),GasVolume,2,0)</f>
        <v>29529.9</v>
      </c>
      <c r="I123" s="29" t="n">
        <f aca="false">+$G123-D123</f>
        <v>15788.4413646897</v>
      </c>
      <c r="J123" s="29" t="n">
        <f aca="false">+$G123-E123</f>
        <v>3907.48387362638</v>
      </c>
      <c r="Q123" s="9" t="n">
        <v>53035.3478784649</v>
      </c>
      <c r="R123" s="9" t="n">
        <v>291.403010321236</v>
      </c>
      <c r="S123" s="9"/>
      <c r="T123" s="9" t="n">
        <v>98890.0660994737</v>
      </c>
      <c r="U123" s="9" t="n">
        <v>543.35201153557</v>
      </c>
      <c r="V123" s="30"/>
    </row>
    <row r="124" customFormat="false" ht="12.75" hidden="false" customHeight="false" outlineLevel="0" collapsed="false">
      <c r="A124" s="27" t="n">
        <f aca="false">EDATE(A123,1)</f>
        <v>40878</v>
      </c>
      <c r="B124" s="28" t="n">
        <f aca="false">MONTH(A124)</f>
        <v>12</v>
      </c>
      <c r="C124" s="28" t="n">
        <f aca="false">YEAR(A124)</f>
        <v>2011</v>
      </c>
      <c r="D124" s="9" t="n">
        <v>15823.3163931475</v>
      </c>
      <c r="E124" s="9" t="n">
        <v>25142.1577040989</v>
      </c>
      <c r="F124" s="9"/>
      <c r="G124" s="9" t="n">
        <f aca="false">VLOOKUP(MONTH($A124),GasVolume,2,0)</f>
        <v>29529.9</v>
      </c>
      <c r="I124" s="29" t="n">
        <f aca="false">+$G124-D124</f>
        <v>13706.5836068525</v>
      </c>
      <c r="J124" s="29" t="n">
        <f aca="false">+$G124-E124</f>
        <v>4387.74229590112</v>
      </c>
      <c r="Q124" s="9" t="n">
        <v>63105.983299572</v>
      </c>
      <c r="R124" s="9" t="n">
        <v>346.73617197567</v>
      </c>
      <c r="S124" s="9"/>
      <c r="T124" s="9" t="n">
        <v>100271.052209837</v>
      </c>
      <c r="U124" s="9" t="n">
        <v>550.939847306799</v>
      </c>
      <c r="V124" s="30"/>
    </row>
    <row r="125" customFormat="false" ht="12.75" hidden="false" customHeight="false" outlineLevel="0" collapsed="false">
      <c r="A125" s="27" t="n">
        <f aca="false">EDATE(A124,1)</f>
        <v>40909</v>
      </c>
      <c r="B125" s="28" t="n">
        <f aca="false">MONTH(A125)</f>
        <v>1</v>
      </c>
      <c r="C125" s="28" t="n">
        <f aca="false">YEAR(A125)</f>
        <v>2012</v>
      </c>
      <c r="D125" s="9" t="n">
        <v>18195.1072533745</v>
      </c>
      <c r="E125" s="9" t="n">
        <v>26862.1063592452</v>
      </c>
      <c r="F125" s="9"/>
      <c r="G125" s="9" t="n">
        <f aca="false">VLOOKUP(MONTH($A125),GasVolume,2,0)</f>
        <v>29529.9</v>
      </c>
      <c r="I125" s="29" t="n">
        <f aca="false">+$G125-D125</f>
        <v>11334.7927466255</v>
      </c>
      <c r="J125" s="29" t="n">
        <f aca="false">+$G125-E125</f>
        <v>2667.79364075484</v>
      </c>
      <c r="Q125" s="9" t="n">
        <v>72565.0745985602</v>
      </c>
      <c r="R125" s="9" t="n">
        <v>398.70920109099</v>
      </c>
      <c r="S125" s="9"/>
      <c r="T125" s="9" t="n">
        <v>107130.489789862</v>
      </c>
      <c r="U125" s="9" t="n">
        <v>588.629064779464</v>
      </c>
      <c r="V125" s="30"/>
    </row>
    <row r="126" customFormat="false" ht="12.75" hidden="false" customHeight="false" outlineLevel="0" collapsed="false">
      <c r="A126" s="27" t="n">
        <f aca="false">EDATE(A125,1)</f>
        <v>40940</v>
      </c>
      <c r="B126" s="28" t="n">
        <f aca="false">MONTH(A126)</f>
        <v>2</v>
      </c>
      <c r="C126" s="28" t="n">
        <f aca="false">YEAR(A126)</f>
        <v>2012</v>
      </c>
      <c r="D126" s="9" t="n">
        <v>18892.2665995053</v>
      </c>
      <c r="E126" s="9" t="n">
        <v>25308.2440698633</v>
      </c>
      <c r="F126" s="9"/>
      <c r="G126" s="9" t="n">
        <f aca="false">VLOOKUP(MONTH($A126),GasVolume,2,0)</f>
        <v>29529.9</v>
      </c>
      <c r="I126" s="29" t="n">
        <f aca="false">+$G126-D126</f>
        <v>10637.6334004948</v>
      </c>
      <c r="J126" s="29" t="n">
        <f aca="false">+$G126-E126</f>
        <v>4221.65593013675</v>
      </c>
      <c r="Q126" s="9" t="n">
        <v>70484.4630626081</v>
      </c>
      <c r="R126" s="9" t="n">
        <v>387.27726957477</v>
      </c>
      <c r="S126" s="9"/>
      <c r="T126" s="9" t="n">
        <v>94421.5975847207</v>
      </c>
      <c r="U126" s="9" t="n">
        <v>518.799986729235</v>
      </c>
      <c r="V126" s="30"/>
    </row>
    <row r="127" customFormat="false" ht="12.75" hidden="false" customHeight="false" outlineLevel="0" collapsed="false">
      <c r="A127" s="27" t="n">
        <f aca="false">EDATE(A126,1)</f>
        <v>40969</v>
      </c>
      <c r="B127" s="28" t="n">
        <f aca="false">MONTH(A127)</f>
        <v>3</v>
      </c>
      <c r="C127" s="28" t="n">
        <f aca="false">YEAR(A127)</f>
        <v>2012</v>
      </c>
      <c r="D127" s="9" t="n">
        <v>19088.3423015625</v>
      </c>
      <c r="E127" s="9" t="n">
        <v>25295.9188415006</v>
      </c>
      <c r="F127" s="9"/>
      <c r="G127" s="9" t="n">
        <f aca="false">VLOOKUP(MONTH($A127),GasVolume,2,0)</f>
        <v>29529.9</v>
      </c>
      <c r="I127" s="29" t="n">
        <f aca="false">+$G127-D127</f>
        <v>10441.5576984375</v>
      </c>
      <c r="J127" s="29" t="n">
        <f aca="false">+$G127-E127</f>
        <v>4233.98115849945</v>
      </c>
      <c r="Q127" s="9" t="n">
        <v>76127.4426023976</v>
      </c>
      <c r="R127" s="9" t="n">
        <v>418.282651661526</v>
      </c>
      <c r="S127" s="9"/>
      <c r="T127" s="9" t="n">
        <v>100884.276866913</v>
      </c>
      <c r="U127" s="9" t="n">
        <v>554.309213554469</v>
      </c>
      <c r="V127" s="30"/>
    </row>
    <row r="128" customFormat="false" ht="12.75" hidden="false" customHeight="false" outlineLevel="0" collapsed="false">
      <c r="A128" s="27" t="n">
        <f aca="false">EDATE(A127,1)</f>
        <v>41000</v>
      </c>
      <c r="B128" s="28" t="n">
        <f aca="false">MONTH(A128)</f>
        <v>4</v>
      </c>
      <c r="C128" s="28" t="n">
        <f aca="false">YEAR(A128)</f>
        <v>2012</v>
      </c>
      <c r="D128" s="9" t="n">
        <v>11954.0960073272</v>
      </c>
      <c r="E128" s="9" t="n">
        <v>14940.1845555072</v>
      </c>
      <c r="F128" s="9"/>
      <c r="G128" s="9" t="n">
        <f aca="false">VLOOKUP(MONTH($A128),GasVolume,2,0)</f>
        <v>18046.05</v>
      </c>
      <c r="I128" s="29" t="n">
        <f aca="false">+$G128-D128</f>
        <v>6091.95399267284</v>
      </c>
      <c r="J128" s="29" t="n">
        <f aca="false">+$G128-E128</f>
        <v>3105.86544449281</v>
      </c>
      <c r="Q128" s="9" t="n">
        <v>46136.9973266197</v>
      </c>
      <c r="R128" s="9" t="n">
        <v>253.499985311097</v>
      </c>
      <c r="S128" s="9"/>
      <c r="T128" s="9" t="n">
        <v>57661.8469915368</v>
      </c>
      <c r="U128" s="9" t="n">
        <v>316.823335118334</v>
      </c>
      <c r="V128" s="30"/>
    </row>
    <row r="129" customFormat="false" ht="12.75" hidden="false" customHeight="false" outlineLevel="0" collapsed="false">
      <c r="A129" s="27" t="n">
        <f aca="false">EDATE(A128,1)</f>
        <v>41030</v>
      </c>
      <c r="B129" s="28" t="n">
        <f aca="false">MONTH(A129)</f>
        <v>5</v>
      </c>
      <c r="C129" s="28" t="n">
        <f aca="false">YEAR(A129)</f>
        <v>2012</v>
      </c>
      <c r="D129" s="9" t="n">
        <v>21380.3941883833</v>
      </c>
      <c r="E129" s="9" t="n">
        <v>24457.7301850398</v>
      </c>
      <c r="F129" s="9"/>
      <c r="G129" s="9" t="n">
        <f aca="false">VLOOKUP(MONTH($A129),GasVolume,2,0)</f>
        <v>31383.9</v>
      </c>
      <c r="I129" s="29" t="n">
        <f aca="false">+$G129-D129</f>
        <v>10003.5058116167</v>
      </c>
      <c r="J129" s="29" t="n">
        <f aca="false">+$G129-E129</f>
        <v>6926.16981496021</v>
      </c>
      <c r="Q129" s="9" t="n">
        <v>85268.5217856532</v>
      </c>
      <c r="R129" s="9" t="n">
        <v>468.508361459633</v>
      </c>
      <c r="S129" s="9"/>
      <c r="T129" s="9" t="n">
        <v>97541.4429095888</v>
      </c>
      <c r="U129" s="9" t="n">
        <v>535.94199400873</v>
      </c>
      <c r="V129" s="30"/>
    </row>
    <row r="130" customFormat="false" ht="12.75" hidden="false" customHeight="false" outlineLevel="0" collapsed="false">
      <c r="A130" s="27" t="n">
        <f aca="false">EDATE(A129,1)</f>
        <v>41061</v>
      </c>
      <c r="B130" s="28" t="n">
        <f aca="false">MONTH(A130)</f>
        <v>6</v>
      </c>
      <c r="C130" s="28" t="n">
        <f aca="false">YEAR(A130)</f>
        <v>2012</v>
      </c>
      <c r="D130" s="9" t="n">
        <v>22396.9408177069</v>
      </c>
      <c r="E130" s="9" t="n">
        <v>24579.9622275917</v>
      </c>
      <c r="F130" s="9"/>
      <c r="G130" s="9" t="n">
        <f aca="false">VLOOKUP(MONTH($A130),GasVolume,2,0)</f>
        <v>31383.9</v>
      </c>
      <c r="I130" s="29" t="n">
        <f aca="false">+$G130-D130</f>
        <v>8986.95918229306</v>
      </c>
      <c r="J130" s="29" t="n">
        <f aca="false">+$G130-E130</f>
        <v>6803.93777240829</v>
      </c>
      <c r="Q130" s="9" t="n">
        <v>86441.2999525548</v>
      </c>
      <c r="R130" s="9" t="n">
        <v>474.95219754151</v>
      </c>
      <c r="S130" s="9"/>
      <c r="T130" s="9" t="n">
        <v>94866.7009941787</v>
      </c>
      <c r="U130" s="9" t="n">
        <v>521.245609858125</v>
      </c>
      <c r="V130" s="30"/>
    </row>
    <row r="131" customFormat="false" ht="12.75" hidden="false" customHeight="false" outlineLevel="0" collapsed="false">
      <c r="A131" s="27" t="n">
        <f aca="false">EDATE(A130,1)</f>
        <v>41091</v>
      </c>
      <c r="B131" s="28" t="n">
        <f aca="false">MONTH(A131)</f>
        <v>7</v>
      </c>
      <c r="C131" s="28" t="n">
        <f aca="false">YEAR(A131)</f>
        <v>2012</v>
      </c>
      <c r="D131" s="9" t="n">
        <v>24377.3991819233</v>
      </c>
      <c r="E131" s="9" t="n">
        <v>25200.3566621363</v>
      </c>
      <c r="F131" s="9"/>
      <c r="G131" s="9" t="n">
        <f aca="false">VLOOKUP(MONTH($A131),GasVolume,2,0)</f>
        <v>31383.9</v>
      </c>
      <c r="I131" s="29" t="n">
        <f aca="false">+$G131-D131</f>
        <v>7006.50081807674</v>
      </c>
      <c r="J131" s="29" t="n">
        <f aca="false">+$G131-E131</f>
        <v>6183.5433378637</v>
      </c>
      <c r="Q131" s="9" t="n">
        <v>97221.0696821847</v>
      </c>
      <c r="R131" s="9" t="n">
        <v>534.181701550465</v>
      </c>
      <c r="S131" s="9"/>
      <c r="T131" s="9" t="n">
        <v>100503.159208314</v>
      </c>
      <c r="U131" s="9" t="n">
        <v>552.215160485242</v>
      </c>
      <c r="V131" s="30"/>
    </row>
    <row r="132" customFormat="false" ht="12.75" hidden="false" customHeight="false" outlineLevel="0" collapsed="false">
      <c r="A132" s="27" t="n">
        <f aca="false">EDATE(A131,1)</f>
        <v>41122</v>
      </c>
      <c r="B132" s="28" t="n">
        <f aca="false">MONTH(A132)</f>
        <v>8</v>
      </c>
      <c r="C132" s="28" t="n">
        <f aca="false">YEAR(A132)</f>
        <v>2012</v>
      </c>
      <c r="D132" s="9" t="n">
        <v>24008.0404865077</v>
      </c>
      <c r="E132" s="9" t="n">
        <v>25176.9271335752</v>
      </c>
      <c r="F132" s="9"/>
      <c r="G132" s="9" t="n">
        <f aca="false">VLOOKUP(MONTH($A132),GasVolume,2,0)</f>
        <v>31383.9</v>
      </c>
      <c r="I132" s="29" t="n">
        <f aca="false">+$G132-D132</f>
        <v>7375.85951349235</v>
      </c>
      <c r="J132" s="29" t="n">
        <f aca="false">+$G132-E132</f>
        <v>6206.97286642481</v>
      </c>
      <c r="Q132" s="9" t="n">
        <v>95748.0065716888</v>
      </c>
      <c r="R132" s="9" t="n">
        <v>526.087948196093</v>
      </c>
      <c r="S132" s="9"/>
      <c r="T132" s="9" t="n">
        <v>100409.718402268</v>
      </c>
      <c r="U132" s="9" t="n">
        <v>551.701749463012</v>
      </c>
      <c r="V132" s="30"/>
    </row>
    <row r="133" customFormat="false" ht="12.75" hidden="false" customHeight="false" outlineLevel="0" collapsed="false">
      <c r="A133" s="27" t="n">
        <f aca="false">EDATE(A132,1)</f>
        <v>41153</v>
      </c>
      <c r="B133" s="28" t="n">
        <f aca="false">MONTH(A133)</f>
        <v>9</v>
      </c>
      <c r="C133" s="28" t="n">
        <f aca="false">YEAR(A133)</f>
        <v>2012</v>
      </c>
      <c r="D133" s="9" t="n">
        <v>17931.3759883712</v>
      </c>
      <c r="E133" s="9" t="n">
        <v>26267.7575540685</v>
      </c>
      <c r="F133" s="9"/>
      <c r="G133" s="9" t="n">
        <f aca="false">VLOOKUP(MONTH($A133),GasVolume,2,0)</f>
        <v>31383.9</v>
      </c>
      <c r="I133" s="29" t="n">
        <f aca="false">+$G133-D133</f>
        <v>13452.5240116288</v>
      </c>
      <c r="J133" s="29" t="n">
        <f aca="false">+$G133-E133</f>
        <v>5116.1424459315</v>
      </c>
      <c r="Q133" s="9" t="n">
        <v>69206.3913098076</v>
      </c>
      <c r="R133" s="9" t="n">
        <v>380.254897306635</v>
      </c>
      <c r="S133" s="9"/>
      <c r="T133" s="9" t="n">
        <v>101380.770181662</v>
      </c>
      <c r="U133" s="9" t="n">
        <v>557.037198800338</v>
      </c>
      <c r="V133" s="30"/>
    </row>
    <row r="134" customFormat="false" ht="12.75" hidden="false" customHeight="false" outlineLevel="0" collapsed="false">
      <c r="A134" s="27" t="n">
        <f aca="false">EDATE(A133,1)</f>
        <v>41183</v>
      </c>
      <c r="B134" s="28" t="n">
        <f aca="false">MONTH(A134)</f>
        <v>10</v>
      </c>
      <c r="C134" s="28" t="n">
        <f aca="false">YEAR(A134)</f>
        <v>2012</v>
      </c>
      <c r="D134" s="9" t="n">
        <v>9057.98224998574</v>
      </c>
      <c r="E134" s="9" t="n">
        <v>16576.9587702977</v>
      </c>
      <c r="F134" s="9"/>
      <c r="G134" s="9" t="n">
        <f aca="false">VLOOKUP(MONTH($A134),GasVolume,2,0)</f>
        <v>18046.05</v>
      </c>
      <c r="I134" s="29" t="n">
        <f aca="false">+$G134-D134</f>
        <v>8988.06775001427</v>
      </c>
      <c r="J134" s="29" t="n">
        <f aca="false">+$G134-E134</f>
        <v>1469.09122970231</v>
      </c>
      <c r="Q134" s="9" t="n">
        <v>36124.7201530372</v>
      </c>
      <c r="R134" s="9" t="n">
        <v>198.487473368336</v>
      </c>
      <c r="S134" s="9"/>
      <c r="T134" s="9" t="n">
        <v>66111.6328160592</v>
      </c>
      <c r="U134" s="9" t="n">
        <v>363.250729758567</v>
      </c>
      <c r="V134" s="30"/>
    </row>
    <row r="135" customFormat="false" ht="12.75" hidden="false" customHeight="false" outlineLevel="0" collapsed="false">
      <c r="A135" s="27" t="n">
        <f aca="false">EDATE(A134,1)</f>
        <v>41214</v>
      </c>
      <c r="B135" s="28" t="n">
        <f aca="false">MONTH(A135)</f>
        <v>11</v>
      </c>
      <c r="C135" s="28" t="n">
        <f aca="false">YEAR(A135)</f>
        <v>2012</v>
      </c>
      <c r="D135" s="9" t="n">
        <v>14076.9875133211</v>
      </c>
      <c r="E135" s="9" t="n">
        <v>25365.6629441726</v>
      </c>
      <c r="F135" s="9"/>
      <c r="G135" s="9" t="n">
        <f aca="false">VLOOKUP(MONTH($A135),GasVolume,2,0)</f>
        <v>29529.9</v>
      </c>
      <c r="I135" s="29" t="n">
        <f aca="false">+$G135-D135</f>
        <v>15452.9124866789</v>
      </c>
      <c r="J135" s="29" t="n">
        <f aca="false">+$G135-E135</f>
        <v>4164.2370558274</v>
      </c>
      <c r="Q135" s="9" t="n">
        <v>54330.3261803206</v>
      </c>
      <c r="R135" s="9" t="n">
        <v>298.518275716047</v>
      </c>
      <c r="S135" s="9"/>
      <c r="T135" s="9" t="n">
        <v>97899.1236749232</v>
      </c>
      <c r="U135" s="9" t="n">
        <v>537.907272939139</v>
      </c>
      <c r="V135" s="30"/>
    </row>
    <row r="136" customFormat="false" ht="12.75" hidden="false" customHeight="false" outlineLevel="0" collapsed="false">
      <c r="A136" s="27" t="n">
        <f aca="false">EDATE(A135,1)</f>
        <v>41244</v>
      </c>
      <c r="B136" s="28" t="n">
        <f aca="false">MONTH(A136)</f>
        <v>12</v>
      </c>
      <c r="C136" s="28" t="n">
        <f aca="false">YEAR(A136)</f>
        <v>2012</v>
      </c>
      <c r="D136" s="9" t="n">
        <v>15953.7020541797</v>
      </c>
      <c r="E136" s="9" t="n">
        <v>25059.2038564603</v>
      </c>
      <c r="F136" s="9"/>
      <c r="G136" s="9" t="n">
        <f aca="false">VLOOKUP(MONTH($A136),GasVolume,2,0)</f>
        <v>29529.9</v>
      </c>
      <c r="I136" s="29" t="n">
        <f aca="false">+$G136-D136</f>
        <v>13576.1979458203</v>
      </c>
      <c r="J136" s="29" t="n">
        <f aca="false">+$G136-E136</f>
        <v>4470.6961435397</v>
      </c>
      <c r="Q136" s="9" t="n">
        <v>63625.9827196156</v>
      </c>
      <c r="R136" s="9" t="n">
        <v>349.593311646239</v>
      </c>
      <c r="S136" s="9"/>
      <c r="T136" s="9" t="n">
        <v>99940.2186479184</v>
      </c>
      <c r="U136" s="9" t="n">
        <v>549.122080483068</v>
      </c>
      <c r="V136" s="30"/>
    </row>
    <row r="137" customFormat="false" ht="12.75" hidden="false" customHeight="false" outlineLevel="0" collapsed="false">
      <c r="A137" s="27" t="n">
        <f aca="false">EDATE(A136,1)</f>
        <v>41275</v>
      </c>
      <c r="B137" s="28" t="n">
        <f aca="false">MONTH(A137)</f>
        <v>1</v>
      </c>
      <c r="C137" s="28" t="n">
        <f aca="false">YEAR(A137)</f>
        <v>2013</v>
      </c>
      <c r="D137" s="9" t="n">
        <v>18428.8192767456</v>
      </c>
      <c r="E137" s="9" t="n">
        <v>26751.3884133719</v>
      </c>
      <c r="F137" s="9"/>
      <c r="G137" s="9" t="n">
        <f aca="false">VLOOKUP(MONTH($A137),GasVolume,2,0)</f>
        <v>29529.9</v>
      </c>
      <c r="I137" s="29" t="n">
        <f aca="false">+$G137-D137</f>
        <v>11101.0807232544</v>
      </c>
      <c r="J137" s="29" t="n">
        <f aca="false">+$G137-E137</f>
        <v>2778.51158662811</v>
      </c>
      <c r="Q137" s="9" t="n">
        <v>73497.1565134587</v>
      </c>
      <c r="R137" s="9" t="n">
        <v>403.830530293729</v>
      </c>
      <c r="S137" s="9"/>
      <c r="T137" s="9" t="n">
        <v>106688.928446485</v>
      </c>
      <c r="U137" s="9" t="n">
        <v>586.202903552116</v>
      </c>
      <c r="V137" s="30"/>
    </row>
    <row r="138" customFormat="false" ht="12.75" hidden="false" customHeight="false" outlineLevel="0" collapsed="false">
      <c r="A138" s="27" t="n">
        <f aca="false">EDATE(A137,1)</f>
        <v>41306</v>
      </c>
      <c r="B138" s="28" t="n">
        <f aca="false">MONTH(A138)</f>
        <v>2</v>
      </c>
      <c r="C138" s="28" t="n">
        <f aca="false">YEAR(A138)</f>
        <v>2013</v>
      </c>
      <c r="D138" s="9" t="n">
        <v>18952.517262413</v>
      </c>
      <c r="E138" s="9" t="n">
        <v>25234.2582155376</v>
      </c>
      <c r="F138" s="9"/>
      <c r="G138" s="9" t="n">
        <f aca="false">VLOOKUP(MONTH($A138),GasVolume,2,0)</f>
        <v>29529.9</v>
      </c>
      <c r="I138" s="29" t="n">
        <f aca="false">+$G138-D138</f>
        <v>10577.382737587</v>
      </c>
      <c r="J138" s="29" t="n">
        <f aca="false">+$G138-E138</f>
        <v>4295.64178446242</v>
      </c>
      <c r="Q138" s="9" t="n">
        <v>68271.0000447143</v>
      </c>
      <c r="R138" s="9" t="n">
        <v>375.115384861068</v>
      </c>
      <c r="S138" s="9"/>
      <c r="T138" s="9" t="n">
        <v>90899.1676360546</v>
      </c>
      <c r="U138" s="9" t="n">
        <v>499.445976022278</v>
      </c>
      <c r="V138" s="30"/>
    </row>
    <row r="139" customFormat="false" ht="12.75" hidden="false" customHeight="false" outlineLevel="0" collapsed="false">
      <c r="A139" s="27" t="n">
        <f aca="false">EDATE(A138,1)</f>
        <v>41334</v>
      </c>
      <c r="B139" s="28" t="n">
        <f aca="false">MONTH(A139)</f>
        <v>3</v>
      </c>
      <c r="C139" s="28" t="n">
        <f aca="false">YEAR(A139)</f>
        <v>2013</v>
      </c>
      <c r="D139" s="9" t="n">
        <v>19152.9528530227</v>
      </c>
      <c r="E139" s="9" t="n">
        <v>25210.2456092594</v>
      </c>
      <c r="F139" s="9"/>
      <c r="G139" s="9" t="n">
        <f aca="false">VLOOKUP(MONTH($A139),GasVolume,2,0)</f>
        <v>29529.9</v>
      </c>
      <c r="I139" s="29" t="n">
        <f aca="false">+$G139-D139</f>
        <v>10376.9471469773</v>
      </c>
      <c r="J139" s="29" t="n">
        <f aca="false">+$G139-E139</f>
        <v>4319.6543907406</v>
      </c>
      <c r="Q139" s="9" t="n">
        <v>76385.1200879587</v>
      </c>
      <c r="R139" s="9" t="n">
        <v>419.698462021751</v>
      </c>
      <c r="S139" s="9"/>
      <c r="T139" s="9" t="n">
        <v>100542.597952791</v>
      </c>
      <c r="U139" s="9" t="n">
        <v>552.431856883465</v>
      </c>
      <c r="V139" s="30"/>
    </row>
    <row r="140" customFormat="false" ht="12.75" hidden="false" customHeight="false" outlineLevel="0" collapsed="false">
      <c r="A140" s="27" t="n">
        <f aca="false">EDATE(A139,1)</f>
        <v>41365</v>
      </c>
      <c r="B140" s="28" t="n">
        <f aca="false">MONTH(A140)</f>
        <v>4</v>
      </c>
      <c r="C140" s="28" t="n">
        <f aca="false">YEAR(A140)</f>
        <v>2013</v>
      </c>
      <c r="D140" s="9" t="n">
        <v>12075.9843552572</v>
      </c>
      <c r="E140" s="9" t="n">
        <v>14939.0400567508</v>
      </c>
      <c r="F140" s="9"/>
      <c r="G140" s="9" t="n">
        <f aca="false">VLOOKUP(MONTH($A140),GasVolume,2,0)</f>
        <v>18046.05</v>
      </c>
      <c r="I140" s="29" t="n">
        <f aca="false">+$G140-D140</f>
        <v>5970.06564474284</v>
      </c>
      <c r="J140" s="29" t="n">
        <f aca="false">+$G140-E140</f>
        <v>3107.00994324924</v>
      </c>
      <c r="Q140" s="9" t="n">
        <v>46607.4270754812</v>
      </c>
      <c r="R140" s="9" t="n">
        <v>256.084764150995</v>
      </c>
      <c r="S140" s="9"/>
      <c r="T140" s="9" t="n">
        <v>57657.4297829053</v>
      </c>
      <c r="U140" s="9" t="n">
        <v>316.799064741238</v>
      </c>
      <c r="V140" s="30"/>
    </row>
    <row r="141" customFormat="false" ht="12.75" hidden="false" customHeight="false" outlineLevel="0" collapsed="false">
      <c r="A141" s="27" t="n">
        <f aca="false">EDATE(A140,1)</f>
        <v>41395</v>
      </c>
      <c r="B141" s="28" t="n">
        <f aca="false">MONTH(A141)</f>
        <v>5</v>
      </c>
      <c r="C141" s="28" t="n">
        <f aca="false">YEAR(A141)</f>
        <v>2013</v>
      </c>
      <c r="D141" s="9" t="n">
        <v>21370.5982101822</v>
      </c>
      <c r="E141" s="9" t="n">
        <v>24417.1744299597</v>
      </c>
      <c r="F141" s="9"/>
      <c r="G141" s="9" t="n">
        <f aca="false">VLOOKUP(MONTH($A141),GasVolume,2,0)</f>
        <v>31383.9</v>
      </c>
      <c r="I141" s="29" t="n">
        <f aca="false">+$G141-D141</f>
        <v>10013.3017898178</v>
      </c>
      <c r="J141" s="29" t="n">
        <f aca="false">+$G141-E141</f>
        <v>6966.72557004034</v>
      </c>
      <c r="Q141" s="9" t="n">
        <v>85229.4538164992</v>
      </c>
      <c r="R141" s="9" t="n">
        <v>468.293702288457</v>
      </c>
      <c r="S141" s="9"/>
      <c r="T141" s="9" t="n">
        <v>97379.6999007783</v>
      </c>
      <c r="U141" s="9" t="n">
        <v>535.053296158122</v>
      </c>
      <c r="V141" s="30"/>
    </row>
    <row r="142" customFormat="false" ht="12.75" hidden="false" customHeight="false" outlineLevel="0" collapsed="false">
      <c r="A142" s="27" t="n">
        <f aca="false">EDATE(A141,1)</f>
        <v>41426</v>
      </c>
      <c r="B142" s="28" t="n">
        <f aca="false">MONTH(A142)</f>
        <v>6</v>
      </c>
      <c r="C142" s="28" t="n">
        <f aca="false">YEAR(A142)</f>
        <v>2013</v>
      </c>
      <c r="D142" s="9" t="n">
        <v>22232.9692483812</v>
      </c>
      <c r="E142" s="9" t="n">
        <v>24487.6452449309</v>
      </c>
      <c r="F142" s="9"/>
      <c r="G142" s="9" t="n">
        <f aca="false">VLOOKUP(MONTH($A142),GasVolume,2,0)</f>
        <v>31383.9</v>
      </c>
      <c r="I142" s="29" t="n">
        <f aca="false">+$G142-D142</f>
        <v>9150.93075161876</v>
      </c>
      <c r="J142" s="29" t="n">
        <f aca="false">+$G142-E142</f>
        <v>6896.25475506906</v>
      </c>
      <c r="Q142" s="9" t="n">
        <v>85808.4494341229</v>
      </c>
      <c r="R142" s="9" t="n">
        <v>471.474996890785</v>
      </c>
      <c r="S142" s="9"/>
      <c r="T142" s="9" t="n">
        <v>94510.4023347393</v>
      </c>
      <c r="U142" s="9" t="n">
        <v>519.28792491615</v>
      </c>
      <c r="V142" s="30"/>
    </row>
    <row r="143" customFormat="false" ht="12.75" hidden="false" customHeight="false" outlineLevel="0" collapsed="false">
      <c r="A143" s="27" t="n">
        <f aca="false">EDATE(A142,1)</f>
        <v>41456</v>
      </c>
      <c r="B143" s="28" t="n">
        <f aca="false">MONTH(A143)</f>
        <v>7</v>
      </c>
      <c r="C143" s="28" t="n">
        <f aca="false">YEAR(A143)</f>
        <v>2013</v>
      </c>
      <c r="D143" s="9" t="n">
        <v>24535.0212138632</v>
      </c>
      <c r="E143" s="9" t="n">
        <v>25344.9424331465</v>
      </c>
      <c r="F143" s="9"/>
      <c r="G143" s="9" t="n">
        <f aca="false">VLOOKUP(MONTH($A143),GasVolume,2,0)</f>
        <v>31383.9</v>
      </c>
      <c r="I143" s="29" t="n">
        <f aca="false">+$G143-D143</f>
        <v>6848.87878613685</v>
      </c>
      <c r="J143" s="29" t="n">
        <f aca="false">+$G143-E143</f>
        <v>6038.9575668535</v>
      </c>
      <c r="Q143" s="9" t="n">
        <v>97849.6922204757</v>
      </c>
      <c r="R143" s="9" t="n">
        <v>537.635671541075</v>
      </c>
      <c r="S143" s="9"/>
      <c r="T143" s="9" t="n">
        <v>101079.790998011</v>
      </c>
      <c r="U143" s="9" t="n">
        <v>555.38346702204</v>
      </c>
      <c r="V143" s="30"/>
    </row>
    <row r="144" customFormat="false" ht="12.75" hidden="false" customHeight="false" outlineLevel="0" collapsed="false">
      <c r="A144" s="27" t="n">
        <f aca="false">EDATE(A143,1)</f>
        <v>41487</v>
      </c>
      <c r="B144" s="28" t="n">
        <f aca="false">MONTH(A144)</f>
        <v>8</v>
      </c>
      <c r="C144" s="28" t="n">
        <f aca="false">YEAR(A144)</f>
        <v>2013</v>
      </c>
      <c r="D144" s="9" t="n">
        <v>23902.8283121843</v>
      </c>
      <c r="E144" s="9" t="n">
        <v>25148.9721457938</v>
      </c>
      <c r="F144" s="9"/>
      <c r="G144" s="9" t="n">
        <f aca="false">VLOOKUP(MONTH($A144),GasVolume,2,0)</f>
        <v>31383.9</v>
      </c>
      <c r="I144" s="29" t="n">
        <f aca="false">+$G144-D144</f>
        <v>7481.07168781571</v>
      </c>
      <c r="J144" s="29" t="n">
        <f aca="false">+$G144-E144</f>
        <v>6234.92785420618</v>
      </c>
      <c r="Q144" s="9" t="n">
        <v>95328.403149069</v>
      </c>
      <c r="R144" s="9" t="n">
        <v>523.782434884994</v>
      </c>
      <c r="S144" s="9"/>
      <c r="T144" s="9" t="n">
        <v>100298.229321962</v>
      </c>
      <c r="U144" s="9" t="n">
        <v>551.089172098691</v>
      </c>
      <c r="V144" s="30"/>
    </row>
    <row r="145" customFormat="false" ht="12.75" hidden="false" customHeight="false" outlineLevel="0" collapsed="false">
      <c r="A145" s="27" t="n">
        <f aca="false">EDATE(A144,1)</f>
        <v>41518</v>
      </c>
      <c r="B145" s="28" t="n">
        <f aca="false">MONTH(A145)</f>
        <v>9</v>
      </c>
      <c r="C145" s="28" t="n">
        <f aca="false">YEAR(A145)</f>
        <v>2013</v>
      </c>
      <c r="D145" s="9" t="n">
        <v>18163.4249260795</v>
      </c>
      <c r="E145" s="9" t="n">
        <v>26103.7412898938</v>
      </c>
      <c r="F145" s="9"/>
      <c r="G145" s="9" t="n">
        <f aca="false">VLOOKUP(MONTH($A145),GasVolume,2,0)</f>
        <v>31383.9</v>
      </c>
      <c r="I145" s="29" t="n">
        <f aca="false">+$G145-D145</f>
        <v>13220.4750739205</v>
      </c>
      <c r="J145" s="29" t="n">
        <f aca="false">+$G145-E145</f>
        <v>5280.15871010621</v>
      </c>
      <c r="Q145" s="9" t="n">
        <v>70101.987364259</v>
      </c>
      <c r="R145" s="9" t="n">
        <v>385.175754748676</v>
      </c>
      <c r="S145" s="9"/>
      <c r="T145" s="9" t="n">
        <v>100747.747162847</v>
      </c>
      <c r="U145" s="9" t="n">
        <v>553.559050345316</v>
      </c>
      <c r="V145" s="30"/>
    </row>
    <row r="146" customFormat="false" ht="12.75" hidden="false" customHeight="false" outlineLevel="0" collapsed="false">
      <c r="A146" s="27" t="n">
        <f aca="false">EDATE(A145,1)</f>
        <v>41548</v>
      </c>
      <c r="B146" s="28" t="n">
        <f aca="false">MONTH(A146)</f>
        <v>10</v>
      </c>
      <c r="C146" s="28" t="n">
        <f aca="false">YEAR(A146)</f>
        <v>2013</v>
      </c>
      <c r="D146" s="9" t="n">
        <v>9113.03172860909</v>
      </c>
      <c r="E146" s="9" t="n">
        <v>16458.3950340813</v>
      </c>
      <c r="F146" s="9"/>
      <c r="G146" s="9" t="n">
        <f aca="false">VLOOKUP(MONTH($A146),GasVolume,2,0)</f>
        <v>18046.05</v>
      </c>
      <c r="I146" s="29" t="n">
        <f aca="false">+$G146-D146</f>
        <v>8933.01827139091</v>
      </c>
      <c r="J146" s="29" t="n">
        <f aca="false">+$G146-E146</f>
        <v>1587.65496591869</v>
      </c>
      <c r="Q146" s="9" t="n">
        <v>36344.2665105985</v>
      </c>
      <c r="R146" s="9" t="n">
        <v>199.693772036255</v>
      </c>
      <c r="S146" s="9"/>
      <c r="T146" s="9" t="n">
        <v>65638.7811728446</v>
      </c>
      <c r="U146" s="9" t="n">
        <v>360.652643806838</v>
      </c>
      <c r="V146" s="30"/>
    </row>
    <row r="147" customFormat="false" ht="12.75" hidden="false" customHeight="false" outlineLevel="0" collapsed="false">
      <c r="A147" s="27" t="n">
        <f aca="false">EDATE(A146,1)</f>
        <v>41579</v>
      </c>
      <c r="B147" s="28" t="n">
        <f aca="false">MONTH(A147)</f>
        <v>11</v>
      </c>
      <c r="C147" s="28" t="n">
        <f aca="false">YEAR(A147)</f>
        <v>2013</v>
      </c>
      <c r="D147" s="9" t="n">
        <v>13845.3104264906</v>
      </c>
      <c r="E147" s="9" t="n">
        <v>25246.3673276915</v>
      </c>
      <c r="F147" s="9"/>
      <c r="G147" s="9" t="n">
        <f aca="false">VLOOKUP(MONTH($A147),GasVolume,2,0)</f>
        <v>29529.9</v>
      </c>
      <c r="I147" s="29" t="n">
        <f aca="false">+$G147-D147</f>
        <v>15684.5895735094</v>
      </c>
      <c r="J147" s="29" t="n">
        <f aca="false">+$G147-E147</f>
        <v>4283.53267230847</v>
      </c>
      <c r="Q147" s="9" t="n">
        <v>53436.1652894272</v>
      </c>
      <c r="R147" s="9" t="n">
        <v>293.605303788062</v>
      </c>
      <c r="S147" s="9"/>
      <c r="T147" s="9" t="n">
        <v>97438.7006086127</v>
      </c>
      <c r="U147" s="9" t="n">
        <v>535.377475871498</v>
      </c>
      <c r="V147" s="30"/>
    </row>
    <row r="148" customFormat="false" ht="12.75" hidden="false" customHeight="false" outlineLevel="0" collapsed="false">
      <c r="A148" s="27" t="n">
        <f aca="false">EDATE(A147,1)</f>
        <v>41609</v>
      </c>
      <c r="B148" s="28" t="n">
        <f aca="false">MONTH(A148)</f>
        <v>12</v>
      </c>
      <c r="C148" s="28" t="n">
        <f aca="false">YEAR(A148)</f>
        <v>2013</v>
      </c>
      <c r="D148" s="9" t="n">
        <v>16484.1334799441</v>
      </c>
      <c r="E148" s="9" t="n">
        <v>24994.2849369652</v>
      </c>
      <c r="F148" s="9"/>
      <c r="G148" s="9" t="n">
        <f aca="false">VLOOKUP(MONTH($A148),GasVolume,2,0)</f>
        <v>29529.9</v>
      </c>
      <c r="I148" s="29" t="n">
        <f aca="false">+$G148-D148</f>
        <v>13045.7665200559</v>
      </c>
      <c r="J148" s="29" t="n">
        <f aca="false">+$G148-E148</f>
        <v>4535.61506303479</v>
      </c>
      <c r="Q148" s="9" t="n">
        <v>65741.4303201166</v>
      </c>
      <c r="R148" s="9" t="n">
        <v>361.216650110531</v>
      </c>
      <c r="S148" s="9"/>
      <c r="T148" s="9" t="n">
        <v>99681.3113400131</v>
      </c>
      <c r="U148" s="9" t="n">
        <v>547.699512857215</v>
      </c>
      <c r="V148" s="30"/>
    </row>
    <row r="149" customFormat="false" ht="12.75" hidden="false" customHeight="false" outlineLevel="0" collapsed="false">
      <c r="A149" s="27" t="n">
        <f aca="false">EDATE(A148,1)</f>
        <v>41640</v>
      </c>
      <c r="B149" s="28" t="n">
        <f aca="false">MONTH(A149)</f>
        <v>1</v>
      </c>
      <c r="C149" s="28" t="n">
        <f aca="false">YEAR(A149)</f>
        <v>2014</v>
      </c>
      <c r="D149" s="9" t="n">
        <v>18558.8254066744</v>
      </c>
      <c r="E149" s="9" t="n">
        <v>26652.5333598945</v>
      </c>
      <c r="F149" s="9"/>
      <c r="G149" s="9" t="n">
        <f aca="false">VLOOKUP(MONTH($A149),GasVolume,2,0)</f>
        <v>29529.9</v>
      </c>
      <c r="I149" s="29" t="n">
        <f aca="false">+$G149-D149</f>
        <v>10971.0745933256</v>
      </c>
      <c r="J149" s="29" t="n">
        <f aca="false">+$G149-E149</f>
        <v>2877.36664010551</v>
      </c>
      <c r="Q149" s="9" t="n">
        <v>74015.6423011588</v>
      </c>
      <c r="R149" s="9" t="n">
        <v>406.67935330307</v>
      </c>
      <c r="S149" s="9"/>
      <c r="T149" s="9" t="n">
        <v>106294.678265371</v>
      </c>
      <c r="U149" s="9" t="n">
        <v>584.036693765775</v>
      </c>
      <c r="V149" s="30"/>
    </row>
    <row r="150" customFormat="false" ht="12.75" hidden="false" customHeight="false" outlineLevel="0" collapsed="false">
      <c r="A150" s="27" t="n">
        <f aca="false">EDATE(A149,1)</f>
        <v>41671</v>
      </c>
      <c r="B150" s="28" t="n">
        <f aca="false">MONTH(A150)</f>
        <v>2</v>
      </c>
      <c r="C150" s="28" t="n">
        <f aca="false">YEAR(A150)</f>
        <v>2014</v>
      </c>
      <c r="D150" s="9" t="n">
        <v>19057.9137498515</v>
      </c>
      <c r="E150" s="9" t="n">
        <v>25170.0325509156</v>
      </c>
      <c r="F150" s="9"/>
      <c r="G150" s="9" t="n">
        <f aca="false">VLOOKUP(MONTH($A150),GasVolume,2,0)</f>
        <v>29529.9</v>
      </c>
      <c r="I150" s="29" t="n">
        <f aca="false">+$G150-D150</f>
        <v>10471.9862501485</v>
      </c>
      <c r="J150" s="29" t="n">
        <f aca="false">+$G150-E150</f>
        <v>4359.86744908437</v>
      </c>
      <c r="Q150" s="9" t="n">
        <v>68650.6606195604</v>
      </c>
      <c r="R150" s="9" t="n">
        <v>377.201431975607</v>
      </c>
      <c r="S150" s="9"/>
      <c r="T150" s="9" t="n">
        <v>90667.8131256449</v>
      </c>
      <c r="U150" s="9" t="n">
        <v>498.174797393653</v>
      </c>
      <c r="V150" s="30"/>
    </row>
    <row r="151" customFormat="false" ht="12.75" hidden="false" customHeight="false" outlineLevel="0" collapsed="false">
      <c r="A151" s="27" t="n">
        <f aca="false">EDATE(A150,1)</f>
        <v>41699</v>
      </c>
      <c r="B151" s="28" t="n">
        <f aca="false">MONTH(A151)</f>
        <v>3</v>
      </c>
      <c r="C151" s="28" t="n">
        <f aca="false">YEAR(A151)</f>
        <v>2014</v>
      </c>
      <c r="D151" s="9" t="n">
        <v>19290.1441628808</v>
      </c>
      <c r="E151" s="9" t="n">
        <v>25163.6959624238</v>
      </c>
      <c r="F151" s="9"/>
      <c r="G151" s="9" t="n">
        <f aca="false">VLOOKUP(MONTH($A151),GasVolume,2,0)</f>
        <v>29529.9</v>
      </c>
      <c r="I151" s="29" t="n">
        <f aca="false">+$G151-D151</f>
        <v>10239.7558371192</v>
      </c>
      <c r="J151" s="29" t="n">
        <f aca="false">+$G151-E151</f>
        <v>4366.20403757624</v>
      </c>
      <c r="Q151" s="9" t="n">
        <v>76932.2615527215</v>
      </c>
      <c r="R151" s="9" t="n">
        <v>422.704733806162</v>
      </c>
      <c r="S151" s="9"/>
      <c r="T151" s="9" t="n">
        <v>100356.950319714</v>
      </c>
      <c r="U151" s="9" t="n">
        <v>551.411814943483</v>
      </c>
      <c r="V151" s="30"/>
    </row>
    <row r="152" customFormat="false" ht="12.75" hidden="false" customHeight="false" outlineLevel="0" collapsed="false">
      <c r="A152" s="27" t="n">
        <f aca="false">EDATE(A151,1)</f>
        <v>41730</v>
      </c>
      <c r="B152" s="28" t="n">
        <f aca="false">MONTH(A152)</f>
        <v>4</v>
      </c>
      <c r="C152" s="28" t="n">
        <f aca="false">YEAR(A152)</f>
        <v>2014</v>
      </c>
      <c r="D152" s="9" t="n">
        <v>12139.0958787155</v>
      </c>
      <c r="E152" s="9" t="n">
        <v>14937.0265145074</v>
      </c>
      <c r="F152" s="9"/>
      <c r="G152" s="9" t="n">
        <f aca="false">VLOOKUP(MONTH($A152),GasVolume,2,0)</f>
        <v>18046.05</v>
      </c>
      <c r="I152" s="29" t="n">
        <f aca="false">+$G152-D152</f>
        <v>5906.95412128447</v>
      </c>
      <c r="J152" s="29" t="n">
        <f aca="false">+$G152-E152</f>
        <v>3109.02348549261</v>
      </c>
      <c r="Q152" s="9" t="n">
        <v>46851.006864977</v>
      </c>
      <c r="R152" s="9" t="n">
        <v>257.423114642731</v>
      </c>
      <c r="S152" s="9"/>
      <c r="T152" s="9" t="n">
        <v>57649.6584890289</v>
      </c>
      <c r="U152" s="9" t="n">
        <v>316.756365324335</v>
      </c>
      <c r="V152" s="30"/>
    </row>
    <row r="153" customFormat="false" ht="12.75" hidden="false" customHeight="false" outlineLevel="0" collapsed="false">
      <c r="A153" s="27" t="n">
        <f aca="false">EDATE(A152,1)</f>
        <v>41760</v>
      </c>
      <c r="B153" s="28" t="n">
        <f aca="false">MONTH(A153)</f>
        <v>5</v>
      </c>
      <c r="C153" s="28" t="n">
        <f aca="false">YEAR(A153)</f>
        <v>2014</v>
      </c>
      <c r="D153" s="9" t="n">
        <v>21307.9590327852</v>
      </c>
      <c r="E153" s="9" t="n">
        <v>24352.7783183138</v>
      </c>
      <c r="F153" s="9"/>
      <c r="G153" s="9" t="n">
        <f aca="false">VLOOKUP(MONTH($A153),GasVolume,2,0)</f>
        <v>31383.9</v>
      </c>
      <c r="I153" s="29" t="n">
        <f aca="false">+$G153-D153</f>
        <v>10075.9409672148</v>
      </c>
      <c r="J153" s="29" t="n">
        <f aca="false">+$G153-E153</f>
        <v>7031.12168168622</v>
      </c>
      <c r="Q153" s="9" t="n">
        <v>84979.6384943191</v>
      </c>
      <c r="R153" s="9" t="n">
        <v>466.921090628127</v>
      </c>
      <c r="S153" s="9"/>
      <c r="T153" s="9" t="n">
        <v>97122.8776363987</v>
      </c>
      <c r="U153" s="9" t="n">
        <v>533.642184815378</v>
      </c>
      <c r="V153" s="30"/>
    </row>
    <row r="154" customFormat="false" ht="12.75" hidden="false" customHeight="false" outlineLevel="0" collapsed="false">
      <c r="A154" s="27" t="n">
        <f aca="false">EDATE(A153,1)</f>
        <v>41791</v>
      </c>
      <c r="B154" s="28" t="n">
        <f aca="false">MONTH(A154)</f>
        <v>6</v>
      </c>
      <c r="C154" s="28" t="n">
        <f aca="false">YEAR(A154)</f>
        <v>2014</v>
      </c>
      <c r="D154" s="9" t="n">
        <v>22260.2653259292</v>
      </c>
      <c r="E154" s="9" t="n">
        <v>24486.6529610049</v>
      </c>
      <c r="F154" s="9"/>
      <c r="G154" s="9" t="n">
        <f aca="false">VLOOKUP(MONTH($A154),GasVolume,2,0)</f>
        <v>31383.9</v>
      </c>
      <c r="I154" s="29" t="n">
        <f aca="false">+$G154-D154</f>
        <v>9123.63467407085</v>
      </c>
      <c r="J154" s="29" t="n">
        <f aca="false">+$G154-E154</f>
        <v>6897.24703899513</v>
      </c>
      <c r="Q154" s="9" t="n">
        <v>85913.7990194101</v>
      </c>
      <c r="R154" s="9" t="n">
        <v>472.053840765989</v>
      </c>
      <c r="S154" s="9"/>
      <c r="T154" s="9" t="n">
        <v>94506.572601331</v>
      </c>
      <c r="U154" s="9" t="n">
        <v>519.266882424896</v>
      </c>
      <c r="V154" s="30"/>
    </row>
    <row r="155" customFormat="false" ht="12.75" hidden="false" customHeight="false" outlineLevel="0" collapsed="false">
      <c r="A155" s="27" t="n">
        <f aca="false">EDATE(A154,1)</f>
        <v>41821</v>
      </c>
      <c r="B155" s="28" t="n">
        <f aca="false">MONTH(A155)</f>
        <v>7</v>
      </c>
      <c r="C155" s="28" t="n">
        <f aca="false">YEAR(A155)</f>
        <v>2014</v>
      </c>
      <c r="D155" s="9" t="n">
        <v>24616.064647675</v>
      </c>
      <c r="E155" s="9" t="n">
        <v>25442.0487727692</v>
      </c>
      <c r="F155" s="9"/>
      <c r="G155" s="9" t="n">
        <f aca="false">VLOOKUP(MONTH($A155),GasVolume,2,0)</f>
        <v>31383.9</v>
      </c>
      <c r="I155" s="29" t="n">
        <f aca="false">+$G155-D155</f>
        <v>6767.83535232498</v>
      </c>
      <c r="J155" s="29" t="n">
        <f aca="false">+$G155-E155</f>
        <v>5941.85122723085</v>
      </c>
      <c r="Q155" s="9" t="n">
        <v>98172.9067384441</v>
      </c>
      <c r="R155" s="9" t="n">
        <v>539.411575485957</v>
      </c>
      <c r="S155" s="9"/>
      <c r="T155" s="9" t="n">
        <v>101467.067021207</v>
      </c>
      <c r="U155" s="9" t="n">
        <v>557.51135725938</v>
      </c>
      <c r="V155" s="30"/>
    </row>
    <row r="156" customFormat="false" ht="12.75" hidden="false" customHeight="false" outlineLevel="0" collapsed="false">
      <c r="A156" s="27" t="n">
        <f aca="false">EDATE(A155,1)</f>
        <v>41852</v>
      </c>
      <c r="B156" s="28" t="n">
        <f aca="false">MONTH(A156)</f>
        <v>8</v>
      </c>
      <c r="C156" s="28" t="n">
        <f aca="false">YEAR(A156)</f>
        <v>2014</v>
      </c>
      <c r="D156" s="9" t="n">
        <v>23867.5495210525</v>
      </c>
      <c r="E156" s="9" t="n">
        <v>25147.8725252948</v>
      </c>
      <c r="F156" s="9"/>
      <c r="G156" s="9" t="n">
        <f aca="false">VLOOKUP(MONTH($A156),GasVolume,2,0)</f>
        <v>31383.9</v>
      </c>
      <c r="I156" s="29" t="n">
        <f aca="false">+$G156-D156</f>
        <v>7516.35047894748</v>
      </c>
      <c r="J156" s="29" t="n">
        <f aca="false">+$G156-E156</f>
        <v>6236.02747470523</v>
      </c>
      <c r="Q156" s="9" t="n">
        <v>95187.7055387403</v>
      </c>
      <c r="R156" s="9" t="n">
        <v>523.00937109198</v>
      </c>
      <c r="S156" s="9"/>
      <c r="T156" s="9" t="n">
        <v>100293.8438549</v>
      </c>
      <c r="U156" s="9" t="n">
        <v>551.065076125824</v>
      </c>
      <c r="V156" s="30"/>
    </row>
    <row r="157" customFormat="false" ht="12.75" hidden="false" customHeight="false" outlineLevel="0" collapsed="false">
      <c r="A157" s="27" t="n">
        <f aca="false">EDATE(A156,1)</f>
        <v>41883</v>
      </c>
      <c r="B157" s="28" t="n">
        <f aca="false">MONTH(A157)</f>
        <v>9</v>
      </c>
      <c r="C157" s="28" t="n">
        <f aca="false">YEAR(A157)</f>
        <v>2014</v>
      </c>
      <c r="D157" s="9" t="n">
        <v>18128.8499236632</v>
      </c>
      <c r="E157" s="9" t="n">
        <v>25984.7528365623</v>
      </c>
      <c r="F157" s="9"/>
      <c r="G157" s="9" t="n">
        <f aca="false">VLOOKUP(MONTH($A157),GasVolume,2,0)</f>
        <v>31383.9</v>
      </c>
      <c r="I157" s="29" t="n">
        <f aca="false">+$G157-D157</f>
        <v>13255.0500763368</v>
      </c>
      <c r="J157" s="29" t="n">
        <f aca="false">+$G157-E157</f>
        <v>5399.14716343768</v>
      </c>
      <c r="Q157" s="9" t="n">
        <v>69968.5446687118</v>
      </c>
      <c r="R157" s="9" t="n">
        <v>384.44255312479</v>
      </c>
      <c r="S157" s="9"/>
      <c r="T157" s="9" t="n">
        <v>100288.509596921</v>
      </c>
      <c r="U157" s="9" t="n">
        <v>551.035767016051</v>
      </c>
      <c r="V157" s="30"/>
    </row>
    <row r="158" customFormat="false" ht="12.75" hidden="false" customHeight="false" outlineLevel="0" collapsed="false">
      <c r="A158" s="27" t="n">
        <f aca="false">EDATE(A157,1)</f>
        <v>41913</v>
      </c>
      <c r="B158" s="28" t="n">
        <f aca="false">MONTH(A158)</f>
        <v>10</v>
      </c>
      <c r="C158" s="28" t="n">
        <f aca="false">YEAR(A158)</f>
        <v>2014</v>
      </c>
      <c r="D158" s="9" t="n">
        <v>9156.04355243516</v>
      </c>
      <c r="E158" s="9" t="n">
        <v>16351.8699874302</v>
      </c>
      <c r="F158" s="9"/>
      <c r="G158" s="9" t="n">
        <f aca="false">VLOOKUP(MONTH($A158),GasVolume,2,0)</f>
        <v>18046.05</v>
      </c>
      <c r="I158" s="29" t="n">
        <f aca="false">+$G158-D158</f>
        <v>8890.00644756484</v>
      </c>
      <c r="J158" s="29" t="n">
        <f aca="false">+$G158-E158</f>
        <v>1694.18001256982</v>
      </c>
      <c r="Q158" s="9" t="n">
        <v>36515.8047247511</v>
      </c>
      <c r="R158" s="9" t="n">
        <v>200.636289696434</v>
      </c>
      <c r="S158" s="9"/>
      <c r="T158" s="9" t="n">
        <v>65213.9417998631</v>
      </c>
      <c r="U158" s="9" t="n">
        <v>358.318361537709</v>
      </c>
      <c r="V158" s="30"/>
    </row>
    <row r="159" customFormat="false" ht="12.75" hidden="false" customHeight="false" outlineLevel="0" collapsed="false">
      <c r="A159" s="27" t="n">
        <f aca="false">EDATE(A158,1)</f>
        <v>41944</v>
      </c>
      <c r="B159" s="28" t="n">
        <f aca="false">MONTH(A159)</f>
        <v>11</v>
      </c>
      <c r="C159" s="28" t="n">
        <f aca="false">YEAR(A159)</f>
        <v>2014</v>
      </c>
      <c r="D159" s="9" t="n">
        <v>13861.6433486852</v>
      </c>
      <c r="E159" s="9" t="n">
        <v>25118.1185717753</v>
      </c>
      <c r="F159" s="9"/>
      <c r="G159" s="9" t="n">
        <f aca="false">VLOOKUP(MONTH($A159),GasVolume,2,0)</f>
        <v>29529.9</v>
      </c>
      <c r="I159" s="29" t="n">
        <f aca="false">+$G159-D159</f>
        <v>15668.2566513148</v>
      </c>
      <c r="J159" s="29" t="n">
        <f aca="false">+$G159-E159</f>
        <v>4411.78142822467</v>
      </c>
      <c r="Q159" s="9" t="n">
        <v>53499.2024264192</v>
      </c>
      <c r="R159" s="9" t="n">
        <v>293.951661683622</v>
      </c>
      <c r="S159" s="9"/>
      <c r="T159" s="9" t="n">
        <v>96943.7227779828</v>
      </c>
      <c r="U159" s="9" t="n">
        <v>532.657817461444</v>
      </c>
      <c r="V159" s="30"/>
    </row>
    <row r="160" customFormat="false" ht="12.75" hidden="false" customHeight="false" outlineLevel="0" collapsed="false">
      <c r="A160" s="27" t="n">
        <f aca="false">EDATE(A159,1)</f>
        <v>41974</v>
      </c>
      <c r="B160" s="28" t="n">
        <f aca="false">MONTH(A160)</f>
        <v>12</v>
      </c>
      <c r="C160" s="28" t="n">
        <f aca="false">YEAR(A160)</f>
        <v>2014</v>
      </c>
      <c r="D160" s="9" t="n">
        <v>16778.4144561221</v>
      </c>
      <c r="E160" s="9" t="n">
        <v>24951.3334136893</v>
      </c>
      <c r="F160" s="9"/>
      <c r="G160" s="9" t="n">
        <f aca="false">VLOOKUP(MONTH($A160),GasVolume,2,0)</f>
        <v>29529.9</v>
      </c>
      <c r="I160" s="29" t="n">
        <f aca="false">+$G160-D160</f>
        <v>12751.4855438779</v>
      </c>
      <c r="J160" s="29" t="n">
        <f aca="false">+$G160-E160</f>
        <v>4578.56658631068</v>
      </c>
      <c r="Q160" s="9" t="n">
        <v>66915.071161686</v>
      </c>
      <c r="R160" s="9" t="n">
        <v>367.66522616311</v>
      </c>
      <c r="S160" s="9"/>
      <c r="T160" s="9" t="n">
        <v>99510.0136143534</v>
      </c>
      <c r="U160" s="9" t="n">
        <v>546.758316562381</v>
      </c>
      <c r="V160" s="30"/>
    </row>
    <row r="161" customFormat="false" ht="12.75" hidden="false" customHeight="false" outlineLevel="0" collapsed="false">
      <c r="A161" s="27" t="n">
        <f aca="false">EDATE(A160,1)</f>
        <v>42005</v>
      </c>
      <c r="B161" s="28" t="n">
        <f aca="false">MONTH(A161)</f>
        <v>1</v>
      </c>
      <c r="C161" s="28" t="n">
        <f aca="false">YEAR(A161)</f>
        <v>2015</v>
      </c>
      <c r="D161" s="9" t="n">
        <v>18530.6631467339</v>
      </c>
      <c r="E161" s="9" t="n">
        <v>26688.0677067629</v>
      </c>
      <c r="F161" s="9"/>
      <c r="G161" s="9" t="n">
        <f aca="false">VLOOKUP(MONTH($A161),GasVolume,2,0)</f>
        <v>29529.9</v>
      </c>
      <c r="I161" s="29" t="n">
        <f aca="false">+$G161-D161</f>
        <v>10999.2368532661</v>
      </c>
      <c r="J161" s="29" t="n">
        <f aca="false">+$G161-E161</f>
        <v>2841.83229323707</v>
      </c>
      <c r="Q161" s="9" t="n">
        <v>73903.3265854561</v>
      </c>
      <c r="R161" s="9" t="n">
        <v>406.062233986023</v>
      </c>
      <c r="S161" s="9"/>
      <c r="T161" s="9" t="n">
        <v>106436.395073929</v>
      </c>
      <c r="U161" s="9" t="n">
        <v>584.815357549061</v>
      </c>
      <c r="V161" s="30"/>
    </row>
    <row r="162" customFormat="false" ht="12.75" hidden="false" customHeight="false" outlineLevel="0" collapsed="false">
      <c r="A162" s="27" t="n">
        <f aca="false">EDATE(A161,1)</f>
        <v>42036</v>
      </c>
      <c r="B162" s="28" t="n">
        <f aca="false">MONTH(A162)</f>
        <v>2</v>
      </c>
      <c r="C162" s="28" t="n">
        <f aca="false">YEAR(A162)</f>
        <v>2015</v>
      </c>
      <c r="D162" s="9" t="n">
        <v>19150.039929043</v>
      </c>
      <c r="E162" s="9" t="n">
        <v>25095.4346345472</v>
      </c>
      <c r="F162" s="9"/>
      <c r="G162" s="9" t="n">
        <f aca="false">VLOOKUP(MONTH($A162),GasVolume,2,0)</f>
        <v>29529.9</v>
      </c>
      <c r="I162" s="29" t="n">
        <f aca="false">+$G162-D162</f>
        <v>10379.860070957</v>
      </c>
      <c r="J162" s="29" t="n">
        <f aca="false">+$G162-E162</f>
        <v>4434.46536545282</v>
      </c>
      <c r="Q162" s="9" t="n">
        <v>68982.5187203402</v>
      </c>
      <c r="R162" s="9" t="n">
        <v>379.024828133738</v>
      </c>
      <c r="S162" s="9"/>
      <c r="T162" s="9" t="n">
        <v>90399.0955573551</v>
      </c>
      <c r="U162" s="9" t="n">
        <v>496.698327238215</v>
      </c>
      <c r="V162" s="30"/>
    </row>
    <row r="163" customFormat="false" ht="12.75" hidden="false" customHeight="false" outlineLevel="0" collapsed="false">
      <c r="A163" s="27" t="n">
        <f aca="false">EDATE(A162,1)</f>
        <v>42064</v>
      </c>
      <c r="B163" s="28" t="n">
        <f aca="false">MONTH(A163)</f>
        <v>3</v>
      </c>
      <c r="C163" s="28" t="n">
        <f aca="false">YEAR(A163)</f>
        <v>2015</v>
      </c>
      <c r="D163" s="9" t="n">
        <v>19525.407758083</v>
      </c>
      <c r="E163" s="9" t="n">
        <v>25153.0296832551</v>
      </c>
      <c r="F163" s="9"/>
      <c r="G163" s="9" t="n">
        <f aca="false">VLOOKUP(MONTH($A163),GasVolume,2,0)</f>
        <v>29529.9</v>
      </c>
      <c r="I163" s="29" t="n">
        <f aca="false">+$G163-D163</f>
        <v>10004.492241917</v>
      </c>
      <c r="J163" s="29" t="n">
        <f aca="false">+$G163-E163</f>
        <v>4376.87031674487</v>
      </c>
      <c r="Q163" s="9" t="n">
        <v>77870.5313907852</v>
      </c>
      <c r="R163" s="9" t="n">
        <v>427.860062586732</v>
      </c>
      <c r="S163" s="9"/>
      <c r="T163" s="9" t="n">
        <v>100314.411447435</v>
      </c>
      <c r="U163" s="9" t="n">
        <v>551.178084876014</v>
      </c>
      <c r="V163" s="30"/>
    </row>
    <row r="164" customFormat="false" ht="12.75" hidden="false" customHeight="false" outlineLevel="0" collapsed="false">
      <c r="A164" s="27" t="n">
        <f aca="false">EDATE(A163,1)</f>
        <v>42095</v>
      </c>
      <c r="B164" s="28" t="n">
        <f aca="false">MONTH(A164)</f>
        <v>4</v>
      </c>
      <c r="C164" s="28" t="n">
        <f aca="false">YEAR(A164)</f>
        <v>2015</v>
      </c>
      <c r="D164" s="9" t="n">
        <v>12195.0837645884</v>
      </c>
      <c r="E164" s="9" t="n">
        <v>14935.4698386106</v>
      </c>
      <c r="F164" s="9"/>
      <c r="G164" s="9" t="n">
        <f aca="false">VLOOKUP(MONTH($A164),GasVolume,2,0)</f>
        <v>18046.05</v>
      </c>
      <c r="I164" s="29" t="n">
        <f aca="false">+$G164-D164</f>
        <v>5850.96623541157</v>
      </c>
      <c r="J164" s="29" t="n">
        <f aca="false">+$G164-E164</f>
        <v>3110.58016138938</v>
      </c>
      <c r="Q164" s="9" t="n">
        <v>47067.0928776088</v>
      </c>
      <c r="R164" s="9" t="n">
        <v>258.610400426422</v>
      </c>
      <c r="S164" s="9"/>
      <c r="T164" s="9" t="n">
        <v>57643.6504770769</v>
      </c>
      <c r="U164" s="9" t="n">
        <v>316.723354269653</v>
      </c>
      <c r="V164" s="30"/>
    </row>
    <row r="165" customFormat="false" ht="12.75" hidden="false" customHeight="false" outlineLevel="0" collapsed="false">
      <c r="A165" s="27" t="n">
        <f aca="false">EDATE(A164,1)</f>
        <v>42125</v>
      </c>
      <c r="B165" s="28" t="n">
        <f aca="false">MONTH(A165)</f>
        <v>5</v>
      </c>
      <c r="C165" s="28" t="n">
        <f aca="false">YEAR(A165)</f>
        <v>2015</v>
      </c>
      <c r="D165" s="9" t="n">
        <v>21258.5251726859</v>
      </c>
      <c r="E165" s="9" t="n">
        <v>24255.3886160838</v>
      </c>
      <c r="F165" s="9"/>
      <c r="G165" s="9" t="n">
        <f aca="false">VLOOKUP(MONTH($A165),GasVolume,2,0)</f>
        <v>31383.9</v>
      </c>
      <c r="I165" s="29" t="n">
        <f aca="false">+$G165-D165</f>
        <v>10125.3748273141</v>
      </c>
      <c r="J165" s="29" t="n">
        <f aca="false">+$G165-E165</f>
        <v>7128.51138391624</v>
      </c>
      <c r="Q165" s="9" t="n">
        <v>84782.4881452802</v>
      </c>
      <c r="R165" s="9" t="n">
        <v>465.837846952089</v>
      </c>
      <c r="S165" s="9"/>
      <c r="T165" s="9" t="n">
        <v>96734.4715166084</v>
      </c>
      <c r="U165" s="9" t="n">
        <v>531.50808525609</v>
      </c>
      <c r="V165" s="30"/>
    </row>
    <row r="166" customFormat="false" ht="12.75" hidden="false" customHeight="false" outlineLevel="0" collapsed="false">
      <c r="A166" s="27" t="n">
        <f aca="false">EDATE(A165,1)</f>
        <v>42156</v>
      </c>
      <c r="B166" s="28" t="n">
        <f aca="false">MONTH(A166)</f>
        <v>6</v>
      </c>
      <c r="C166" s="28" t="n">
        <f aca="false">YEAR(A166)</f>
        <v>2015</v>
      </c>
      <c r="D166" s="9" t="n">
        <v>22347.9958677622</v>
      </c>
      <c r="E166" s="9" t="n">
        <v>24563.5434421481</v>
      </c>
      <c r="F166" s="9"/>
      <c r="G166" s="9" t="n">
        <f aca="false">VLOOKUP(MONTH($A166),GasVolume,2,0)</f>
        <v>31383.9</v>
      </c>
      <c r="I166" s="29" t="n">
        <f aca="false">+$G166-D166</f>
        <v>9035.90413223785</v>
      </c>
      <c r="J166" s="29" t="n">
        <f aca="false">+$G166-E166</f>
        <v>6820.35655785192</v>
      </c>
      <c r="Q166" s="9" t="n">
        <v>86252.3962476347</v>
      </c>
      <c r="R166" s="9" t="n">
        <v>473.914265096894</v>
      </c>
      <c r="S166" s="9"/>
      <c r="T166" s="9" t="n">
        <v>94803.3324668008</v>
      </c>
      <c r="U166" s="9" t="n">
        <v>520.897431136268</v>
      </c>
      <c r="V166" s="30"/>
    </row>
    <row r="167" customFormat="false" ht="12.75" hidden="false" customHeight="false" outlineLevel="0" collapsed="false">
      <c r="A167" s="27" t="n">
        <f aca="false">EDATE(A166,1)</f>
        <v>42186</v>
      </c>
      <c r="B167" s="28" t="n">
        <f aca="false">MONTH(A167)</f>
        <v>7</v>
      </c>
      <c r="C167" s="28" t="n">
        <f aca="false">YEAR(A167)</f>
        <v>2015</v>
      </c>
      <c r="D167" s="9" t="n">
        <v>24827.4441443634</v>
      </c>
      <c r="E167" s="9" t="n">
        <v>25661.3460139037</v>
      </c>
      <c r="F167" s="9"/>
      <c r="G167" s="9" t="n">
        <f aca="false">VLOOKUP(MONTH($A167),GasVolume,2,0)</f>
        <v>31383.9</v>
      </c>
      <c r="I167" s="29" t="n">
        <f aca="false">+$G167-D167</f>
        <v>6556.45585563657</v>
      </c>
      <c r="J167" s="29" t="n">
        <f aca="false">+$G167-E167</f>
        <v>5722.55398609628</v>
      </c>
      <c r="Q167" s="9" t="n">
        <v>99015.9228708692</v>
      </c>
      <c r="R167" s="9" t="n">
        <v>544.043532257523</v>
      </c>
      <c r="S167" s="9"/>
      <c r="T167" s="9" t="n">
        <v>102341.660418245</v>
      </c>
      <c r="U167" s="9" t="n">
        <v>562.31681548486</v>
      </c>
      <c r="V167" s="30"/>
    </row>
    <row r="168" customFormat="false" ht="12.75" hidden="false" customHeight="false" outlineLevel="0" collapsed="false">
      <c r="A168" s="27" t="n">
        <f aca="false">EDATE(A167,1)</f>
        <v>42217</v>
      </c>
      <c r="B168" s="28" t="n">
        <f aca="false">MONTH(A168)</f>
        <v>8</v>
      </c>
      <c r="C168" s="28" t="n">
        <f aca="false">YEAR(A168)</f>
        <v>2015</v>
      </c>
      <c r="D168" s="9" t="n">
        <v>23906.3531878316</v>
      </c>
      <c r="E168" s="9" t="n">
        <v>25258.396746507</v>
      </c>
      <c r="F168" s="9"/>
      <c r="G168" s="9" t="n">
        <f aca="false">VLOOKUP(MONTH($A168),GasVolume,2,0)</f>
        <v>31383.9</v>
      </c>
      <c r="I168" s="29" t="n">
        <f aca="false">+$G168-D168</f>
        <v>7477.54681216842</v>
      </c>
      <c r="J168" s="29" t="n">
        <f aca="false">+$G168-E168</f>
        <v>6125.503253493</v>
      </c>
      <c r="Q168" s="9" t="n">
        <v>95342.4609317868</v>
      </c>
      <c r="R168" s="9" t="n">
        <v>523.859675449378</v>
      </c>
      <c r="S168" s="9"/>
      <c r="T168" s="9" t="n">
        <v>100734.632592528</v>
      </c>
      <c r="U168" s="9" t="n">
        <v>553.486992266635</v>
      </c>
      <c r="V168" s="30"/>
    </row>
    <row r="169" customFormat="false" ht="12.75" hidden="false" customHeight="false" outlineLevel="0" collapsed="false">
      <c r="A169" s="27" t="n">
        <f aca="false">EDATE(A168,1)</f>
        <v>42248</v>
      </c>
      <c r="B169" s="28" t="n">
        <f aca="false">MONTH(A169)</f>
        <v>9</v>
      </c>
      <c r="C169" s="28" t="n">
        <f aca="false">YEAR(A169)</f>
        <v>2015</v>
      </c>
      <c r="D169" s="9" t="n">
        <v>18051.6851605479</v>
      </c>
      <c r="E169" s="9" t="n">
        <v>25786.4823841712</v>
      </c>
      <c r="F169" s="9"/>
      <c r="G169" s="9" t="n">
        <f aca="false">VLOOKUP(MONTH($A169),GasVolume,2,0)</f>
        <v>31383.9</v>
      </c>
      <c r="I169" s="29" t="n">
        <f aca="false">+$G169-D169</f>
        <v>13332.2148394521</v>
      </c>
      <c r="J169" s="29" t="n">
        <f aca="false">+$G169-E169</f>
        <v>5597.41761582876</v>
      </c>
      <c r="Q169" s="9" t="n">
        <v>69670.7262082126</v>
      </c>
      <c r="R169" s="9" t="n">
        <v>382.806187957212</v>
      </c>
      <c r="S169" s="9"/>
      <c r="T169" s="9" t="n">
        <v>99523.2820693603</v>
      </c>
      <c r="U169" s="9" t="n">
        <v>546.83122016132</v>
      </c>
      <c r="V169" s="30"/>
    </row>
    <row r="170" customFormat="false" ht="12.75" hidden="false" customHeight="false" outlineLevel="0" collapsed="false">
      <c r="A170" s="27" t="n">
        <f aca="false">EDATE(A169,1)</f>
        <v>42278</v>
      </c>
      <c r="B170" s="28" t="n">
        <f aca="false">MONTH(A170)</f>
        <v>10</v>
      </c>
      <c r="C170" s="28" t="n">
        <f aca="false">YEAR(A170)</f>
        <v>2015</v>
      </c>
      <c r="D170" s="9" t="n">
        <v>8974.37142619151</v>
      </c>
      <c r="E170" s="9" t="n">
        <v>16068.3513399564</v>
      </c>
      <c r="F170" s="9"/>
      <c r="G170" s="9" t="n">
        <f aca="false">VLOOKUP(MONTH($A170),GasVolume,2,0)</f>
        <v>18046.05</v>
      </c>
      <c r="I170" s="29" t="n">
        <f aca="false">+$G170-D170</f>
        <v>9071.6785738085</v>
      </c>
      <c r="J170" s="29" t="n">
        <f aca="false">+$G170-E170</f>
        <v>1977.69866004358</v>
      </c>
      <c r="Q170" s="9" t="n">
        <v>35791.2664623616</v>
      </c>
      <c r="R170" s="9" t="n">
        <v>196.655310232756</v>
      </c>
      <c r="S170" s="9"/>
      <c r="T170" s="9" t="n">
        <v>64083.2228918885</v>
      </c>
      <c r="U170" s="9" t="n">
        <v>352.105620285102</v>
      </c>
      <c r="V170" s="30"/>
    </row>
    <row r="171" customFormat="false" ht="12.75" hidden="false" customHeight="false" outlineLevel="0" collapsed="false">
      <c r="A171" s="27" t="n">
        <f aca="false">EDATE(A170,1)</f>
        <v>42309</v>
      </c>
      <c r="B171" s="28" t="n">
        <f aca="false">MONTH(A171)</f>
        <v>11</v>
      </c>
      <c r="C171" s="28" t="n">
        <f aca="false">YEAR(A171)</f>
        <v>2015</v>
      </c>
      <c r="D171" s="9" t="n">
        <v>14309.8007472056</v>
      </c>
      <c r="E171" s="9" t="n">
        <v>24900.5954016864</v>
      </c>
      <c r="F171" s="9"/>
      <c r="G171" s="9" t="n">
        <f aca="false">VLOOKUP(MONTH($A171),GasVolume,2,0)</f>
        <v>29529.9</v>
      </c>
      <c r="I171" s="29" t="n">
        <f aca="false">+$G171-D171</f>
        <v>15220.0992527944</v>
      </c>
      <c r="J171" s="29" t="n">
        <f aca="false">+$G171-E171</f>
        <v>4629.30459831357</v>
      </c>
      <c r="Q171" s="9" t="n">
        <v>55228.8720463356</v>
      </c>
      <c r="R171" s="9" t="n">
        <v>303.455340913932</v>
      </c>
      <c r="S171" s="9"/>
      <c r="T171" s="9" t="n">
        <v>96104.1891226802</v>
      </c>
      <c r="U171" s="9" t="n">
        <v>528.044995179561</v>
      </c>
      <c r="V171" s="30"/>
    </row>
    <row r="172" customFormat="false" ht="12.75" hidden="false" customHeight="false" outlineLevel="0" collapsed="false">
      <c r="A172" s="27" t="n">
        <f aca="false">EDATE(A171,1)</f>
        <v>42339</v>
      </c>
      <c r="B172" s="28" t="n">
        <f aca="false">MONTH(A172)</f>
        <v>12</v>
      </c>
      <c r="C172" s="28" t="n">
        <f aca="false">YEAR(A172)</f>
        <v>2015</v>
      </c>
      <c r="D172" s="9" t="n">
        <v>16951.9273729907</v>
      </c>
      <c r="E172" s="9" t="n">
        <v>24884.8450434713</v>
      </c>
      <c r="F172" s="9"/>
      <c r="G172" s="9" t="n">
        <f aca="false">VLOOKUP(MONTH($A172),GasVolume,2,0)</f>
        <v>29529.9</v>
      </c>
      <c r="I172" s="29" t="n">
        <f aca="false">+$G172-D172</f>
        <v>12577.9726270093</v>
      </c>
      <c r="J172" s="29" t="n">
        <f aca="false">+$G172-E172</f>
        <v>4645.05495652869</v>
      </c>
      <c r="Q172" s="9" t="n">
        <v>67607.0691576885</v>
      </c>
      <c r="R172" s="9" t="n">
        <v>371.467412954332</v>
      </c>
      <c r="S172" s="9"/>
      <c r="T172" s="9" t="n">
        <v>99244.8470793272</v>
      </c>
      <c r="U172" s="9" t="n">
        <v>545.301357578721</v>
      </c>
      <c r="V172" s="30"/>
    </row>
    <row r="173" customFormat="false" ht="12.75" hidden="false" customHeight="false" outlineLevel="0" collapsed="false">
      <c r="A173" s="27" t="n">
        <f aca="false">EDATE(A172,1)</f>
        <v>42370</v>
      </c>
      <c r="B173" s="28" t="n">
        <f aca="false">MONTH(A173)</f>
        <v>1</v>
      </c>
      <c r="C173" s="28" t="n">
        <f aca="false">YEAR(A173)</f>
        <v>2016</v>
      </c>
      <c r="D173" s="9" t="n">
        <v>18534.6211679711</v>
      </c>
      <c r="E173" s="9" t="n">
        <v>26543.7860970289</v>
      </c>
      <c r="F173" s="9"/>
      <c r="G173" s="9" t="n">
        <f aca="false">VLOOKUP(MONTH($A173),GasVolume,2,0)</f>
        <v>29529.9</v>
      </c>
      <c r="I173" s="29" t="n">
        <f aca="false">+$G173-D173</f>
        <v>10995.2788320289</v>
      </c>
      <c r="J173" s="29" t="n">
        <f aca="false">+$G173-E173</f>
        <v>2986.11390297112</v>
      </c>
      <c r="Q173" s="9" t="n">
        <v>73919.1118238911</v>
      </c>
      <c r="R173" s="9" t="n">
        <v>406.148966065336</v>
      </c>
      <c r="S173" s="9"/>
      <c r="T173" s="9" t="n">
        <v>105860.976329332</v>
      </c>
      <c r="U173" s="9" t="n">
        <v>581.653716095229</v>
      </c>
      <c r="V173" s="30"/>
    </row>
    <row r="174" customFormat="false" ht="12.75" hidden="false" customHeight="false" outlineLevel="0" collapsed="false">
      <c r="A174" s="27" t="n">
        <f aca="false">EDATE(A173,1)</f>
        <v>42401</v>
      </c>
      <c r="B174" s="28" t="n">
        <f aca="false">MONTH(A174)</f>
        <v>2</v>
      </c>
      <c r="C174" s="28" t="n">
        <f aca="false">YEAR(A174)</f>
        <v>2016</v>
      </c>
      <c r="D174" s="9" t="n">
        <v>19271.4351638767</v>
      </c>
      <c r="E174" s="9" t="n">
        <v>24967.8671954458</v>
      </c>
      <c r="F174" s="9"/>
      <c r="G174" s="9" t="n">
        <f aca="false">VLOOKUP(MONTH($A174),GasVolume,2,0)</f>
        <v>29529.9</v>
      </c>
      <c r="I174" s="29" t="n">
        <f aca="false">+$G174-D174</f>
        <v>10258.4648361233</v>
      </c>
      <c r="J174" s="29" t="n">
        <f aca="false">+$G174-E174</f>
        <v>4562.03280455419</v>
      </c>
      <c r="Q174" s="9" t="n">
        <v>71899.0891229158</v>
      </c>
      <c r="R174" s="9" t="n">
        <v>395.049940235801</v>
      </c>
      <c r="S174" s="9"/>
      <c r="T174" s="9" t="n">
        <v>93151.698014657</v>
      </c>
      <c r="U174" s="9" t="n">
        <v>511.822516564049</v>
      </c>
      <c r="V174" s="30"/>
    </row>
    <row r="175" customFormat="false" ht="12.75" hidden="false" customHeight="false" outlineLevel="0" collapsed="false">
      <c r="A175" s="27" t="n">
        <f aca="false">EDATE(A174,1)</f>
        <v>42430</v>
      </c>
      <c r="B175" s="28" t="n">
        <f aca="false">MONTH(A175)</f>
        <v>3</v>
      </c>
      <c r="C175" s="28" t="n">
        <f aca="false">YEAR(A175)</f>
        <v>2016</v>
      </c>
      <c r="D175" s="9" t="n">
        <v>19708.2641763072</v>
      </c>
      <c r="E175" s="9" t="n">
        <v>25073.8751448972</v>
      </c>
      <c r="F175" s="9"/>
      <c r="G175" s="9" t="n">
        <f aca="false">VLOOKUP(MONTH($A175),GasVolume,2,0)</f>
        <v>29529.9</v>
      </c>
      <c r="I175" s="29" t="n">
        <f aca="false">+$G175-D175</f>
        <v>9821.63582369283</v>
      </c>
      <c r="J175" s="29" t="n">
        <f aca="false">+$G175-E175</f>
        <v>4456.02485510281</v>
      </c>
      <c r="Q175" s="9" t="n">
        <v>78599.7928040039</v>
      </c>
      <c r="R175" s="9" t="n">
        <v>431.866993428593</v>
      </c>
      <c r="S175" s="9"/>
      <c r="T175" s="9" t="n">
        <v>99998.7301546138</v>
      </c>
      <c r="U175" s="9" t="n">
        <v>549.443572278098</v>
      </c>
      <c r="V175" s="30"/>
    </row>
    <row r="176" customFormat="false" ht="12.75" hidden="false" customHeight="false" outlineLevel="0" collapsed="false">
      <c r="A176" s="27" t="n">
        <f aca="false">EDATE(A175,1)</f>
        <v>42461</v>
      </c>
      <c r="B176" s="28" t="n">
        <f aca="false">MONTH(A176)</f>
        <v>4</v>
      </c>
      <c r="C176" s="28" t="n">
        <f aca="false">YEAR(A176)</f>
        <v>2016</v>
      </c>
      <c r="D176" s="9" t="n">
        <v>12181.5944474816</v>
      </c>
      <c r="E176" s="9" t="n">
        <v>14872.7897970873</v>
      </c>
      <c r="F176" s="9"/>
      <c r="G176" s="9" t="n">
        <f aca="false">VLOOKUP(MONTH($A176),GasVolume,2,0)</f>
        <v>18046.05</v>
      </c>
      <c r="I176" s="29" t="n">
        <f aca="false">+$G176-D176</f>
        <v>5864.45555251844</v>
      </c>
      <c r="J176" s="29" t="n">
        <f aca="false">+$G176-E176</f>
        <v>3173.26020291275</v>
      </c>
      <c r="Q176" s="9" t="n">
        <v>47015.030673414</v>
      </c>
      <c r="R176" s="9" t="n">
        <v>258.324344359417</v>
      </c>
      <c r="S176" s="9"/>
      <c r="T176" s="9" t="n">
        <v>57401.735998021</v>
      </c>
      <c r="U176" s="9" t="n">
        <v>315.394153835281</v>
      </c>
      <c r="V176" s="30"/>
    </row>
    <row r="177" customFormat="false" ht="12.75" hidden="false" customHeight="false" outlineLevel="0" collapsed="false">
      <c r="A177" s="27" t="n">
        <f aca="false">EDATE(A176,1)</f>
        <v>42491</v>
      </c>
      <c r="B177" s="28" t="n">
        <f aca="false">MONTH(A177)</f>
        <v>5</v>
      </c>
      <c r="C177" s="28" t="n">
        <f aca="false">YEAR(A177)</f>
        <v>2016</v>
      </c>
      <c r="D177" s="9" t="n">
        <v>21299.7996276748</v>
      </c>
      <c r="E177" s="9" t="n">
        <v>24192.9761349152</v>
      </c>
      <c r="F177" s="9"/>
      <c r="G177" s="9" t="n">
        <f aca="false">VLOOKUP(MONTH($A177),GasVolume,2,0)</f>
        <v>31383.9</v>
      </c>
      <c r="I177" s="29" t="n">
        <f aca="false">+$G177-D177</f>
        <v>10084.1003723252</v>
      </c>
      <c r="J177" s="29" t="n">
        <f aca="false">+$G177-E177</f>
        <v>7190.92386508485</v>
      </c>
      <c r="Q177" s="9" t="n">
        <v>84947.0974473073</v>
      </c>
      <c r="R177" s="9" t="n">
        <v>466.742293666524</v>
      </c>
      <c r="S177" s="9"/>
      <c r="T177" s="9" t="n">
        <v>96485.5602962009</v>
      </c>
      <c r="U177" s="9" t="n">
        <v>530.140441187917</v>
      </c>
      <c r="V177" s="30"/>
    </row>
    <row r="178" customFormat="false" ht="12.75" hidden="false" customHeight="false" outlineLevel="0" collapsed="false">
      <c r="A178" s="27" t="n">
        <f aca="false">EDATE(A177,1)</f>
        <v>42522</v>
      </c>
      <c r="B178" s="28" t="n">
        <f aca="false">MONTH(A178)</f>
        <v>6</v>
      </c>
      <c r="C178" s="28" t="n">
        <f aca="false">YEAR(A178)</f>
        <v>2016</v>
      </c>
      <c r="D178" s="9" t="n">
        <v>22313.2179650946</v>
      </c>
      <c r="E178" s="9" t="n">
        <v>24442.7757442285</v>
      </c>
      <c r="F178" s="9"/>
      <c r="G178" s="9" t="n">
        <f aca="false">VLOOKUP(MONTH($A178),GasVolume,2,0)</f>
        <v>31383.9</v>
      </c>
      <c r="I178" s="29" t="n">
        <f aca="false">+$G178-D178</f>
        <v>9070.68203490544</v>
      </c>
      <c r="J178" s="29" t="n">
        <f aca="false">+$G178-E178</f>
        <v>6941.12425577149</v>
      </c>
      <c r="Q178" s="9" t="n">
        <v>86118.1704557876</v>
      </c>
      <c r="R178" s="9" t="n">
        <v>473.176760746086</v>
      </c>
      <c r="S178" s="9"/>
      <c r="T178" s="9" t="n">
        <v>94337.2278820089</v>
      </c>
      <c r="U178" s="9" t="n">
        <v>518.336416934115</v>
      </c>
      <c r="V178" s="30"/>
    </row>
    <row r="179" customFormat="false" ht="12.75" hidden="false" customHeight="false" outlineLevel="0" collapsed="false">
      <c r="A179" s="27" t="n">
        <f aca="false">EDATE(A178,1)</f>
        <v>42552</v>
      </c>
      <c r="B179" s="28" t="n">
        <f aca="false">MONTH(A179)</f>
        <v>7</v>
      </c>
      <c r="C179" s="28" t="n">
        <f aca="false">YEAR(A179)</f>
        <v>2016</v>
      </c>
      <c r="D179" s="9" t="n">
        <v>24560.8170342468</v>
      </c>
      <c r="E179" s="9" t="n">
        <v>25492.9936375506</v>
      </c>
      <c r="F179" s="9"/>
      <c r="G179" s="9" t="n">
        <f aca="false">VLOOKUP(MONTH($A179),GasVolume,2,0)</f>
        <v>31383.9</v>
      </c>
      <c r="I179" s="29" t="n">
        <f aca="false">+$G179-D179</f>
        <v>6823.08296575318</v>
      </c>
      <c r="J179" s="29" t="n">
        <f aca="false">+$G179-E179</f>
        <v>5890.90636244937</v>
      </c>
      <c r="Q179" s="9" t="n">
        <v>97952.5701867557</v>
      </c>
      <c r="R179" s="9" t="n">
        <v>538.200935092064</v>
      </c>
      <c r="S179" s="9"/>
      <c r="T179" s="9" t="n">
        <v>101670.243504962</v>
      </c>
      <c r="U179" s="9" t="n">
        <v>558.627711565725</v>
      </c>
      <c r="V179" s="30"/>
    </row>
    <row r="180" customFormat="false" ht="12.75" hidden="false" customHeight="false" outlineLevel="0" collapsed="false">
      <c r="A180" s="27" t="n">
        <f aca="false">EDATE(A179,1)</f>
        <v>42583</v>
      </c>
      <c r="B180" s="28" t="n">
        <f aca="false">MONTH(A180)</f>
        <v>8</v>
      </c>
      <c r="C180" s="28" t="n">
        <f aca="false">YEAR(A180)</f>
        <v>2016</v>
      </c>
      <c r="D180" s="9" t="n">
        <v>24170.6240964121</v>
      </c>
      <c r="E180" s="9" t="n">
        <v>25395.3687208563</v>
      </c>
      <c r="F180" s="9"/>
      <c r="G180" s="9" t="n">
        <f aca="false">VLOOKUP(MONTH($A180),GasVolume,2,0)</f>
        <v>31383.9</v>
      </c>
      <c r="I180" s="29" t="n">
        <f aca="false">+$G180-D180</f>
        <v>7213.27590358787</v>
      </c>
      <c r="J180" s="29" t="n">
        <f aca="false">+$G180-E180</f>
        <v>5988.53127914371</v>
      </c>
      <c r="Q180" s="9" t="n">
        <v>96396.4166973853</v>
      </c>
      <c r="R180" s="9" t="n">
        <v>529.650641194425</v>
      </c>
      <c r="S180" s="9"/>
      <c r="T180" s="9" t="n">
        <v>101280.899311276</v>
      </c>
      <c r="U180" s="9" t="n">
        <v>556.488457754262</v>
      </c>
      <c r="V180" s="30"/>
    </row>
    <row r="181" customFormat="false" ht="12.75" hidden="false" customHeight="false" outlineLevel="0" collapsed="false">
      <c r="A181" s="27" t="n">
        <f aca="false">EDATE(A180,1)</f>
        <v>42614</v>
      </c>
      <c r="B181" s="28" t="n">
        <f aca="false">MONTH(A181)</f>
        <v>9</v>
      </c>
      <c r="C181" s="28" t="n">
        <f aca="false">YEAR(A181)</f>
        <v>2016</v>
      </c>
      <c r="D181" s="9" t="n">
        <v>17969.2515626723</v>
      </c>
      <c r="E181" s="9" t="n">
        <v>25528.1880198206</v>
      </c>
      <c r="F181" s="9"/>
      <c r="G181" s="9" t="n">
        <f aca="false">VLOOKUP(MONTH($A181),GasVolume,2,0)</f>
        <v>31383.9</v>
      </c>
      <c r="I181" s="29" t="n">
        <f aca="false">+$G181-D181</f>
        <v>13414.6484373277</v>
      </c>
      <c r="J181" s="29" t="n">
        <f aca="false">+$G181-E181</f>
        <v>5855.71198017939</v>
      </c>
      <c r="Q181" s="9" t="n">
        <v>69352.5726077665</v>
      </c>
      <c r="R181" s="9" t="n">
        <v>381.058091251464</v>
      </c>
      <c r="S181" s="9"/>
      <c r="T181" s="9" t="n">
        <v>98526.3914311872</v>
      </c>
      <c r="U181" s="9" t="n">
        <v>541.353799072457</v>
      </c>
      <c r="V181" s="30"/>
    </row>
    <row r="182" customFormat="false" ht="12.75" hidden="false" customHeight="false" outlineLevel="0" collapsed="false">
      <c r="A182" s="27" t="n">
        <f aca="false">EDATE(A181,1)</f>
        <v>42644</v>
      </c>
      <c r="B182" s="28" t="n">
        <f aca="false">MONTH(A182)</f>
        <v>10</v>
      </c>
      <c r="C182" s="28" t="n">
        <f aca="false">YEAR(A182)</f>
        <v>2016</v>
      </c>
      <c r="D182" s="9" t="n">
        <v>8951.58365243819</v>
      </c>
      <c r="E182" s="9" t="n">
        <v>15892.2552510434</v>
      </c>
      <c r="F182" s="9"/>
      <c r="G182" s="9" t="n">
        <f aca="false">VLOOKUP(MONTH($A182),GasVolume,2,0)</f>
        <v>18046.05</v>
      </c>
      <c r="I182" s="29" t="n">
        <f aca="false">+$G182-D182</f>
        <v>9094.46634756182</v>
      </c>
      <c r="J182" s="29" t="n">
        <f aca="false">+$G182-E182</f>
        <v>2153.79474895659</v>
      </c>
      <c r="Q182" s="9" t="n">
        <v>35700.3850798384</v>
      </c>
      <c r="R182" s="9" t="n">
        <v>196.155961977134</v>
      </c>
      <c r="S182" s="9"/>
      <c r="T182" s="9" t="n">
        <v>63380.9227817247</v>
      </c>
      <c r="U182" s="9" t="n">
        <v>348.246828471015</v>
      </c>
      <c r="V182" s="30"/>
    </row>
    <row r="183" customFormat="false" ht="12.75" hidden="false" customHeight="false" outlineLevel="0" collapsed="false">
      <c r="A183" s="27" t="n">
        <f aca="false">EDATE(A182,1)</f>
        <v>42675</v>
      </c>
      <c r="B183" s="28" t="n">
        <f aca="false">MONTH(A183)</f>
        <v>11</v>
      </c>
      <c r="C183" s="28" t="n">
        <f aca="false">YEAR(A183)</f>
        <v>2016</v>
      </c>
      <c r="D183" s="9" t="n">
        <v>14473.4833027401</v>
      </c>
      <c r="E183" s="9" t="n">
        <v>24636.0415358782</v>
      </c>
      <c r="F183" s="9"/>
      <c r="G183" s="9" t="n">
        <f aca="false">VLOOKUP(MONTH($A183),GasVolume,2,0)</f>
        <v>29529.9</v>
      </c>
      <c r="I183" s="29" t="n">
        <f aca="false">+$G183-D183</f>
        <v>15056.41669726</v>
      </c>
      <c r="J183" s="29" t="n">
        <f aca="false">+$G183-E183</f>
        <v>4893.85846412178</v>
      </c>
      <c r="Q183" s="9" t="n">
        <v>55860.6071120805</v>
      </c>
      <c r="R183" s="9" t="n">
        <v>306.926412703739</v>
      </c>
      <c r="S183" s="9"/>
      <c r="T183" s="9" t="n">
        <v>95083.1398528685</v>
      </c>
      <c r="U183" s="9" t="n">
        <v>522.43483435642</v>
      </c>
      <c r="V183" s="30"/>
    </row>
    <row r="184" customFormat="false" ht="12.75" hidden="false" customHeight="false" outlineLevel="0" collapsed="false">
      <c r="A184" s="27" t="n">
        <f aca="false">EDATE(A183,1)</f>
        <v>42705</v>
      </c>
      <c r="B184" s="28" t="n">
        <f aca="false">MONTH(A184)</f>
        <v>12</v>
      </c>
      <c r="C184" s="28" t="n">
        <f aca="false">YEAR(A184)</f>
        <v>2016</v>
      </c>
      <c r="D184" s="9" t="n">
        <v>16833.3516979116</v>
      </c>
      <c r="E184" s="9" t="n">
        <v>24746.4806910736</v>
      </c>
      <c r="F184" s="9"/>
      <c r="G184" s="9" t="n">
        <f aca="false">VLOOKUP(MONTH($A184),GasVolume,2,0)</f>
        <v>29529.9</v>
      </c>
      <c r="I184" s="29" t="n">
        <f aca="false">+$G184-D184</f>
        <v>12696.5483020884</v>
      </c>
      <c r="J184" s="29" t="n">
        <f aca="false">+$G184-E184</f>
        <v>4783.41930892644</v>
      </c>
      <c r="Q184" s="9" t="n">
        <v>67134.1699003292</v>
      </c>
      <c r="R184" s="9" t="n">
        <v>368.869065386424</v>
      </c>
      <c r="S184" s="9"/>
      <c r="T184" s="9" t="n">
        <v>98693.027328352</v>
      </c>
      <c r="U184" s="9" t="n">
        <v>542.269380925011</v>
      </c>
      <c r="V184" s="30"/>
    </row>
    <row r="185" customFormat="false" ht="12.75" hidden="false" customHeight="false" outlineLevel="0" collapsed="false">
      <c r="A185" s="27" t="n">
        <f aca="false">EDATE(A184,1)</f>
        <v>42736</v>
      </c>
      <c r="B185" s="28" t="n">
        <f aca="false">MONTH(A185)</f>
        <v>1</v>
      </c>
      <c r="C185" s="28" t="n">
        <f aca="false">YEAR(A185)</f>
        <v>2017</v>
      </c>
      <c r="D185" s="9" t="n">
        <v>18774.5671048396</v>
      </c>
      <c r="E185" s="9" t="n">
        <v>26400.6655416777</v>
      </c>
      <c r="F185" s="9"/>
      <c r="G185" s="9" t="n">
        <f aca="false">VLOOKUP(MONTH($A185),GasVolume,2,0)</f>
        <v>29529.9</v>
      </c>
      <c r="I185" s="29" t="n">
        <f aca="false">+$G185-D185</f>
        <v>10755.3328951604</v>
      </c>
      <c r="J185" s="29" t="n">
        <f aca="false">+$G185-E185</f>
        <v>3129.23445832234</v>
      </c>
      <c r="Q185" s="9" t="n">
        <v>74876.0556091635</v>
      </c>
      <c r="R185" s="9" t="n">
        <v>411.406898951448</v>
      </c>
      <c r="S185" s="9"/>
      <c r="T185" s="9" t="n">
        <v>105290.188060209</v>
      </c>
      <c r="U185" s="9" t="n">
        <v>578.517516814337</v>
      </c>
      <c r="V185" s="30"/>
    </row>
    <row r="186" customFormat="false" ht="12.75" hidden="false" customHeight="false" outlineLevel="0" collapsed="false">
      <c r="A186" s="27" t="n">
        <f aca="false">EDATE(A185,1)</f>
        <v>42767</v>
      </c>
      <c r="B186" s="28" t="n">
        <f aca="false">MONTH(A186)</f>
        <v>2</v>
      </c>
      <c r="C186" s="28" t="n">
        <f aca="false">YEAR(A186)</f>
        <v>2017</v>
      </c>
      <c r="D186" s="9" t="n">
        <v>19307.4047538908</v>
      </c>
      <c r="E186" s="9" t="n">
        <v>24853.6907908421</v>
      </c>
      <c r="F186" s="9"/>
      <c r="G186" s="9" t="n">
        <f aca="false">VLOOKUP(MONTH($A186),GasVolume,2,0)</f>
        <v>29529.9</v>
      </c>
      <c r="I186" s="29" t="n">
        <f aca="false">+$G186-D186</f>
        <v>10222.4952461093</v>
      </c>
      <c r="J186" s="29" t="n">
        <f aca="false">+$G186-E186</f>
        <v>4676.20920915788</v>
      </c>
      <c r="Q186" s="9" t="n">
        <v>69549.3803047653</v>
      </c>
      <c r="R186" s="9" t="n">
        <v>382.139452223985</v>
      </c>
      <c r="S186" s="9"/>
      <c r="T186" s="9" t="n">
        <v>89528.2827921754</v>
      </c>
      <c r="U186" s="9" t="n">
        <v>491.91364171525</v>
      </c>
      <c r="V186" s="30"/>
    </row>
    <row r="187" customFormat="false" ht="12.75" hidden="false" customHeight="false" outlineLevel="0" collapsed="false">
      <c r="A187" s="27" t="n">
        <f aca="false">EDATE(A186,1)</f>
        <v>42795</v>
      </c>
      <c r="B187" s="28" t="n">
        <f aca="false">MONTH(A187)</f>
        <v>3</v>
      </c>
      <c r="C187" s="28" t="n">
        <f aca="false">YEAR(A187)</f>
        <v>2017</v>
      </c>
      <c r="D187" s="9" t="n">
        <v>19807.4567805121</v>
      </c>
      <c r="E187" s="9" t="n">
        <v>24985.7290315192</v>
      </c>
      <c r="F187" s="9"/>
      <c r="G187" s="9" t="n">
        <f aca="false">VLOOKUP(MONTH($A187),GasVolume,2,0)</f>
        <v>29529.9</v>
      </c>
      <c r="I187" s="29" t="n">
        <f aca="false">+$G187-D187</f>
        <v>9722.44321948791</v>
      </c>
      <c r="J187" s="29" t="n">
        <f aca="false">+$G187-E187</f>
        <v>4544.17096848083</v>
      </c>
      <c r="Q187" s="9" t="n">
        <v>78995.389192831</v>
      </c>
      <c r="R187" s="9" t="n">
        <v>434.04059996061</v>
      </c>
      <c r="S187" s="9"/>
      <c r="T187" s="9" t="n">
        <v>99647.1889845741</v>
      </c>
      <c r="U187" s="9" t="n">
        <v>547.51202738777</v>
      </c>
      <c r="V187" s="30"/>
    </row>
    <row r="188" customFormat="false" ht="12.75" hidden="false" customHeight="false" outlineLevel="0" collapsed="false">
      <c r="A188" s="27" t="n">
        <f aca="false">EDATE(A187,1)</f>
        <v>42826</v>
      </c>
      <c r="B188" s="28" t="n">
        <f aca="false">MONTH(A188)</f>
        <v>4</v>
      </c>
      <c r="C188" s="28" t="n">
        <f aca="false">YEAR(A188)</f>
        <v>2017</v>
      </c>
      <c r="D188" s="9" t="n">
        <v>12188.8600898117</v>
      </c>
      <c r="E188" s="9" t="n">
        <v>14821.1496865122</v>
      </c>
      <c r="F188" s="9"/>
      <c r="G188" s="9" t="n">
        <f aca="false">VLOOKUP(MONTH($A188),GasVolume,2,0)</f>
        <v>18046.05</v>
      </c>
      <c r="I188" s="29" t="n">
        <f aca="false">+$G188-D188</f>
        <v>5857.18991018833</v>
      </c>
      <c r="J188" s="29" t="n">
        <f aca="false">+$G188-E188</f>
        <v>3224.90031348782</v>
      </c>
      <c r="Q188" s="9" t="n">
        <v>47043.0725195356</v>
      </c>
      <c r="R188" s="9" t="n">
        <v>258.478420437009</v>
      </c>
      <c r="S188" s="9"/>
      <c r="T188" s="9" t="n">
        <v>57202.4302837213</v>
      </c>
      <c r="U188" s="9" t="n">
        <v>314.299067492974</v>
      </c>
      <c r="V188" s="30"/>
    </row>
    <row r="189" customFormat="false" ht="12.75" hidden="false" customHeight="false" outlineLevel="0" collapsed="false">
      <c r="A189" s="27" t="n">
        <f aca="false">EDATE(A188,1)</f>
        <v>42856</v>
      </c>
      <c r="B189" s="28" t="n">
        <f aca="false">MONTH(A189)</f>
        <v>5</v>
      </c>
      <c r="C189" s="28" t="n">
        <f aca="false">YEAR(A189)</f>
        <v>2017</v>
      </c>
      <c r="D189" s="9" t="n">
        <v>21323.6330182405</v>
      </c>
      <c r="E189" s="9" t="n">
        <v>24138.0225806048</v>
      </c>
      <c r="F189" s="9"/>
      <c r="G189" s="9" t="n">
        <f aca="false">VLOOKUP(MONTH($A189),GasVolume,2,0)</f>
        <v>31383.9</v>
      </c>
      <c r="I189" s="29" t="n">
        <f aca="false">+$G189-D189</f>
        <v>10060.2669817595</v>
      </c>
      <c r="J189" s="29" t="n">
        <f aca="false">+$G189-E189</f>
        <v>7245.87741939518</v>
      </c>
      <c r="Q189" s="9" t="n">
        <v>85042.1489213246</v>
      </c>
      <c r="R189" s="9" t="n">
        <v>467.264554512772</v>
      </c>
      <c r="S189" s="9"/>
      <c r="T189" s="9" t="n">
        <v>96266.3965005467</v>
      </c>
      <c r="U189" s="9" t="n">
        <v>528.936244508498</v>
      </c>
      <c r="V189" s="30"/>
    </row>
    <row r="190" customFormat="false" ht="12.75" hidden="false" customHeight="false" outlineLevel="0" collapsed="false">
      <c r="A190" s="27" t="n">
        <f aca="false">EDATE(A189,1)</f>
        <v>42887</v>
      </c>
      <c r="B190" s="28" t="n">
        <f aca="false">MONTH(A190)</f>
        <v>6</v>
      </c>
      <c r="C190" s="28" t="n">
        <f aca="false">YEAR(A190)</f>
        <v>2017</v>
      </c>
      <c r="D190" s="9" t="n">
        <v>22282.6209999156</v>
      </c>
      <c r="E190" s="9" t="n">
        <v>24336.3207966619</v>
      </c>
      <c r="F190" s="9"/>
      <c r="G190" s="9" t="n">
        <f aca="false">VLOOKUP(MONTH($A190),GasVolume,2,0)</f>
        <v>31383.9</v>
      </c>
      <c r="I190" s="29" t="n">
        <f aca="false">+$G190-D190</f>
        <v>9101.27900008436</v>
      </c>
      <c r="J190" s="29" t="n">
        <f aca="false">+$G190-E190</f>
        <v>7047.5792033381</v>
      </c>
      <c r="Q190" s="9" t="n">
        <v>86000.0810494621</v>
      </c>
      <c r="R190" s="9" t="n">
        <v>472.527917854188</v>
      </c>
      <c r="S190" s="9"/>
      <c r="T190" s="9" t="n">
        <v>93926.3635533072</v>
      </c>
      <c r="U190" s="9" t="n">
        <v>516.078920622567</v>
      </c>
      <c r="V190" s="30"/>
    </row>
    <row r="191" customFormat="false" ht="12.75" hidden="false" customHeight="false" outlineLevel="0" collapsed="false">
      <c r="A191" s="27" t="n">
        <f aca="false">EDATE(A190,1)</f>
        <v>42917</v>
      </c>
      <c r="B191" s="28" t="n">
        <f aca="false">MONTH(A191)</f>
        <v>7</v>
      </c>
      <c r="C191" s="28" t="n">
        <f aca="false">YEAR(A191)</f>
        <v>2017</v>
      </c>
      <c r="D191" s="9" t="n">
        <v>24631.8964473117</v>
      </c>
      <c r="E191" s="9" t="n">
        <v>25534.0987336174</v>
      </c>
      <c r="F191" s="9"/>
      <c r="G191" s="9" t="n">
        <f aca="false">VLOOKUP(MONTH($A191),GasVolume,2,0)</f>
        <v>31383.9</v>
      </c>
      <c r="I191" s="29" t="n">
        <f aca="false">+$G191-D191</f>
        <v>6752.00355268832</v>
      </c>
      <c r="J191" s="29" t="n">
        <f aca="false">+$G191-E191</f>
        <v>5849.80126638256</v>
      </c>
      <c r="Q191" s="9" t="n">
        <v>98236.0465543114</v>
      </c>
      <c r="R191" s="9" t="n">
        <v>539.758497551161</v>
      </c>
      <c r="S191" s="9"/>
      <c r="T191" s="9" t="n">
        <v>101834.177375806</v>
      </c>
      <c r="U191" s="9" t="n">
        <v>559.528447119814</v>
      </c>
      <c r="V191" s="30"/>
    </row>
    <row r="192" customFormat="false" ht="12.75" hidden="false" customHeight="false" outlineLevel="0" collapsed="false">
      <c r="A192" s="27" t="n">
        <f aca="false">EDATE(A191,1)</f>
        <v>42948</v>
      </c>
      <c r="B192" s="28" t="n">
        <f aca="false">MONTH(A192)</f>
        <v>8</v>
      </c>
      <c r="C192" s="28" t="n">
        <f aca="false">YEAR(A192)</f>
        <v>2017</v>
      </c>
      <c r="D192" s="9" t="n">
        <v>24207.0442715816</v>
      </c>
      <c r="E192" s="9" t="n">
        <v>25395.9372595185</v>
      </c>
      <c r="F192" s="9"/>
      <c r="G192" s="9" t="n">
        <f aca="false">VLOOKUP(MONTH($A192),GasVolume,2,0)</f>
        <v>31383.9</v>
      </c>
      <c r="I192" s="29" t="n">
        <f aca="false">+$G192-D192</f>
        <v>7176.85572841837</v>
      </c>
      <c r="J192" s="29" t="n">
        <f aca="false">+$G192-E192</f>
        <v>5987.96274048146</v>
      </c>
      <c r="Q192" s="9" t="n">
        <v>96541.6663346238</v>
      </c>
      <c r="R192" s="9" t="n">
        <v>530.448716124306</v>
      </c>
      <c r="S192" s="9"/>
      <c r="T192" s="9" t="n">
        <v>101283.166736791</v>
      </c>
      <c r="U192" s="9" t="n">
        <v>556.500916136213</v>
      </c>
      <c r="V192" s="30"/>
    </row>
    <row r="193" customFormat="false" ht="12.75" hidden="false" customHeight="false" outlineLevel="0" collapsed="false">
      <c r="A193" s="27" t="n">
        <f aca="false">EDATE(A192,1)</f>
        <v>42979</v>
      </c>
      <c r="B193" s="28" t="n">
        <f aca="false">MONTH(A193)</f>
        <v>9</v>
      </c>
      <c r="C193" s="28" t="n">
        <f aca="false">YEAR(A193)</f>
        <v>2017</v>
      </c>
      <c r="D193" s="9" t="n">
        <v>17624.8427547639</v>
      </c>
      <c r="E193" s="9" t="n">
        <v>25244.0699519233</v>
      </c>
      <c r="F193" s="9"/>
      <c r="G193" s="9" t="n">
        <f aca="false">VLOOKUP(MONTH($A193),GasVolume,2,0)</f>
        <v>31383.9</v>
      </c>
      <c r="I193" s="29" t="n">
        <f aca="false">+$G193-D193</f>
        <v>13759.0572452361</v>
      </c>
      <c r="J193" s="29" t="n">
        <f aca="false">+$G193-E193</f>
        <v>6139.83004807668</v>
      </c>
      <c r="Q193" s="9" t="n">
        <v>68023.3220948047</v>
      </c>
      <c r="R193" s="9" t="n">
        <v>373.754517004422</v>
      </c>
      <c r="S193" s="9"/>
      <c r="T193" s="9" t="n">
        <v>97429.8338553583</v>
      </c>
      <c r="U193" s="9" t="n">
        <v>535.328757447024</v>
      </c>
      <c r="V193" s="30"/>
    </row>
    <row r="194" customFormat="false" ht="12.75" hidden="false" customHeight="false" outlineLevel="0" collapsed="false">
      <c r="A194" s="27" t="n">
        <f aca="false">EDATE(A193,1)</f>
        <v>43009</v>
      </c>
      <c r="B194" s="28" t="n">
        <f aca="false">MONTH(A194)</f>
        <v>10</v>
      </c>
      <c r="C194" s="28" t="n">
        <f aca="false">YEAR(A194)</f>
        <v>2017</v>
      </c>
      <c r="D194" s="9" t="n">
        <v>9184.5032296253</v>
      </c>
      <c r="E194" s="9" t="n">
        <v>15749.2464307965</v>
      </c>
      <c r="F194" s="9"/>
      <c r="G194" s="9" t="n">
        <f aca="false">VLOOKUP(MONTH($A194),GasVolume,2,0)</f>
        <v>18046.05</v>
      </c>
      <c r="I194" s="29" t="n">
        <f aca="false">+$G194-D194</f>
        <v>8861.5467703747</v>
      </c>
      <c r="J194" s="29" t="n">
        <f aca="false">+$G194-E194</f>
        <v>2296.8035692035</v>
      </c>
      <c r="Q194" s="9" t="n">
        <v>36629.3065892685</v>
      </c>
      <c r="R194" s="9" t="n">
        <v>201.259926314662</v>
      </c>
      <c r="S194" s="9"/>
      <c r="T194" s="9" t="n">
        <v>62810.5801305405</v>
      </c>
      <c r="U194" s="9" t="n">
        <v>345.113077640333</v>
      </c>
      <c r="V194" s="30"/>
    </row>
    <row r="195" customFormat="false" ht="12.75" hidden="false" customHeight="false" outlineLevel="0" collapsed="false">
      <c r="A195" s="27" t="n">
        <f aca="false">EDATE(A194,1)</f>
        <v>43040</v>
      </c>
      <c r="B195" s="28" t="n">
        <f aca="false">MONTH(A195)</f>
        <v>11</v>
      </c>
      <c r="C195" s="28" t="n">
        <f aca="false">YEAR(A195)</f>
        <v>2017</v>
      </c>
      <c r="D195" s="9"/>
      <c r="E195" s="9"/>
      <c r="F195" s="9"/>
      <c r="G195" s="9" t="n">
        <f aca="false">VLOOKUP(MONTH($A195),GasVolume,2,0)</f>
        <v>29529.9</v>
      </c>
      <c r="I195" s="29" t="n">
        <f aca="false">+$G195-D195</f>
        <v>29529.9</v>
      </c>
      <c r="J195" s="29" t="n">
        <f aca="false">+$G195-E195</f>
        <v>29529.9</v>
      </c>
      <c r="Q195" s="9"/>
      <c r="R195" s="9"/>
      <c r="S195" s="9"/>
      <c r="T195" s="9"/>
      <c r="U195" s="9"/>
      <c r="V195" s="30"/>
    </row>
    <row r="196" customFormat="false" ht="12.75" hidden="false" customHeight="false" outlineLevel="0" collapsed="false">
      <c r="A196" s="27" t="n">
        <f aca="false">EDATE(A195,1)</f>
        <v>43070</v>
      </c>
      <c r="B196" s="28" t="n">
        <f aca="false">MONTH(A196)</f>
        <v>12</v>
      </c>
      <c r="C196" s="28" t="n">
        <f aca="false">YEAR(A196)</f>
        <v>2017</v>
      </c>
      <c r="D196" s="9"/>
      <c r="E196" s="9"/>
      <c r="F196" s="9"/>
      <c r="G196" s="9" t="n">
        <f aca="false">VLOOKUP(MONTH($A196),GasVolume,2,0)</f>
        <v>29529.9</v>
      </c>
      <c r="I196" s="29" t="n">
        <f aca="false">+$G196-D196</f>
        <v>29529.9</v>
      </c>
      <c r="J196" s="29" t="n">
        <f aca="false">+$G196-E196</f>
        <v>29529.9</v>
      </c>
      <c r="Q196" s="9"/>
      <c r="R196" s="9"/>
      <c r="S196" s="9"/>
      <c r="T196" s="9"/>
      <c r="U196" s="9"/>
      <c r="V196" s="30"/>
    </row>
    <row r="197" customFormat="false" ht="12.75" hidden="false" customHeight="false" outlineLevel="0" collapsed="false">
      <c r="A197" s="27" t="n">
        <f aca="false">EDATE(A196,1)</f>
        <v>43101</v>
      </c>
      <c r="B197" s="28" t="n">
        <f aca="false">MONTH(A197)</f>
        <v>1</v>
      </c>
      <c r="C197" s="28" t="n">
        <f aca="false">YEAR(A197)</f>
        <v>2018</v>
      </c>
      <c r="D197" s="9"/>
      <c r="E197" s="9"/>
      <c r="F197" s="9"/>
      <c r="G197" s="9" t="n">
        <f aca="false">VLOOKUP(MONTH($A197),GasVolume,2,0)</f>
        <v>29529.9</v>
      </c>
      <c r="I197" s="29" t="n">
        <f aca="false">+$G197-D197</f>
        <v>29529.9</v>
      </c>
      <c r="J197" s="29" t="n">
        <f aca="false">+$G197-E197</f>
        <v>29529.9</v>
      </c>
      <c r="Q197" s="9"/>
      <c r="R197" s="9"/>
      <c r="S197" s="9"/>
      <c r="T197" s="9"/>
      <c r="U197" s="9"/>
      <c r="V197" s="30"/>
    </row>
    <row r="198" customFormat="false" ht="12.75" hidden="false" customHeight="false" outlineLevel="0" collapsed="false">
      <c r="A198" s="27" t="n">
        <f aca="false">EDATE(A197,1)</f>
        <v>43132</v>
      </c>
      <c r="B198" s="28" t="n">
        <f aca="false">MONTH(A198)</f>
        <v>2</v>
      </c>
      <c r="C198" s="28" t="n">
        <f aca="false">YEAR(A198)</f>
        <v>2018</v>
      </c>
      <c r="D198" s="9"/>
      <c r="E198" s="9"/>
      <c r="F198" s="9"/>
      <c r="G198" s="9" t="n">
        <f aca="false">VLOOKUP(MONTH($A198),GasVolume,2,0)</f>
        <v>29529.9</v>
      </c>
      <c r="I198" s="29" t="n">
        <f aca="false">+$G198-D198</f>
        <v>29529.9</v>
      </c>
      <c r="J198" s="29" t="n">
        <f aca="false">+$G198-E198</f>
        <v>29529.9</v>
      </c>
      <c r="Q198" s="9"/>
      <c r="R198" s="9"/>
      <c r="S198" s="9"/>
      <c r="T198" s="9"/>
      <c r="U198" s="9"/>
      <c r="V198" s="30"/>
    </row>
    <row r="199" customFormat="false" ht="12.75" hidden="false" customHeight="false" outlineLevel="0" collapsed="false">
      <c r="A199" s="27" t="n">
        <f aca="false">EDATE(A198,1)</f>
        <v>43160</v>
      </c>
      <c r="B199" s="28" t="n">
        <f aca="false">MONTH(A199)</f>
        <v>3</v>
      </c>
      <c r="C199" s="28" t="n">
        <f aca="false">YEAR(A199)</f>
        <v>2018</v>
      </c>
      <c r="D199" s="9"/>
      <c r="E199" s="9"/>
      <c r="F199" s="9"/>
      <c r="G199" s="9" t="n">
        <f aca="false">VLOOKUP(MONTH($A199),GasVolume,2,0)</f>
        <v>29529.9</v>
      </c>
      <c r="I199" s="29" t="n">
        <f aca="false">+$G199-D199</f>
        <v>29529.9</v>
      </c>
      <c r="J199" s="29" t="n">
        <f aca="false">+$G199-E199</f>
        <v>29529.9</v>
      </c>
      <c r="Q199" s="9"/>
      <c r="R199" s="9"/>
      <c r="S199" s="9"/>
      <c r="T199" s="9"/>
      <c r="U199" s="9"/>
      <c r="V199" s="30"/>
    </row>
    <row r="200" customFormat="false" ht="12.75" hidden="false" customHeight="false" outlineLevel="0" collapsed="false">
      <c r="A200" s="27" t="n">
        <f aca="false">EDATE(A199,1)</f>
        <v>43191</v>
      </c>
      <c r="B200" s="28" t="n">
        <f aca="false">MONTH(A200)</f>
        <v>4</v>
      </c>
      <c r="C200" s="28" t="n">
        <f aca="false">YEAR(A200)</f>
        <v>2018</v>
      </c>
      <c r="D200" s="9"/>
      <c r="E200" s="9"/>
      <c r="F200" s="9"/>
      <c r="G200" s="9" t="n">
        <f aca="false">VLOOKUP(MONTH($A200),GasVolume,2,0)</f>
        <v>18046.05</v>
      </c>
      <c r="I200" s="29" t="n">
        <f aca="false">+$G200-D200</f>
        <v>18046.05</v>
      </c>
      <c r="J200" s="29" t="n">
        <f aca="false">+$G200-E200</f>
        <v>18046.05</v>
      </c>
      <c r="Q200" s="9"/>
      <c r="R200" s="9"/>
      <c r="S200" s="9"/>
      <c r="T200" s="9"/>
      <c r="U200" s="9"/>
      <c r="V200" s="30"/>
    </row>
    <row r="201" customFormat="false" ht="12.75" hidden="false" customHeight="false" outlineLevel="0" collapsed="false">
      <c r="A201" s="27" t="n">
        <f aca="false">EDATE(A200,1)</f>
        <v>43221</v>
      </c>
      <c r="B201" s="28" t="n">
        <f aca="false">MONTH(A201)</f>
        <v>5</v>
      </c>
      <c r="C201" s="28" t="n">
        <f aca="false">YEAR(A201)</f>
        <v>2018</v>
      </c>
      <c r="D201" s="9"/>
      <c r="E201" s="9"/>
      <c r="F201" s="9"/>
      <c r="G201" s="9" t="n">
        <f aca="false">VLOOKUP(MONTH($A201),GasVolume,2,0)</f>
        <v>31383.9</v>
      </c>
      <c r="I201" s="29" t="n">
        <f aca="false">+$G201-D201</f>
        <v>31383.9</v>
      </c>
      <c r="J201" s="29" t="n">
        <f aca="false">+$G201-E201</f>
        <v>31383.9</v>
      </c>
      <c r="Q201" s="9"/>
      <c r="R201" s="9"/>
      <c r="S201" s="9"/>
      <c r="T201" s="9"/>
      <c r="U201" s="9"/>
      <c r="V201" s="30"/>
    </row>
    <row r="202" customFormat="false" ht="12.75" hidden="false" customHeight="false" outlineLevel="0" collapsed="false">
      <c r="A202" s="27" t="n">
        <f aca="false">EDATE(A201,1)</f>
        <v>43252</v>
      </c>
      <c r="B202" s="28" t="n">
        <f aca="false">MONTH(A202)</f>
        <v>6</v>
      </c>
      <c r="C202" s="28" t="n">
        <f aca="false">YEAR(A202)</f>
        <v>2018</v>
      </c>
      <c r="D202" s="9"/>
      <c r="E202" s="9"/>
      <c r="F202" s="9"/>
      <c r="G202" s="9" t="n">
        <f aca="false">VLOOKUP(MONTH($A202),GasVolume,2,0)</f>
        <v>31383.9</v>
      </c>
      <c r="I202" s="29" t="n">
        <f aca="false">+$G202-D202</f>
        <v>31383.9</v>
      </c>
      <c r="J202" s="29" t="n">
        <f aca="false">+$G202-E202</f>
        <v>31383.9</v>
      </c>
      <c r="Q202" s="9"/>
      <c r="R202" s="9"/>
      <c r="S202" s="9"/>
      <c r="T202" s="9"/>
      <c r="U202" s="9"/>
      <c r="V202" s="30"/>
    </row>
    <row r="203" customFormat="false" ht="12.75" hidden="false" customHeight="false" outlineLevel="0" collapsed="false">
      <c r="A203" s="27" t="n">
        <f aca="false">EDATE(A202,1)</f>
        <v>43282</v>
      </c>
      <c r="B203" s="28" t="n">
        <f aca="false">MONTH(A203)</f>
        <v>7</v>
      </c>
      <c r="C203" s="28" t="n">
        <f aca="false">YEAR(A203)</f>
        <v>2018</v>
      </c>
      <c r="D203" s="9"/>
      <c r="E203" s="9"/>
      <c r="F203" s="9"/>
      <c r="G203" s="9" t="n">
        <f aca="false">VLOOKUP(MONTH($A203),GasVolume,2,0)</f>
        <v>31383.9</v>
      </c>
      <c r="I203" s="29" t="n">
        <f aca="false">+$G203-D203</f>
        <v>31383.9</v>
      </c>
      <c r="J203" s="29" t="n">
        <f aca="false">+$G203-E203</f>
        <v>31383.9</v>
      </c>
      <c r="Q203" s="9"/>
      <c r="R203" s="9"/>
      <c r="S203" s="9"/>
      <c r="T203" s="9"/>
      <c r="U203" s="9"/>
      <c r="V203" s="30"/>
    </row>
    <row r="204" customFormat="false" ht="12.75" hidden="false" customHeight="false" outlineLevel="0" collapsed="false">
      <c r="A204" s="27" t="n">
        <f aca="false">EDATE(A203,1)</f>
        <v>43313</v>
      </c>
      <c r="B204" s="28" t="n">
        <f aca="false">MONTH(A204)</f>
        <v>8</v>
      </c>
      <c r="C204" s="28" t="n">
        <f aca="false">YEAR(A204)</f>
        <v>2018</v>
      </c>
      <c r="D204" s="9"/>
      <c r="E204" s="9"/>
      <c r="F204" s="9"/>
      <c r="G204" s="9" t="n">
        <f aca="false">VLOOKUP(MONTH($A204),GasVolume,2,0)</f>
        <v>31383.9</v>
      </c>
      <c r="I204" s="29" t="n">
        <f aca="false">+$G204-D204</f>
        <v>31383.9</v>
      </c>
      <c r="J204" s="29" t="n">
        <f aca="false">+$G204-E204</f>
        <v>31383.9</v>
      </c>
      <c r="Q204" s="9"/>
      <c r="R204" s="9"/>
      <c r="S204" s="9"/>
      <c r="T204" s="9"/>
      <c r="U204" s="9"/>
      <c r="V204" s="30"/>
    </row>
    <row r="205" customFormat="false" ht="12.75" hidden="false" customHeight="false" outlineLevel="0" collapsed="false">
      <c r="A205" s="27" t="n">
        <f aca="false">EDATE(A204,1)</f>
        <v>43344</v>
      </c>
      <c r="B205" s="28" t="n">
        <f aca="false">MONTH(A205)</f>
        <v>9</v>
      </c>
      <c r="C205" s="28" t="n">
        <f aca="false">YEAR(A205)</f>
        <v>2018</v>
      </c>
      <c r="D205" s="9"/>
      <c r="E205" s="9"/>
      <c r="F205" s="9"/>
      <c r="G205" s="9" t="n">
        <f aca="false">VLOOKUP(MONTH($A205),GasVolume,2,0)</f>
        <v>31383.9</v>
      </c>
      <c r="I205" s="29" t="n">
        <f aca="false">+$G205-D205</f>
        <v>31383.9</v>
      </c>
      <c r="J205" s="29" t="n">
        <f aca="false">+$G205-E205</f>
        <v>31383.9</v>
      </c>
      <c r="Q205" s="9"/>
      <c r="R205" s="9"/>
      <c r="S205" s="9"/>
      <c r="T205" s="9"/>
      <c r="U205" s="9"/>
      <c r="V205" s="30"/>
    </row>
    <row r="206" customFormat="false" ht="12.75" hidden="false" customHeight="false" outlineLevel="0" collapsed="false">
      <c r="A206" s="27" t="n">
        <f aca="false">EDATE(A205,1)</f>
        <v>43374</v>
      </c>
      <c r="B206" s="28" t="n">
        <f aca="false">MONTH(A206)</f>
        <v>10</v>
      </c>
      <c r="C206" s="28" t="n">
        <f aca="false">YEAR(A206)</f>
        <v>2018</v>
      </c>
      <c r="D206" s="9"/>
      <c r="E206" s="9"/>
      <c r="F206" s="9"/>
      <c r="G206" s="9" t="n">
        <f aca="false">VLOOKUP(MONTH($A206),GasVolume,2,0)</f>
        <v>18046.05</v>
      </c>
      <c r="I206" s="29" t="n">
        <f aca="false">+$G206-D206</f>
        <v>18046.05</v>
      </c>
      <c r="J206" s="29" t="n">
        <f aca="false">+$G206-E206</f>
        <v>18046.05</v>
      </c>
      <c r="Q206" s="9"/>
      <c r="R206" s="9"/>
      <c r="S206" s="9"/>
      <c r="T206" s="9"/>
      <c r="U206" s="9"/>
      <c r="V206" s="30"/>
    </row>
    <row r="207" customFormat="false" ht="12.75" hidden="false" customHeight="false" outlineLevel="0" collapsed="false">
      <c r="A207" s="27" t="n">
        <f aca="false">EDATE(A206,1)</f>
        <v>43405</v>
      </c>
      <c r="B207" s="28" t="n">
        <f aca="false">MONTH(A207)</f>
        <v>11</v>
      </c>
      <c r="C207" s="28" t="n">
        <f aca="false">YEAR(A207)</f>
        <v>2018</v>
      </c>
      <c r="D207" s="9"/>
      <c r="E207" s="9"/>
      <c r="F207" s="9"/>
      <c r="G207" s="9" t="n">
        <f aca="false">VLOOKUP(MONTH($A207),GasVolume,2,0)</f>
        <v>29529.9</v>
      </c>
      <c r="I207" s="29" t="n">
        <f aca="false">+$G207-D207</f>
        <v>29529.9</v>
      </c>
      <c r="J207" s="29" t="n">
        <f aca="false">+$G207-E207</f>
        <v>29529.9</v>
      </c>
      <c r="Q207" s="9"/>
      <c r="R207" s="9"/>
      <c r="S207" s="9"/>
      <c r="T207" s="9"/>
      <c r="U207" s="9"/>
      <c r="V207" s="30"/>
    </row>
    <row r="208" customFormat="false" ht="12.75" hidden="false" customHeight="false" outlineLevel="0" collapsed="false">
      <c r="A208" s="27" t="n">
        <f aca="false">EDATE(A207,1)</f>
        <v>43435</v>
      </c>
      <c r="B208" s="28" t="n">
        <f aca="false">MONTH(A208)</f>
        <v>12</v>
      </c>
      <c r="C208" s="28" t="n">
        <f aca="false">YEAR(A208)</f>
        <v>2018</v>
      </c>
      <c r="D208" s="9"/>
      <c r="E208" s="9"/>
      <c r="F208" s="9"/>
      <c r="G208" s="9" t="n">
        <f aca="false">VLOOKUP(MONTH($A208),GasVolume,2,0)</f>
        <v>29529.9</v>
      </c>
      <c r="I208" s="29" t="n">
        <f aca="false">+$G208-D208</f>
        <v>29529.9</v>
      </c>
      <c r="J208" s="29" t="n">
        <f aca="false">+$G208-E208</f>
        <v>29529.9</v>
      </c>
      <c r="Q208" s="9"/>
      <c r="R208" s="9"/>
      <c r="S208" s="9"/>
      <c r="T208" s="9"/>
      <c r="U208" s="9"/>
      <c r="V208" s="30"/>
    </row>
    <row r="209" customFormat="false" ht="12.75" hidden="false" customHeight="false" outlineLevel="0" collapsed="false">
      <c r="A209" s="27" t="n">
        <f aca="false">EDATE(A208,1)</f>
        <v>43466</v>
      </c>
      <c r="B209" s="28" t="n">
        <f aca="false">MONTH(A209)</f>
        <v>1</v>
      </c>
      <c r="C209" s="28" t="n">
        <f aca="false">YEAR(A209)</f>
        <v>2019</v>
      </c>
      <c r="D209" s="9"/>
      <c r="E209" s="9"/>
      <c r="F209" s="9"/>
      <c r="G209" s="9" t="n">
        <f aca="false">VLOOKUP(MONTH($A209),GasVolume,2,0)</f>
        <v>29529.9</v>
      </c>
      <c r="I209" s="29" t="n">
        <f aca="false">+$G209-D209</f>
        <v>29529.9</v>
      </c>
      <c r="J209" s="29" t="n">
        <f aca="false">+$G209-E209</f>
        <v>29529.9</v>
      </c>
      <c r="Q209" s="9"/>
      <c r="R209" s="9"/>
      <c r="S209" s="9"/>
      <c r="T209" s="9"/>
      <c r="U209" s="9"/>
      <c r="V209" s="30"/>
    </row>
    <row r="210" customFormat="false" ht="12.75" hidden="false" customHeight="false" outlineLevel="0" collapsed="false">
      <c r="A210" s="27" t="n">
        <f aca="false">EDATE(A209,1)</f>
        <v>43497</v>
      </c>
      <c r="B210" s="28" t="n">
        <f aca="false">MONTH(A210)</f>
        <v>2</v>
      </c>
      <c r="C210" s="28" t="n">
        <f aca="false">YEAR(A210)</f>
        <v>2019</v>
      </c>
      <c r="D210" s="9"/>
      <c r="E210" s="9"/>
      <c r="F210" s="9"/>
      <c r="G210" s="9" t="n">
        <f aca="false">VLOOKUP(MONTH($A210),GasVolume,2,0)</f>
        <v>29529.9</v>
      </c>
      <c r="I210" s="29" t="n">
        <f aca="false">+$G210-D210</f>
        <v>29529.9</v>
      </c>
      <c r="J210" s="29" t="n">
        <f aca="false">+$G210-E210</f>
        <v>29529.9</v>
      </c>
      <c r="Q210" s="9"/>
      <c r="R210" s="9"/>
      <c r="S210" s="9"/>
      <c r="T210" s="9"/>
      <c r="U210" s="9"/>
      <c r="V210" s="30"/>
    </row>
    <row r="211" customFormat="false" ht="12.75" hidden="false" customHeight="false" outlineLevel="0" collapsed="false">
      <c r="A211" s="27" t="n">
        <f aca="false">EDATE(A210,1)</f>
        <v>43525</v>
      </c>
      <c r="B211" s="28" t="n">
        <f aca="false">MONTH(A211)</f>
        <v>3</v>
      </c>
      <c r="C211" s="28" t="n">
        <f aca="false">YEAR(A211)</f>
        <v>2019</v>
      </c>
      <c r="D211" s="9"/>
      <c r="E211" s="9"/>
      <c r="F211" s="9"/>
      <c r="G211" s="9" t="n">
        <f aca="false">VLOOKUP(MONTH($A211),GasVolume,2,0)</f>
        <v>29529.9</v>
      </c>
      <c r="I211" s="29" t="n">
        <f aca="false">+$G211-D211</f>
        <v>29529.9</v>
      </c>
      <c r="J211" s="29" t="n">
        <f aca="false">+$G211-E211</f>
        <v>29529.9</v>
      </c>
      <c r="Q211" s="9"/>
      <c r="R211" s="9"/>
      <c r="S211" s="9"/>
      <c r="T211" s="9"/>
      <c r="U211" s="9"/>
      <c r="V211" s="30"/>
    </row>
    <row r="212" customFormat="false" ht="12.75" hidden="false" customHeight="false" outlineLevel="0" collapsed="false">
      <c r="A212" s="27" t="n">
        <f aca="false">EDATE(A211,1)</f>
        <v>43556</v>
      </c>
      <c r="B212" s="28" t="n">
        <f aca="false">MONTH(A212)</f>
        <v>4</v>
      </c>
      <c r="C212" s="28" t="n">
        <f aca="false">YEAR(A212)</f>
        <v>2019</v>
      </c>
      <c r="D212" s="9"/>
      <c r="E212" s="9"/>
      <c r="F212" s="9"/>
      <c r="G212" s="9" t="n">
        <f aca="false">VLOOKUP(MONTH($A212),GasVolume,2,0)</f>
        <v>18046.05</v>
      </c>
      <c r="I212" s="29" t="n">
        <f aca="false">+$G212-D212</f>
        <v>18046.05</v>
      </c>
      <c r="J212" s="29" t="n">
        <f aca="false">+$G212-E212</f>
        <v>18046.05</v>
      </c>
      <c r="Q212" s="9"/>
      <c r="R212" s="9"/>
      <c r="S212" s="9"/>
      <c r="T212" s="9"/>
      <c r="U212" s="9"/>
      <c r="V212" s="30"/>
    </row>
    <row r="213" customFormat="false" ht="12.75" hidden="false" customHeight="false" outlineLevel="0" collapsed="false">
      <c r="A213" s="27" t="n">
        <f aca="false">EDATE(A212,1)</f>
        <v>43586</v>
      </c>
      <c r="B213" s="28" t="n">
        <f aca="false">MONTH(A213)</f>
        <v>5</v>
      </c>
      <c r="C213" s="28" t="n">
        <f aca="false">YEAR(A213)</f>
        <v>2019</v>
      </c>
      <c r="D213" s="9"/>
      <c r="E213" s="9"/>
      <c r="F213" s="9"/>
      <c r="G213" s="9" t="n">
        <f aca="false">VLOOKUP(MONTH($A213),GasVolume,2,0)</f>
        <v>31383.9</v>
      </c>
      <c r="I213" s="29" t="n">
        <f aca="false">+$G213-D213</f>
        <v>31383.9</v>
      </c>
      <c r="J213" s="29" t="n">
        <f aca="false">+$G213-E213</f>
        <v>31383.9</v>
      </c>
      <c r="Q213" s="9"/>
      <c r="R213" s="9"/>
      <c r="S213" s="9"/>
      <c r="T213" s="9"/>
      <c r="U213" s="9"/>
      <c r="V213" s="30"/>
    </row>
  </sheetData>
  <mergeCells count="8">
    <mergeCell ref="Q11:U11"/>
    <mergeCell ref="W11:AB11"/>
    <mergeCell ref="D12:E12"/>
    <mergeCell ref="I12:J12"/>
    <mergeCell ref="Q13:R13"/>
    <mergeCell ref="T13:U13"/>
    <mergeCell ref="X13:Y13"/>
    <mergeCell ref="AA13:AB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2001-02-28T15:03:25Z</dcterms:created>
  <dc:creator>ecross</dc:creator>
  <dc:description/>
  <dc:language>en-US</dc:language>
  <cp:lastModifiedBy>jbagwell</cp:lastModifiedBy>
  <dcterms:modified xsi:type="dcterms:W3CDTF">2001-05-04T17:38:08Z</dcterms:modified>
  <cp:revision>0</cp:revision>
  <dc:subject/>
  <dc:title/>
</cp:coreProperties>
</file>