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GasVolume" vbProcedure="false">Sheet1!$L$13:$M$24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<sst xmlns="http://schemas.openxmlformats.org/spreadsheetml/2006/main" count="51" uniqueCount="33">
  <si>
    <t xml:space="preserve">Ft. Pierce Dispatch Analysis</t>
  </si>
  <si>
    <t xml:space="preserve">Assumptions:</t>
  </si>
  <si>
    <t xml:space="preserve">Turbine</t>
  </si>
  <si>
    <t xml:space="preserve">501F</t>
  </si>
  <si>
    <t xml:space="preserve">Power delivered Into FPL (no incremental transmission costs)</t>
  </si>
  <si>
    <t xml:space="preserve">Deliver gas at FGT Zone 2 + $.035 for physical premium, and $.035 for transport variable costs, plus 2.25% fuel</t>
  </si>
  <si>
    <t xml:space="preserve">VOM</t>
  </si>
  <si>
    <t xml:space="preserve">mwhr escalating at 2.5% a year</t>
  </si>
  <si>
    <t xml:space="preserve">HR</t>
  </si>
  <si>
    <t xml:space="preserve">btu/kwhr</t>
  </si>
  <si>
    <t xml:space="preserve">* This is 500 btu/kwh lower than the original valuation</t>
  </si>
  <si>
    <t xml:space="preserve">Start Charges</t>
  </si>
  <si>
    <t xml:space="preserve">per start</t>
  </si>
  <si>
    <t xml:space="preserve">MW</t>
  </si>
  <si>
    <t xml:space="preserve">Annual Availability</t>
  </si>
  <si>
    <t xml:space="preserve">(55% in Apr &amp; Oct, 90% all other months)</t>
  </si>
  <si>
    <t xml:space="preserve">Inputs:</t>
  </si>
  <si>
    <t xml:space="preserve">Power</t>
  </si>
  <si>
    <t xml:space="preserve">Power Annual Summary</t>
  </si>
  <si>
    <t xml:space="preserve">Daily Dispatch Volumes</t>
  </si>
  <si>
    <t xml:space="preserve">Daily Gas Purchases</t>
  </si>
  <si>
    <t xml:space="preserve">Volume Over (Under)</t>
  </si>
  <si>
    <t xml:space="preserve">Gas Purchases (Daily)</t>
  </si>
  <si>
    <t xml:space="preserve">ENA Reqmts</t>
  </si>
  <si>
    <t xml:space="preserve">Availability</t>
  </si>
  <si>
    <t xml:space="preserve">ENA Curves</t>
  </si>
  <si>
    <t xml:space="preserve">ICF Curves</t>
  </si>
  <si>
    <t xml:space="preserve">Month</t>
  </si>
  <si>
    <t xml:space="preserve">Year</t>
  </si>
  <si>
    <t xml:space="preserve">Volumes</t>
  </si>
  <si>
    <t xml:space="preserve">Dispatch Hrs.</t>
  </si>
  <si>
    <t xml:space="preserve">Hrs</t>
  </si>
  <si>
    <t xml:space="preserve">Avg. Vol Over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</si>
</sst>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\(#,##0\)"/>
    <numFmt numFmtId="166" formatCode="#,##0"/>
    <numFmt numFmtId="167" formatCode="\$#,##0.00_);[RED]&quot;($&quot;#,##0.00\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0%"/>
    <numFmt numFmtId="172" formatCode="0"/>
    <numFmt numFmtId="173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prot" xfId="20"/>
    <cellStyle name="Unprot$" xfId="21"/>
    <cellStyle name="Unprotec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true" outlineLevel="0" max="3" min="2" style="0" width="9.28"/>
    <col collapsed="false" customWidth="true" hidden="false" outlineLevel="0" max="4" min="4" style="0" width="11.42"/>
    <col collapsed="false" customWidth="true" hidden="false" outlineLevel="0" max="5" min="5" style="0" width="11.99"/>
    <col collapsed="false" customWidth="true" hidden="false" outlineLevel="0" max="7" min="7" style="0" width="19.7"/>
    <col collapsed="false" customWidth="true" hidden="false" outlineLevel="0" max="9" min="9" style="0" width="11.42"/>
    <col collapsed="false" customWidth="true" hidden="false" outlineLevel="0" max="10" min="10" style="0" width="10.71"/>
    <col collapsed="false" customWidth="true" hidden="false" outlineLevel="0" max="15" min="13" style="0" width="12.14"/>
    <col collapsed="false" customWidth="true" hidden="false" outlineLevel="0" max="17" min="17" style="0" width="11.28"/>
    <col collapsed="false" customWidth="true" hidden="false" outlineLevel="0" max="18" min="18" style="0" width="12.7"/>
    <col collapsed="false" customWidth="true" hidden="false" outlineLevel="0" max="19" min="19" style="0" width="2.28"/>
    <col collapsed="false" customWidth="true" hidden="false" outlineLevel="0" max="21" min="20" style="0" width="12.7"/>
    <col collapsed="false" customWidth="true" hidden="false" outlineLevel="0" max="24" min="24" style="0" width="10.28"/>
    <col collapsed="false" customWidth="true" hidden="false" outlineLevel="0" max="26" min="26" style="0" width="3.85"/>
    <col collapsed="false" customWidth="true" hidden="false" outlineLevel="0" max="27" min="27" style="0" width="10.28"/>
  </cols>
  <sheetData>
    <row r="1" customFormat="false" ht="18" hidden="false" customHeight="false" outlineLevel="0" collapsed="false">
      <c r="A1" s="1" t="s">
        <v>0</v>
      </c>
      <c r="L1" s="2"/>
      <c r="M1" s="2"/>
      <c r="N1" s="2"/>
      <c r="O1" s="2"/>
    </row>
    <row r="2" customFormat="false" ht="12.75" hidden="false" customHeight="false" outlineLevel="0" collapsed="false">
      <c r="A2" s="3" t="s">
        <v>1</v>
      </c>
      <c r="L2" s="2"/>
      <c r="M2" s="2"/>
      <c r="N2" s="2"/>
      <c r="O2" s="2"/>
    </row>
    <row r="3" customFormat="false" ht="12.75" hidden="false" customHeight="false" outlineLevel="0" collapsed="false">
      <c r="A3" s="4" t="s">
        <v>2</v>
      </c>
      <c r="D3" s="0" t="s">
        <v>3</v>
      </c>
      <c r="L3" s="2"/>
      <c r="M3" s="2"/>
      <c r="N3" s="2"/>
      <c r="O3" s="2"/>
    </row>
    <row r="4" customFormat="false" ht="12.75" hidden="false" customHeight="false" outlineLevel="0" collapsed="false">
      <c r="A4" s="4" t="s">
        <v>4</v>
      </c>
      <c r="L4" s="2"/>
      <c r="M4" s="2"/>
      <c r="N4" s="2"/>
      <c r="O4" s="2"/>
    </row>
    <row r="5" customFormat="false" ht="12.75" hidden="false" customHeight="false" outlineLevel="0" collapsed="false">
      <c r="A5" s="0" t="s">
        <v>5</v>
      </c>
      <c r="L5" s="2"/>
      <c r="M5" s="2"/>
      <c r="N5" s="2"/>
      <c r="O5" s="2"/>
    </row>
    <row r="6" customFormat="false" ht="12.75" hidden="false" customHeight="false" outlineLevel="0" collapsed="false">
      <c r="A6" s="0" t="s">
        <v>6</v>
      </c>
      <c r="D6" s="5" t="n">
        <v>0.67</v>
      </c>
      <c r="E6" s="0" t="s">
        <v>7</v>
      </c>
      <c r="L6" s="2"/>
      <c r="M6" s="2"/>
      <c r="N6" s="2"/>
      <c r="O6" s="2"/>
    </row>
    <row r="7" customFormat="false" ht="12.75" hidden="false" customHeight="false" outlineLevel="0" collapsed="false">
      <c r="A7" s="0" t="s">
        <v>8</v>
      </c>
      <c r="D7" s="6" t="n">
        <v>7080</v>
      </c>
      <c r="E7" s="0" t="s">
        <v>9</v>
      </c>
      <c r="F7" s="0" t="s">
        <v>10</v>
      </c>
      <c r="L7" s="2"/>
      <c r="M7" s="2"/>
      <c r="N7" s="2"/>
      <c r="O7" s="2"/>
    </row>
    <row r="8" customFormat="false" ht="12.75" hidden="false" customHeight="false" outlineLevel="0" collapsed="false">
      <c r="A8" s="0" t="s">
        <v>11</v>
      </c>
      <c r="D8" s="7" t="n">
        <v>2940</v>
      </c>
      <c r="E8" s="0" t="s">
        <v>12</v>
      </c>
      <c r="L8" s="2"/>
      <c r="M8" s="2"/>
      <c r="N8" s="2"/>
      <c r="O8" s="2"/>
    </row>
    <row r="9" customFormat="false" ht="12.75" hidden="false" customHeight="false" outlineLevel="0" collapsed="false">
      <c r="A9" s="0" t="s">
        <v>13</v>
      </c>
      <c r="D9" s="0" t="n">
        <v>196</v>
      </c>
      <c r="E9" s="0" t="s">
        <v>13</v>
      </c>
      <c r="L9" s="2"/>
      <c r="M9" s="2"/>
      <c r="N9" s="2"/>
      <c r="O9" s="2"/>
    </row>
    <row r="10" customFormat="false" ht="12.75" hidden="false" customHeight="false" outlineLevel="0" collapsed="false">
      <c r="A10" s="0" t="s">
        <v>14</v>
      </c>
      <c r="D10" s="8" t="n">
        <v>0.85</v>
      </c>
      <c r="E10" s="0" t="s">
        <v>15</v>
      </c>
      <c r="L10" s="2"/>
      <c r="M10" s="2"/>
      <c r="N10" s="2"/>
      <c r="O10" s="2"/>
    </row>
    <row r="11" customFormat="false" ht="12.75" hidden="false" customHeight="false" outlineLevel="0" collapsed="false">
      <c r="L11" s="2"/>
      <c r="M11" s="2"/>
      <c r="N11" s="9" t="s">
        <v>16</v>
      </c>
      <c r="O11" s="2"/>
      <c r="Q11" s="10" t="s">
        <v>17</v>
      </c>
      <c r="R11" s="10"/>
      <c r="S11" s="10"/>
      <c r="T11" s="10"/>
      <c r="U11" s="10"/>
      <c r="W11" s="10" t="s">
        <v>18</v>
      </c>
      <c r="X11" s="10"/>
      <c r="Y11" s="10"/>
      <c r="Z11" s="10"/>
      <c r="AA11" s="10"/>
      <c r="AB11" s="10"/>
    </row>
    <row r="12" customFormat="false" ht="12.75" hidden="false" customHeight="false" outlineLevel="0" collapsed="false">
      <c r="D12" s="10" t="s">
        <v>19</v>
      </c>
      <c r="E12" s="10"/>
      <c r="G12" s="11" t="s">
        <v>20</v>
      </c>
      <c r="I12" s="10" t="s">
        <v>21</v>
      </c>
      <c r="J12" s="10"/>
      <c r="L12" s="12" t="s">
        <v>22</v>
      </c>
      <c r="M12" s="13"/>
      <c r="N12" s="14" t="s">
        <v>23</v>
      </c>
      <c r="O12" s="15" t="s">
        <v>24</v>
      </c>
    </row>
    <row r="13" customFormat="false" ht="12.75" hidden="false" customHeight="false" outlineLevel="0" collapsed="false">
      <c r="D13" s="16" t="s">
        <v>25</v>
      </c>
      <c r="E13" s="16" t="s">
        <v>26</v>
      </c>
      <c r="I13" s="16" t="s">
        <v>25</v>
      </c>
      <c r="J13" s="16" t="s">
        <v>26</v>
      </c>
      <c r="L13" s="17" t="n">
        <v>1</v>
      </c>
      <c r="M13" s="18" t="n">
        <f aca="false">+N13*O13</f>
        <v>22870.8</v>
      </c>
      <c r="N13" s="19" t="n">
        <v>25412</v>
      </c>
      <c r="O13" s="20" t="n">
        <v>0.9</v>
      </c>
      <c r="Q13" s="10" t="s">
        <v>25</v>
      </c>
      <c r="R13" s="10"/>
      <c r="T13" s="10" t="s">
        <v>26</v>
      </c>
      <c r="U13" s="10"/>
      <c r="X13" s="21" t="s">
        <v>25</v>
      </c>
      <c r="Y13" s="21"/>
      <c r="AA13" s="21" t="s">
        <v>26</v>
      </c>
      <c r="AB13" s="21"/>
    </row>
    <row r="14" customFormat="false" ht="12.75" hidden="false" customHeight="false" outlineLevel="0" collapsed="false">
      <c r="B14" s="0" t="s">
        <v>27</v>
      </c>
      <c r="C14" s="0" t="s">
        <v>28</v>
      </c>
      <c r="L14" s="17" t="n">
        <v>2</v>
      </c>
      <c r="M14" s="18" t="n">
        <f aca="false">+N14*O14</f>
        <v>22870.8</v>
      </c>
      <c r="N14" s="19" t="n">
        <f aca="false">+N13</f>
        <v>25412</v>
      </c>
      <c r="O14" s="20" t="n">
        <v>0.9</v>
      </c>
      <c r="Q14" s="22" t="s">
        <v>29</v>
      </c>
      <c r="R14" s="16" t="s">
        <v>30</v>
      </c>
      <c r="S14" s="16"/>
      <c r="T14" s="22" t="s">
        <v>29</v>
      </c>
      <c r="U14" s="16" t="s">
        <v>30</v>
      </c>
      <c r="W14" s="16" t="s">
        <v>28</v>
      </c>
      <c r="X14" s="23" t="s">
        <v>29</v>
      </c>
      <c r="Y14" s="23" t="s">
        <v>31</v>
      </c>
      <c r="AA14" s="23" t="s">
        <v>29</v>
      </c>
      <c r="AB14" s="23" t="s">
        <v>31</v>
      </c>
    </row>
    <row r="15" customFormat="false" ht="12.75" hidden="false" customHeight="false" outlineLevel="0" collapsed="false">
      <c r="A15" s="24" t="n">
        <v>37408</v>
      </c>
      <c r="B15" s="25" t="n">
        <f aca="false">MONTH(A15)</f>
        <v>6</v>
      </c>
      <c r="C15" s="25" t="n">
        <f aca="false">YEAR(A15)</f>
        <v>2002</v>
      </c>
      <c r="D15" s="6" t="n">
        <v>23313.024</v>
      </c>
      <c r="E15" s="6" t="n">
        <v>29973.888</v>
      </c>
      <c r="F15" s="6"/>
      <c r="G15" s="6" t="n">
        <f aca="false">VLOOKUP(MONTH($A15),GasVolume,2,0)</f>
        <v>30355.2</v>
      </c>
      <c r="I15" s="26" t="n">
        <f aca="false">+$G15-D15</f>
        <v>7042.176</v>
      </c>
      <c r="J15" s="26" t="n">
        <f aca="false">+$G15-E15</f>
        <v>381.312000000002</v>
      </c>
      <c r="L15" s="17" t="n">
        <v>3</v>
      </c>
      <c r="M15" s="18" t="n">
        <f aca="false">+N15*O15</f>
        <v>22870.8</v>
      </c>
      <c r="N15" s="19" t="n">
        <f aca="false">+N14</f>
        <v>25412</v>
      </c>
      <c r="O15" s="20" t="n">
        <v>0.9</v>
      </c>
      <c r="Q15" s="6" t="n">
        <v>98784</v>
      </c>
      <c r="R15" s="6" t="n">
        <v>504</v>
      </c>
      <c r="S15" s="6"/>
      <c r="T15" s="6" t="n">
        <v>127008</v>
      </c>
      <c r="U15" s="6" t="n">
        <v>648</v>
      </c>
      <c r="V15" s="27"/>
      <c r="W15" s="0" t="n">
        <v>2002</v>
      </c>
      <c r="X15" s="6" t="n">
        <f aca="false">SUMIF($C$15:$C$213,W15,$Q$15:$Q$213)</f>
        <v>573104</v>
      </c>
      <c r="Y15" s="6" t="n">
        <f aca="false">SUMIF($C$15:$C$213,W15,$R$15:$R$213)</f>
        <v>2924</v>
      </c>
      <c r="AA15" s="6" t="n">
        <f aca="false">SUMIF($C$15:$C$213,W15,$T$15:$T$213)</f>
        <v>854952</v>
      </c>
      <c r="AB15" s="6" t="n">
        <f aca="false">SUMIF($C$15:$C$213,W15,$U$15:$U$213)</f>
        <v>4362</v>
      </c>
    </row>
    <row r="16" customFormat="false" ht="12.75" hidden="false" customHeight="false" outlineLevel="0" collapsed="false">
      <c r="A16" s="24" t="n">
        <v>37438</v>
      </c>
      <c r="B16" s="25" t="n">
        <f aca="false">MONTH(A16)</f>
        <v>7</v>
      </c>
      <c r="C16" s="25" t="n">
        <f aca="false">YEAR(A16)</f>
        <v>2002</v>
      </c>
      <c r="D16" s="6" t="n">
        <v>29973.888</v>
      </c>
      <c r="E16" s="6" t="n">
        <v>29973.888</v>
      </c>
      <c r="F16" s="6"/>
      <c r="G16" s="6" t="n">
        <f aca="false">VLOOKUP(MONTH($A16),GasVolume,2,0)</f>
        <v>30355.2</v>
      </c>
      <c r="I16" s="26" t="n">
        <f aca="false">+$G16-D16</f>
        <v>381.311999999998</v>
      </c>
      <c r="J16" s="26" t="n">
        <f aca="false">+$G16-E16</f>
        <v>381.311999999998</v>
      </c>
      <c r="L16" s="17" t="n">
        <v>4</v>
      </c>
      <c r="M16" s="18" t="n">
        <f aca="false">+N16*O16</f>
        <v>13976.6</v>
      </c>
      <c r="N16" s="19" t="n">
        <f aca="false">+N15</f>
        <v>25412</v>
      </c>
      <c r="O16" s="20" t="n">
        <v>0.55</v>
      </c>
      <c r="Q16" s="6" t="n">
        <v>131241.6</v>
      </c>
      <c r="R16" s="6" t="n">
        <v>669.6</v>
      </c>
      <c r="S16" s="6"/>
      <c r="T16" s="6" t="n">
        <v>131241.6</v>
      </c>
      <c r="U16" s="6" t="n">
        <v>669.6</v>
      </c>
      <c r="V16" s="27"/>
      <c r="W16" s="0" t="n">
        <v>2003</v>
      </c>
      <c r="X16" s="6" t="n">
        <f aca="false">SUMIF($C$15:$C$213,W16,$Q$15:$Q$213)</f>
        <v>993484.8</v>
      </c>
      <c r="Y16" s="6" t="n">
        <f aca="false">SUMIF($C$15:$C$213,W16,$R$15:$R$213)</f>
        <v>5068.8</v>
      </c>
      <c r="AA16" s="6" t="n">
        <f aca="false">SUMIF($C$15:$C$213,W16,$T$15:$T$213)</f>
        <v>1444833.6</v>
      </c>
      <c r="AB16" s="6" t="n">
        <f aca="false">SUMIF($C$15:$C$213,W16,$U$15:$U$213)</f>
        <v>7371.6</v>
      </c>
      <c r="AD16" s="0" t="n">
        <f aca="false">8760*0.85</f>
        <v>7446</v>
      </c>
    </row>
    <row r="17" customFormat="false" ht="12.75" hidden="false" customHeight="false" outlineLevel="0" collapsed="false">
      <c r="A17" s="24" t="n">
        <v>37469</v>
      </c>
      <c r="B17" s="25" t="n">
        <f aca="false">MONTH(A17)</f>
        <v>8</v>
      </c>
      <c r="C17" s="25" t="n">
        <f aca="false">YEAR(A17)</f>
        <v>2002</v>
      </c>
      <c r="D17" s="6" t="n">
        <v>29973.888</v>
      </c>
      <c r="E17" s="6" t="n">
        <v>29973.888</v>
      </c>
      <c r="F17" s="6"/>
      <c r="G17" s="6" t="n">
        <f aca="false">VLOOKUP(MONTH($A17),GasVolume,2,0)</f>
        <v>30355.2</v>
      </c>
      <c r="I17" s="26" t="n">
        <f aca="false">+$G17-D17</f>
        <v>381.312000000009</v>
      </c>
      <c r="J17" s="26" t="n">
        <f aca="false">+$G17-E17</f>
        <v>381.312000000009</v>
      </c>
      <c r="L17" s="17" t="n">
        <v>5</v>
      </c>
      <c r="M17" s="18" t="n">
        <f aca="false">+N17*O17</f>
        <v>30355.2</v>
      </c>
      <c r="N17" s="19" t="n">
        <v>33728</v>
      </c>
      <c r="O17" s="20" t="n">
        <v>0.9</v>
      </c>
      <c r="Q17" s="6" t="n">
        <v>131241.6</v>
      </c>
      <c r="R17" s="6" t="n">
        <v>669.6</v>
      </c>
      <c r="S17" s="6"/>
      <c r="T17" s="6" t="n">
        <v>131241.6</v>
      </c>
      <c r="U17" s="6" t="n">
        <v>669.6</v>
      </c>
      <c r="V17" s="27"/>
      <c r="W17" s="0" t="n">
        <v>2004</v>
      </c>
      <c r="X17" s="6" t="n">
        <f aca="false">SUMIF($C$15:$C$213,W17,$Q$15:$Q$213)</f>
        <v>1114691.2</v>
      </c>
      <c r="Y17" s="6" t="n">
        <f aca="false">SUMIF($C$15:$C$213,W17,$R$15:$R$213)</f>
        <v>5687.2</v>
      </c>
      <c r="AA17" s="6" t="n">
        <f aca="false">SUMIF($C$15:$C$213,W17,$T$15:$T$213)</f>
        <v>1449067.2</v>
      </c>
      <c r="AB17" s="6" t="n">
        <f aca="false">SUMIF($C$15:$C$213,W17,$U$15:$U$213)</f>
        <v>7393.2</v>
      </c>
    </row>
    <row r="18" customFormat="false" ht="12.75" hidden="false" customHeight="false" outlineLevel="0" collapsed="false">
      <c r="A18" s="24" t="n">
        <v>37500</v>
      </c>
      <c r="B18" s="25" t="n">
        <f aca="false">MONTH(A18)</f>
        <v>9</v>
      </c>
      <c r="C18" s="25" t="n">
        <f aca="false">YEAR(A18)</f>
        <v>2002</v>
      </c>
      <c r="D18" s="6" t="n">
        <v>13321.728</v>
      </c>
      <c r="E18" s="6" t="n">
        <v>29973.888</v>
      </c>
      <c r="F18" s="6"/>
      <c r="G18" s="6" t="n">
        <f aca="false">VLOOKUP(MONTH($A18),GasVolume,2,0)</f>
        <v>30355.2</v>
      </c>
      <c r="I18" s="26" t="n">
        <f aca="false">+$G18-D18</f>
        <v>17033.472</v>
      </c>
      <c r="J18" s="26" t="n">
        <f aca="false">+$G18-E18</f>
        <v>381.311999999998</v>
      </c>
      <c r="L18" s="17" t="n">
        <v>6</v>
      </c>
      <c r="M18" s="18" t="n">
        <f aca="false">+N18*O18</f>
        <v>30355.2</v>
      </c>
      <c r="N18" s="19" t="n">
        <f aca="false">+N17</f>
        <v>33728</v>
      </c>
      <c r="O18" s="20" t="n">
        <v>0.9</v>
      </c>
      <c r="Q18" s="6" t="n">
        <v>56448</v>
      </c>
      <c r="R18" s="6" t="n">
        <v>288</v>
      </c>
      <c r="S18" s="6"/>
      <c r="T18" s="6" t="n">
        <v>127008</v>
      </c>
      <c r="U18" s="6" t="n">
        <v>648</v>
      </c>
      <c r="V18" s="27"/>
      <c r="W18" s="0" t="n">
        <v>2005</v>
      </c>
      <c r="X18" s="6" t="n">
        <f aca="false">SUMIF($C$15:$C$213,W18,$Q$15:$Q$213)</f>
        <v>1114534.4</v>
      </c>
      <c r="Y18" s="6" t="n">
        <f aca="false">SUMIF($C$15:$C$213,W18,$R$15:$R$213)</f>
        <v>5686.4</v>
      </c>
      <c r="AA18" s="6" t="n">
        <f aca="false">SUMIF($C$15:$C$213,W18,$T$15:$T$213)</f>
        <v>1444833.6</v>
      </c>
      <c r="AB18" s="6" t="n">
        <f aca="false">SUMIF($C$15:$C$213,W18,$U$15:$U$213)</f>
        <v>7371.6</v>
      </c>
    </row>
    <row r="19" customFormat="false" ht="12.75" hidden="false" customHeight="false" outlineLevel="0" collapsed="false">
      <c r="A19" s="24" t="n">
        <v>37530</v>
      </c>
      <c r="B19" s="25" t="n">
        <f aca="false">MONTH(A19)</f>
        <v>10</v>
      </c>
      <c r="C19" s="25" t="n">
        <f aca="false">YEAR(A19)</f>
        <v>2002</v>
      </c>
      <c r="D19" s="6" t="n">
        <v>9060.20748387097</v>
      </c>
      <c r="E19" s="6" t="n">
        <v>18317.376</v>
      </c>
      <c r="F19" s="6"/>
      <c r="G19" s="6" t="n">
        <f aca="false">VLOOKUP(MONTH($A19),GasVolume,2,0)</f>
        <v>13976.6</v>
      </c>
      <c r="I19" s="26" t="n">
        <f aca="false">+$G19-D19</f>
        <v>4916.39251612903</v>
      </c>
      <c r="J19" s="26" t="n">
        <f aca="false">+$G19-E19</f>
        <v>-4340.776</v>
      </c>
      <c r="L19" s="17" t="n">
        <v>7</v>
      </c>
      <c r="M19" s="18" t="n">
        <f aca="false">+N19*O19</f>
        <v>30355.2</v>
      </c>
      <c r="N19" s="19" t="n">
        <f aca="false">+N18</f>
        <v>33728</v>
      </c>
      <c r="O19" s="20" t="n">
        <v>0.9</v>
      </c>
      <c r="Q19" s="6" t="n">
        <v>39670.4</v>
      </c>
      <c r="R19" s="6" t="n">
        <v>202.4</v>
      </c>
      <c r="S19" s="6"/>
      <c r="T19" s="6" t="n">
        <v>80203.2</v>
      </c>
      <c r="U19" s="6" t="n">
        <v>409.2</v>
      </c>
      <c r="V19" s="27"/>
      <c r="W19" s="0" t="n">
        <v>2006</v>
      </c>
      <c r="X19" s="6" t="n">
        <f aca="false">SUMIF($C$15:$C$213,W19,$Q$15:$Q$213)</f>
        <v>1108889.6</v>
      </c>
      <c r="Y19" s="6" t="n">
        <f aca="false">SUMIF($C$15:$C$213,W19,$R$15:$R$213)</f>
        <v>5657.6</v>
      </c>
      <c r="AA19" s="6" t="n">
        <f aca="false">SUMIF($C$15:$C$213,W19,$T$15:$T$213)</f>
        <v>1444833.6</v>
      </c>
      <c r="AB19" s="6" t="n">
        <f aca="false">SUMIF($C$15:$C$213,W19,$U$15:$U$213)</f>
        <v>7371.6</v>
      </c>
    </row>
    <row r="20" customFormat="false" ht="12.75" hidden="false" customHeight="false" outlineLevel="0" collapsed="false">
      <c r="A20" s="24" t="n">
        <v>37561</v>
      </c>
      <c r="B20" s="25" t="n">
        <f aca="false">MONTH(A20)</f>
        <v>11</v>
      </c>
      <c r="C20" s="25" t="n">
        <f aca="false">YEAR(A20)</f>
        <v>2002</v>
      </c>
      <c r="D20" s="6" t="n">
        <v>13321.728</v>
      </c>
      <c r="E20" s="6" t="n">
        <v>29973.888</v>
      </c>
      <c r="F20" s="6"/>
      <c r="G20" s="6" t="n">
        <f aca="false">VLOOKUP(MONTH($A20),GasVolume,2,0)</f>
        <v>22870.8</v>
      </c>
      <c r="I20" s="26" t="n">
        <f aca="false">+$G20-D20</f>
        <v>9549.072</v>
      </c>
      <c r="J20" s="26" t="n">
        <f aca="false">+$G20-E20</f>
        <v>-7103.088</v>
      </c>
      <c r="L20" s="17" t="n">
        <v>8</v>
      </c>
      <c r="M20" s="18" t="n">
        <f aca="false">+N20*O20</f>
        <v>30355.2</v>
      </c>
      <c r="N20" s="19" t="n">
        <f aca="false">+N19</f>
        <v>33728</v>
      </c>
      <c r="O20" s="20" t="n">
        <v>0.9</v>
      </c>
      <c r="Q20" s="6" t="n">
        <v>56448</v>
      </c>
      <c r="R20" s="6" t="n">
        <v>288</v>
      </c>
      <c r="S20" s="6"/>
      <c r="T20" s="6" t="n">
        <v>127008</v>
      </c>
      <c r="U20" s="6" t="n">
        <v>648</v>
      </c>
      <c r="V20" s="27"/>
      <c r="W20" s="0" t="n">
        <v>2007</v>
      </c>
      <c r="X20" s="6" t="n">
        <f aca="false">SUMIF($C$15:$C$213,W20,$Q$15:$Q$213)</f>
        <v>1110614.4</v>
      </c>
      <c r="Y20" s="6" t="n">
        <f aca="false">SUMIF($C$15:$C$213,W20,$R$15:$R$213)</f>
        <v>5666.4</v>
      </c>
      <c r="AA20" s="6" t="n">
        <f aca="false">SUMIF($C$15:$C$213,W20,$T$15:$T$213)</f>
        <v>1444833.6</v>
      </c>
      <c r="AB20" s="6" t="n">
        <f aca="false">SUMIF($C$15:$C$213,W20,$U$15:$U$213)</f>
        <v>7371.6</v>
      </c>
    </row>
    <row r="21" customFormat="false" ht="12.75" hidden="false" customHeight="false" outlineLevel="0" collapsed="false">
      <c r="A21" s="24" t="n">
        <v>37591</v>
      </c>
      <c r="B21" s="25" t="n">
        <f aca="false">MONTH(A21)</f>
        <v>12</v>
      </c>
      <c r="C21" s="25" t="n">
        <f aca="false">YEAR(A21)</f>
        <v>2002</v>
      </c>
      <c r="D21" s="6" t="n">
        <v>13536.5945806452</v>
      </c>
      <c r="E21" s="6" t="n">
        <v>29973.888</v>
      </c>
      <c r="F21" s="6"/>
      <c r="G21" s="6" t="n">
        <f aca="false">VLOOKUP(MONTH($A21),GasVolume,2,0)</f>
        <v>22870.8</v>
      </c>
      <c r="I21" s="26" t="n">
        <f aca="false">+$G21-D21</f>
        <v>9334.20541935484</v>
      </c>
      <c r="J21" s="26" t="n">
        <f aca="false">+$G21-E21</f>
        <v>-7103.08800000001</v>
      </c>
      <c r="L21" s="17" t="n">
        <v>9</v>
      </c>
      <c r="M21" s="18" t="n">
        <f aca="false">+N21*O21</f>
        <v>30355.2</v>
      </c>
      <c r="N21" s="19" t="n">
        <f aca="false">+N20</f>
        <v>33728</v>
      </c>
      <c r="O21" s="20" t="n">
        <v>0.9</v>
      </c>
      <c r="Q21" s="6" t="n">
        <v>59270.4</v>
      </c>
      <c r="R21" s="6" t="n">
        <v>302.4</v>
      </c>
      <c r="S21" s="6"/>
      <c r="T21" s="6" t="n">
        <v>131241.6</v>
      </c>
      <c r="U21" s="6" t="n">
        <v>669.6</v>
      </c>
      <c r="V21" s="27"/>
      <c r="W21" s="0" t="n">
        <v>2008</v>
      </c>
      <c r="X21" s="6" t="n">
        <f aca="false">SUMIF($C$15:$C$213,W21,$Q$15:$Q$213)</f>
        <v>1003206.4</v>
      </c>
      <c r="Y21" s="6" t="n">
        <f aca="false">SUMIF($C$15:$C$213,W21,$R$15:$R$213)</f>
        <v>5118.4</v>
      </c>
      <c r="AA21" s="6" t="n">
        <f aca="false">SUMIF($C$15:$C$213,W21,$T$15:$T$213)</f>
        <v>1449067.2</v>
      </c>
      <c r="AB21" s="6" t="n">
        <f aca="false">SUMIF($C$15:$C$213,W21,$U$15:$U$213)</f>
        <v>7393.2</v>
      </c>
    </row>
    <row r="22" customFormat="false" ht="12.75" hidden="false" customHeight="false" outlineLevel="0" collapsed="false">
      <c r="A22" s="24" t="n">
        <v>37622</v>
      </c>
      <c r="B22" s="25" t="n">
        <f aca="false">MONTH(A22)</f>
        <v>1</v>
      </c>
      <c r="C22" s="25" t="n">
        <f aca="false">YEAR(A22)</f>
        <v>2003</v>
      </c>
      <c r="D22" s="6" t="n">
        <v>14181.1943225806</v>
      </c>
      <c r="E22" s="6" t="n">
        <v>29973.888</v>
      </c>
      <c r="F22" s="6"/>
      <c r="G22" s="6" t="n">
        <f aca="false">VLOOKUP(MONTH($A22),GasVolume,2,0)</f>
        <v>22870.8</v>
      </c>
      <c r="I22" s="26" t="n">
        <f aca="false">+$G22-D22</f>
        <v>8689.60567741936</v>
      </c>
      <c r="J22" s="26" t="n">
        <f aca="false">+$G22-E22</f>
        <v>-7103.088</v>
      </c>
      <c r="L22" s="17" t="n">
        <v>10</v>
      </c>
      <c r="M22" s="18" t="n">
        <f aca="false">+N22*O22</f>
        <v>13976.6</v>
      </c>
      <c r="N22" s="19" t="n">
        <f aca="false">+N16</f>
        <v>25412</v>
      </c>
      <c r="O22" s="20" t="n">
        <v>0.55</v>
      </c>
      <c r="Q22" s="6" t="n">
        <v>62092.8</v>
      </c>
      <c r="R22" s="6" t="n">
        <v>316.8</v>
      </c>
      <c r="S22" s="6"/>
      <c r="T22" s="6" t="n">
        <v>131241.6</v>
      </c>
      <c r="U22" s="6" t="n">
        <v>669.6</v>
      </c>
      <c r="V22" s="27"/>
      <c r="W22" s="0" t="n">
        <v>2009</v>
      </c>
      <c r="X22" s="6" t="n">
        <f aca="false">SUMIF($C$15:$C$213,W22,$Q$15:$Q$213)</f>
        <v>1004304</v>
      </c>
      <c r="Y22" s="6" t="n">
        <f aca="false">SUMIF($C$15:$C$213,W22,$R$15:$R$213)</f>
        <v>5124</v>
      </c>
      <c r="AA22" s="6" t="n">
        <f aca="false">SUMIF($C$15:$C$213,W22,$T$15:$T$213)</f>
        <v>1444833.6</v>
      </c>
      <c r="AB22" s="6" t="n">
        <f aca="false">SUMIF($C$15:$C$213,W22,$U$15:$U$213)</f>
        <v>7371.6</v>
      </c>
    </row>
    <row r="23" customFormat="false" ht="12.75" hidden="false" customHeight="false" outlineLevel="0" collapsed="false">
      <c r="A23" s="24" t="n">
        <v>37653</v>
      </c>
      <c r="B23" s="25" t="n">
        <f aca="false">MONTH(A23)</f>
        <v>2</v>
      </c>
      <c r="C23" s="25" t="n">
        <f aca="false">YEAR(A23)</f>
        <v>2003</v>
      </c>
      <c r="D23" s="6" t="n">
        <v>14273.28</v>
      </c>
      <c r="E23" s="6" t="n">
        <v>29973.888</v>
      </c>
      <c r="F23" s="6"/>
      <c r="G23" s="6" t="n">
        <f aca="false">VLOOKUP(MONTH($A23),GasVolume,2,0)</f>
        <v>22870.8</v>
      </c>
      <c r="I23" s="26" t="n">
        <f aca="false">+$G23-D23</f>
        <v>8597.52</v>
      </c>
      <c r="J23" s="26" t="n">
        <f aca="false">+$G23-E23</f>
        <v>-7103.08799999999</v>
      </c>
      <c r="L23" s="17" t="n">
        <v>11</v>
      </c>
      <c r="M23" s="18" t="n">
        <f aca="false">+N23*O23</f>
        <v>22870.8</v>
      </c>
      <c r="N23" s="19" t="n">
        <f aca="false">+N15</f>
        <v>25412</v>
      </c>
      <c r="O23" s="20" t="n">
        <v>0.9</v>
      </c>
      <c r="Q23" s="6" t="n">
        <v>56448</v>
      </c>
      <c r="R23" s="6" t="n">
        <v>288</v>
      </c>
      <c r="S23" s="6"/>
      <c r="T23" s="6" t="n">
        <v>118540.8</v>
      </c>
      <c r="U23" s="6" t="n">
        <v>604.8</v>
      </c>
      <c r="V23" s="27"/>
      <c r="W23" s="0" t="n">
        <v>2010</v>
      </c>
      <c r="X23" s="6" t="n">
        <f aca="false">SUMIF($C$15:$C$213,W23,$Q$15:$Q$213)</f>
        <v>1008224</v>
      </c>
      <c r="Y23" s="6" t="n">
        <f aca="false">SUMIF($C$15:$C$213,W23,$R$15:$R$213)</f>
        <v>5144</v>
      </c>
      <c r="AA23" s="6" t="n">
        <f aca="false">SUMIF($C$15:$C$213,W23,$T$15:$T$213)</f>
        <v>1444833.6</v>
      </c>
      <c r="AB23" s="6" t="n">
        <f aca="false">SUMIF($C$15:$C$213,W23,$U$15:$U$213)</f>
        <v>7371.6</v>
      </c>
    </row>
    <row r="24" customFormat="false" ht="12.75" hidden="false" customHeight="false" outlineLevel="0" collapsed="false">
      <c r="A24" s="24" t="n">
        <v>37681</v>
      </c>
      <c r="B24" s="25" t="n">
        <f aca="false">MONTH(A24)</f>
        <v>3</v>
      </c>
      <c r="C24" s="25" t="n">
        <f aca="false">YEAR(A24)</f>
        <v>2003</v>
      </c>
      <c r="D24" s="6" t="n">
        <v>13536.5945806452</v>
      </c>
      <c r="E24" s="6" t="n">
        <v>29973.888</v>
      </c>
      <c r="F24" s="6"/>
      <c r="G24" s="6" t="n">
        <f aca="false">VLOOKUP(MONTH($A24),GasVolume,2,0)</f>
        <v>22870.8</v>
      </c>
      <c r="I24" s="26" t="n">
        <f aca="false">+$G24-D24</f>
        <v>9334.20541935484</v>
      </c>
      <c r="J24" s="26" t="n">
        <f aca="false">+$G24-E24</f>
        <v>-7103.088</v>
      </c>
      <c r="L24" s="28" t="n">
        <v>12</v>
      </c>
      <c r="M24" s="29" t="n">
        <f aca="false">+N24*O24</f>
        <v>22870.8</v>
      </c>
      <c r="N24" s="30" t="n">
        <f aca="false">+N15</f>
        <v>25412</v>
      </c>
      <c r="O24" s="31" t="n">
        <v>0.9</v>
      </c>
      <c r="Q24" s="6" t="n">
        <v>59270.4</v>
      </c>
      <c r="R24" s="6" t="n">
        <v>302.4</v>
      </c>
      <c r="S24" s="6"/>
      <c r="T24" s="6" t="n">
        <v>131241.6</v>
      </c>
      <c r="U24" s="6" t="n">
        <v>669.6</v>
      </c>
      <c r="V24" s="27"/>
      <c r="W24" s="0" t="n">
        <v>2011</v>
      </c>
      <c r="X24" s="6" t="n">
        <f aca="false">SUMIF($C$15:$C$213,W24,$Q$15:$Q$213)</f>
        <v>1012300.8</v>
      </c>
      <c r="Y24" s="6" t="n">
        <f aca="false">SUMIF($C$15:$C$213,W24,$R$15:$R$213)</f>
        <v>5164.8</v>
      </c>
      <c r="AA24" s="6" t="n">
        <f aca="false">SUMIF($C$15:$C$213,W24,$T$15:$T$213)</f>
        <v>1444833.6</v>
      </c>
      <c r="AB24" s="6" t="n">
        <f aca="false">SUMIF($C$15:$C$213,W24,$U$15:$U$213)</f>
        <v>7371.6</v>
      </c>
    </row>
    <row r="25" customFormat="false" ht="12.75" hidden="false" customHeight="false" outlineLevel="0" collapsed="false">
      <c r="A25" s="24" t="n">
        <v>37712</v>
      </c>
      <c r="B25" s="25" t="n">
        <f aca="false">MONTH(A25)</f>
        <v>4</v>
      </c>
      <c r="C25" s="25" t="n">
        <f aca="false">YEAR(A25)</f>
        <v>2003</v>
      </c>
      <c r="D25" s="6" t="n">
        <v>8955.1616</v>
      </c>
      <c r="E25" s="6" t="n">
        <v>18317.376</v>
      </c>
      <c r="F25" s="6"/>
      <c r="G25" s="6" t="n">
        <f aca="false">VLOOKUP(MONTH($A25),GasVolume,2,0)</f>
        <v>13976.6</v>
      </c>
      <c r="I25" s="26" t="n">
        <f aca="false">+$G25-D25</f>
        <v>5021.4384</v>
      </c>
      <c r="J25" s="26" t="n">
        <f aca="false">+$G25-E25</f>
        <v>-4340.77600000001</v>
      </c>
      <c r="Q25" s="6" t="n">
        <v>37945.6</v>
      </c>
      <c r="R25" s="6" t="n">
        <v>193.6</v>
      </c>
      <c r="S25" s="6"/>
      <c r="T25" s="6" t="n">
        <v>77616</v>
      </c>
      <c r="U25" s="6" t="n">
        <v>396</v>
      </c>
      <c r="V25" s="27"/>
      <c r="W25" s="0" t="n">
        <v>2012</v>
      </c>
      <c r="X25" s="6" t="n">
        <f aca="false">SUMIF($C$15:$C$213,W25,$Q$15:$Q$213)</f>
        <v>1010105.6</v>
      </c>
      <c r="Y25" s="6" t="n">
        <f aca="false">SUMIF($C$15:$C$213,W25,$R$15:$R$213)</f>
        <v>5153.6</v>
      </c>
      <c r="AA25" s="6" t="n">
        <f aca="false">SUMIF($C$15:$C$213,W25,$T$15:$T$213)</f>
        <v>1449067.2</v>
      </c>
      <c r="AB25" s="6" t="n">
        <f aca="false">SUMIF($C$15:$C$213,W25,$U$15:$U$213)</f>
        <v>7393.2</v>
      </c>
    </row>
    <row r="26" customFormat="false" ht="12.75" hidden="false" customHeight="false" outlineLevel="0" collapsed="false">
      <c r="A26" s="24" t="n">
        <v>37742</v>
      </c>
      <c r="B26" s="25" t="n">
        <f aca="false">MONTH(A26)</f>
        <v>5</v>
      </c>
      <c r="C26" s="25" t="n">
        <f aca="false">YEAR(A26)</f>
        <v>2003</v>
      </c>
      <c r="D26" s="6" t="n">
        <v>29973.888</v>
      </c>
      <c r="E26" s="6" t="n">
        <v>29973.888</v>
      </c>
      <c r="F26" s="6"/>
      <c r="G26" s="6" t="n">
        <f aca="false">VLOOKUP(MONTH($A26),GasVolume,2,0)</f>
        <v>30355.2</v>
      </c>
      <c r="I26" s="26" t="n">
        <f aca="false">+$G26-D26</f>
        <v>381.312000000002</v>
      </c>
      <c r="J26" s="26" t="n">
        <f aca="false">+$G26-E26</f>
        <v>381.312000000002</v>
      </c>
      <c r="L26" s="22" t="s">
        <v>25</v>
      </c>
      <c r="Q26" s="6" t="n">
        <v>131241.6</v>
      </c>
      <c r="R26" s="6" t="n">
        <v>669.6</v>
      </c>
      <c r="S26" s="6"/>
      <c r="T26" s="6" t="n">
        <v>131241.6</v>
      </c>
      <c r="U26" s="6" t="n">
        <v>669.6</v>
      </c>
      <c r="V26" s="27"/>
      <c r="W26" s="0" t="n">
        <v>2013</v>
      </c>
      <c r="X26" s="6" t="n">
        <f aca="false">SUMIF($C$15:$C$213,W26,$Q$15:$Q$213)</f>
        <v>1007283.2</v>
      </c>
      <c r="Y26" s="6" t="n">
        <f aca="false">SUMIF($C$15:$C$213,W26,$R$15:$R$213)</f>
        <v>5139.2</v>
      </c>
      <c r="AA26" s="6" t="n">
        <f aca="false">SUMIF($C$15:$C$213,W26,$T$15:$T$213)</f>
        <v>1444833.6</v>
      </c>
      <c r="AB26" s="6" t="n">
        <f aca="false">SUMIF($C$15:$C$213,W26,$U$15:$U$213)</f>
        <v>7371.6</v>
      </c>
    </row>
    <row r="27" customFormat="false" ht="12.75" hidden="false" customHeight="false" outlineLevel="0" collapsed="false">
      <c r="A27" s="24" t="n">
        <v>37773</v>
      </c>
      <c r="B27" s="25" t="n">
        <f aca="false">MONTH(A27)</f>
        <v>6</v>
      </c>
      <c r="C27" s="25" t="n">
        <f aca="false">YEAR(A27)</f>
        <v>2003</v>
      </c>
      <c r="D27" s="6" t="n">
        <v>26643.456</v>
      </c>
      <c r="E27" s="6" t="n">
        <v>29973.888</v>
      </c>
      <c r="F27" s="6"/>
      <c r="G27" s="6" t="n">
        <f aca="false">VLOOKUP(MONTH($A27),GasVolume,2,0)</f>
        <v>30355.2</v>
      </c>
      <c r="I27" s="26" t="n">
        <f aca="false">+$G27-D27</f>
        <v>3711.744</v>
      </c>
      <c r="J27" s="26" t="n">
        <f aca="false">+$G27-E27</f>
        <v>381.312000000002</v>
      </c>
      <c r="Q27" s="6" t="n">
        <v>112896</v>
      </c>
      <c r="R27" s="6" t="n">
        <v>576</v>
      </c>
      <c r="S27" s="6"/>
      <c r="T27" s="6" t="n">
        <v>127008</v>
      </c>
      <c r="U27" s="6" t="n">
        <v>648</v>
      </c>
      <c r="V27" s="27"/>
      <c r="W27" s="0" t="n">
        <v>2014</v>
      </c>
      <c r="X27" s="6" t="n">
        <f aca="false">SUMIF($C$15:$C$213,W27,$Q$15:$Q$213)</f>
        <v>1021395.2</v>
      </c>
      <c r="Y27" s="6" t="n">
        <f aca="false">SUMIF($C$15:$C$213,W27,$R$15:$R$213)</f>
        <v>5211.2</v>
      </c>
      <c r="AA27" s="6" t="n">
        <f aca="false">SUMIF($C$15:$C$213,W27,$T$15:$T$213)</f>
        <v>1444833.6</v>
      </c>
      <c r="AB27" s="6" t="n">
        <f aca="false">SUMIF($C$15:$C$213,W27,$U$15:$U$213)</f>
        <v>7371.6</v>
      </c>
    </row>
    <row r="28" customFormat="false" ht="12.75" hidden="false" customHeight="false" outlineLevel="0" collapsed="false">
      <c r="A28" s="24" t="n">
        <v>37803</v>
      </c>
      <c r="B28" s="25" t="n">
        <f aca="false">MONTH(A28)</f>
        <v>7</v>
      </c>
      <c r="C28" s="25" t="n">
        <f aca="false">YEAR(A28)</f>
        <v>2003</v>
      </c>
      <c r="D28" s="6" t="n">
        <v>29973.888</v>
      </c>
      <c r="E28" s="6" t="n">
        <v>29973.888</v>
      </c>
      <c r="F28" s="6"/>
      <c r="G28" s="6" t="n">
        <f aca="false">VLOOKUP(MONTH($A28),GasVolume,2,0)</f>
        <v>30355.2</v>
      </c>
      <c r="I28" s="26" t="n">
        <f aca="false">+$G28-D28</f>
        <v>381.311999999998</v>
      </c>
      <c r="J28" s="26" t="n">
        <f aca="false">+$G28-E28</f>
        <v>381.311999999998</v>
      </c>
      <c r="L28" s="12" t="s">
        <v>27</v>
      </c>
      <c r="M28" s="13" t="s">
        <v>32</v>
      </c>
      <c r="N28" s="2"/>
      <c r="O28" s="2"/>
      <c r="Q28" s="6" t="n">
        <v>131241.6</v>
      </c>
      <c r="R28" s="6" t="n">
        <v>669.6</v>
      </c>
      <c r="S28" s="6"/>
      <c r="T28" s="6" t="n">
        <v>131241.6</v>
      </c>
      <c r="U28" s="6" t="n">
        <v>669.6</v>
      </c>
      <c r="V28" s="27"/>
      <c r="W28" s="0" t="n">
        <v>2015</v>
      </c>
      <c r="X28" s="6" t="n">
        <f aca="false">SUMIF($C$15:$C$213,W28,$Q$15:$Q$213)</f>
        <v>1022492.8</v>
      </c>
      <c r="Y28" s="6" t="n">
        <f aca="false">SUMIF($C$15:$C$213,W28,$R$15:$R$213)</f>
        <v>5216.8</v>
      </c>
      <c r="AA28" s="6" t="n">
        <f aca="false">SUMIF($C$15:$C$213,W28,$T$15:$T$213)</f>
        <v>1444833.6</v>
      </c>
      <c r="AB28" s="6" t="n">
        <f aca="false">SUMIF($C$15:$C$213,W28,$U$15:$U$213)</f>
        <v>7371.6</v>
      </c>
    </row>
    <row r="29" customFormat="false" ht="12.75" hidden="false" customHeight="false" outlineLevel="0" collapsed="false">
      <c r="A29" s="24" t="n">
        <v>37834</v>
      </c>
      <c r="B29" s="25" t="n">
        <f aca="false">MONTH(A29)</f>
        <v>8</v>
      </c>
      <c r="C29" s="25" t="n">
        <f aca="false">YEAR(A29)</f>
        <v>2003</v>
      </c>
      <c r="D29" s="6" t="n">
        <v>29973.888</v>
      </c>
      <c r="E29" s="6" t="n">
        <v>29973.888</v>
      </c>
      <c r="F29" s="6"/>
      <c r="G29" s="6" t="n">
        <f aca="false">VLOOKUP(MONTH($A29),GasVolume,2,0)</f>
        <v>30355.2</v>
      </c>
      <c r="I29" s="26" t="n">
        <f aca="false">+$G29-D29</f>
        <v>381.311999999998</v>
      </c>
      <c r="J29" s="26" t="n">
        <f aca="false">+$G29-E29</f>
        <v>381.311999999998</v>
      </c>
      <c r="L29" s="17" t="n">
        <v>1</v>
      </c>
      <c r="M29" s="32" t="n">
        <f aca="false">SUMIF($B$15:$B$213,L29,$I$15:$I$213)/COUNTIF($B$15:$B$213,L29)</f>
        <v>9173.05548387097</v>
      </c>
      <c r="N29" s="6"/>
      <c r="O29" s="6"/>
      <c r="Q29" s="6" t="n">
        <v>131241.6</v>
      </c>
      <c r="R29" s="6" t="n">
        <v>669.6</v>
      </c>
      <c r="S29" s="6"/>
      <c r="T29" s="6" t="n">
        <v>131241.6</v>
      </c>
      <c r="U29" s="6" t="n">
        <v>669.6</v>
      </c>
      <c r="V29" s="27"/>
      <c r="W29" s="0" t="n">
        <v>2016</v>
      </c>
      <c r="X29" s="6" t="n">
        <f aca="false">SUMIF($C$15:$C$213,W29,$Q$15:$Q$213)</f>
        <v>969964.8</v>
      </c>
      <c r="Y29" s="6" t="n">
        <f aca="false">SUMIF($C$15:$C$213,W29,$R$15:$R$213)</f>
        <v>4948.8</v>
      </c>
      <c r="AA29" s="6" t="n">
        <f aca="false">SUMIF($C$15:$C$213,W29,$T$15:$T$213)</f>
        <v>1449067.2</v>
      </c>
      <c r="AB29" s="6" t="n">
        <f aca="false">SUMIF($C$15:$C$213,W29,$U$15:$U$213)</f>
        <v>7393.2</v>
      </c>
    </row>
    <row r="30" customFormat="false" ht="12.75" hidden="false" customHeight="false" outlineLevel="0" collapsed="false">
      <c r="A30" s="24" t="n">
        <v>37865</v>
      </c>
      <c r="B30" s="25" t="n">
        <f aca="false">MONTH(A30)</f>
        <v>9</v>
      </c>
      <c r="C30" s="25" t="n">
        <f aca="false">YEAR(A30)</f>
        <v>2003</v>
      </c>
      <c r="D30" s="6" t="n">
        <v>27309.5424</v>
      </c>
      <c r="E30" s="6" t="n">
        <v>29973.888</v>
      </c>
      <c r="F30" s="6"/>
      <c r="G30" s="6" t="n">
        <f aca="false">VLOOKUP(MONTH($A30),GasVolume,2,0)</f>
        <v>30355.2</v>
      </c>
      <c r="I30" s="26" t="n">
        <f aca="false">+$G30-D30</f>
        <v>3045.6576</v>
      </c>
      <c r="J30" s="26" t="n">
        <f aca="false">+$G30-E30</f>
        <v>381.312000000005</v>
      </c>
      <c r="L30" s="17" t="n">
        <v>2</v>
      </c>
      <c r="M30" s="32" t="n">
        <f aca="false">SUMIF($B$15:$B$213,L30,$I$15:$I$213)/COUNTIF($B$15:$B$213,L30)</f>
        <v>6093.54372413793</v>
      </c>
      <c r="N30" s="6"/>
      <c r="O30" s="6"/>
      <c r="Q30" s="6" t="n">
        <v>115718.4</v>
      </c>
      <c r="R30" s="6" t="n">
        <v>590.4</v>
      </c>
      <c r="S30" s="6"/>
      <c r="T30" s="6" t="n">
        <v>127008</v>
      </c>
      <c r="U30" s="6" t="n">
        <v>648</v>
      </c>
      <c r="V30" s="27"/>
      <c r="W30" s="0" t="n">
        <v>2017</v>
      </c>
      <c r="X30" s="6" t="n">
        <f aca="false">SUMIF($C$15:$C$213,W30,$Q$15:$Q$213)</f>
        <v>957420.8</v>
      </c>
      <c r="Y30" s="6" t="n">
        <f aca="false">SUMIF($C$15:$C$213,W30,$R$15:$R$213)</f>
        <v>4884.8</v>
      </c>
      <c r="AA30" s="6" t="n">
        <f aca="false">SUMIF($C$15:$C$213,W30,$T$15:$T$213)</f>
        <v>1444833.6</v>
      </c>
      <c r="AB30" s="6" t="n">
        <f aca="false">SUMIF($C$15:$C$213,W30,$U$15:$U$213)</f>
        <v>7371.6</v>
      </c>
    </row>
    <row r="31" customFormat="false" ht="12.75" hidden="false" customHeight="false" outlineLevel="0" collapsed="false">
      <c r="A31" s="24" t="n">
        <v>37895</v>
      </c>
      <c r="B31" s="25" t="n">
        <f aca="false">MONTH(A31)</f>
        <v>10</v>
      </c>
      <c r="C31" s="25" t="n">
        <f aca="false">YEAR(A31)</f>
        <v>2003</v>
      </c>
      <c r="D31" s="6" t="n">
        <v>9060.20748387097</v>
      </c>
      <c r="E31" s="6" t="n">
        <v>18317.376</v>
      </c>
      <c r="F31" s="6"/>
      <c r="G31" s="6" t="n">
        <f aca="false">VLOOKUP(MONTH($A31),GasVolume,2,0)</f>
        <v>13976.6</v>
      </c>
      <c r="I31" s="26" t="n">
        <f aca="false">+$G31-D31</f>
        <v>4916.39251612903</v>
      </c>
      <c r="J31" s="26" t="n">
        <f aca="false">+$G31-E31</f>
        <v>-4340.77600000001</v>
      </c>
      <c r="L31" s="17" t="n">
        <v>3</v>
      </c>
      <c r="M31" s="32" t="n">
        <f aca="false">SUMIF($B$15:$B$213,L31,$I$15:$I$213)/COUNTIF($B$15:$B$213,L31)</f>
        <v>6070.91922580645</v>
      </c>
      <c r="N31" s="6"/>
      <c r="O31" s="6"/>
      <c r="Q31" s="6" t="n">
        <v>39670.4</v>
      </c>
      <c r="R31" s="6" t="n">
        <v>202.4</v>
      </c>
      <c r="S31" s="6"/>
      <c r="T31" s="6" t="n">
        <v>80203.2</v>
      </c>
      <c r="U31" s="6" t="n">
        <v>409.2</v>
      </c>
      <c r="V31" s="27"/>
      <c r="W31" s="0" t="n">
        <v>2018</v>
      </c>
      <c r="X31" s="6" t="n">
        <f aca="false">SUMIF($C$15:$C$213,W31,$Q$15:$Q$213)</f>
        <v>960870.4</v>
      </c>
      <c r="Y31" s="6" t="n">
        <f aca="false">SUMIF($C$15:$C$213,W31,$R$15:$R$213)</f>
        <v>4902.4</v>
      </c>
      <c r="AA31" s="6" t="n">
        <f aca="false">SUMIF($C$15:$C$213,W31,$T$15:$T$213)</f>
        <v>1444833.6</v>
      </c>
      <c r="AB31" s="6" t="n">
        <f aca="false">SUMIF($C$15:$C$213,W31,$U$15:$U$213)</f>
        <v>7371.6</v>
      </c>
    </row>
    <row r="32" customFormat="false" ht="12.75" hidden="false" customHeight="false" outlineLevel="0" collapsed="false">
      <c r="A32" s="24" t="n">
        <v>37926</v>
      </c>
      <c r="B32" s="25" t="n">
        <f aca="false">MONTH(A32)</f>
        <v>11</v>
      </c>
      <c r="C32" s="25" t="n">
        <f aca="false">YEAR(A32)</f>
        <v>2003</v>
      </c>
      <c r="D32" s="6" t="n">
        <v>12655.6416</v>
      </c>
      <c r="E32" s="6" t="n">
        <v>29973.888</v>
      </c>
      <c r="F32" s="6"/>
      <c r="G32" s="6" t="n">
        <f aca="false">VLOOKUP(MONTH($A32),GasVolume,2,0)</f>
        <v>22870.8</v>
      </c>
      <c r="I32" s="26" t="n">
        <f aca="false">+$G32-D32</f>
        <v>10215.1584</v>
      </c>
      <c r="J32" s="26" t="n">
        <f aca="false">+$G32-E32</f>
        <v>-7103.08800000001</v>
      </c>
      <c r="L32" s="17" t="n">
        <v>4</v>
      </c>
      <c r="M32" s="32" t="n">
        <f aca="false">SUMIF($B$15:$B$213,L32,$I$15:$I$213)/COUNTIF($B$15:$B$213,L32)</f>
        <v>1536.0488</v>
      </c>
      <c r="N32" s="6"/>
      <c r="O32" s="6"/>
      <c r="Q32" s="6" t="n">
        <v>53625.6</v>
      </c>
      <c r="R32" s="6" t="n">
        <v>273.6</v>
      </c>
      <c r="S32" s="6"/>
      <c r="T32" s="6" t="n">
        <v>127008</v>
      </c>
      <c r="U32" s="6" t="n">
        <v>648</v>
      </c>
      <c r="V32" s="27"/>
      <c r="X32" s="2"/>
      <c r="Y32" s="2"/>
    </row>
    <row r="33" customFormat="false" ht="12.75" hidden="false" customHeight="false" outlineLevel="0" collapsed="false">
      <c r="A33" s="24" t="n">
        <v>37956</v>
      </c>
      <c r="B33" s="25" t="n">
        <f aca="false">MONTH(A33)</f>
        <v>12</v>
      </c>
      <c r="C33" s="25" t="n">
        <f aca="false">YEAR(A33)</f>
        <v>2003</v>
      </c>
      <c r="D33" s="6" t="n">
        <v>14181.1943225806</v>
      </c>
      <c r="E33" s="6" t="n">
        <v>29973.888</v>
      </c>
      <c r="F33" s="6"/>
      <c r="G33" s="6" t="n">
        <f aca="false">VLOOKUP(MONTH($A33),GasVolume,2,0)</f>
        <v>22870.8</v>
      </c>
      <c r="I33" s="26" t="n">
        <f aca="false">+$G33-D33</f>
        <v>8689.60567741935</v>
      </c>
      <c r="J33" s="26" t="n">
        <f aca="false">+$G33-E33</f>
        <v>-7103.088</v>
      </c>
      <c r="L33" s="17" t="n">
        <v>5</v>
      </c>
      <c r="M33" s="32" t="n">
        <f aca="false">SUMIF($B$15:$B$213,L33,$I$15:$I$213)/COUNTIF($B$15:$B$213,L33)</f>
        <v>381.311999999996</v>
      </c>
      <c r="N33" s="6"/>
      <c r="O33" s="6"/>
      <c r="Q33" s="6" t="n">
        <v>62092.8</v>
      </c>
      <c r="R33" s="6" t="n">
        <v>316.8</v>
      </c>
      <c r="S33" s="6"/>
      <c r="T33" s="6" t="n">
        <v>131241.6</v>
      </c>
      <c r="U33" s="6" t="n">
        <v>669.6</v>
      </c>
      <c r="V33" s="27"/>
    </row>
    <row r="34" customFormat="false" ht="12.75" hidden="false" customHeight="false" outlineLevel="0" collapsed="false">
      <c r="A34" s="24" t="n">
        <v>37987</v>
      </c>
      <c r="B34" s="25" t="n">
        <f aca="false">MONTH(A34)</f>
        <v>1</v>
      </c>
      <c r="C34" s="25" t="n">
        <f aca="false">YEAR(A34)</f>
        <v>2004</v>
      </c>
      <c r="D34" s="6" t="n">
        <v>13536.5945806452</v>
      </c>
      <c r="E34" s="6" t="n">
        <v>29973.888</v>
      </c>
      <c r="F34" s="6"/>
      <c r="G34" s="6" t="n">
        <f aca="false">VLOOKUP(MONTH($A34),GasVolume,2,0)</f>
        <v>22870.8</v>
      </c>
      <c r="I34" s="26" t="n">
        <f aca="false">+$G34-D34</f>
        <v>9334.20541935484</v>
      </c>
      <c r="J34" s="26" t="n">
        <f aca="false">+$G34-E34</f>
        <v>-7103.088</v>
      </c>
      <c r="L34" s="17" t="n">
        <v>6</v>
      </c>
      <c r="M34" s="32" t="n">
        <f aca="false">SUMIF($B$15:$B$213,L34,$I$15:$I$213)/COUNTIF($B$15:$B$213,L34)</f>
        <v>3084.83915294118</v>
      </c>
      <c r="N34" s="6"/>
      <c r="O34" s="6"/>
      <c r="Q34" s="6" t="n">
        <v>59270.4</v>
      </c>
      <c r="R34" s="6" t="n">
        <v>302.4</v>
      </c>
      <c r="S34" s="6"/>
      <c r="T34" s="6" t="n">
        <v>131241.6</v>
      </c>
      <c r="U34" s="6" t="n">
        <v>669.6</v>
      </c>
      <c r="V34" s="27"/>
    </row>
    <row r="35" customFormat="false" ht="12.75" hidden="false" customHeight="false" outlineLevel="0" collapsed="false">
      <c r="A35" s="24" t="n">
        <v>38018</v>
      </c>
      <c r="B35" s="25" t="n">
        <f aca="false">MONTH(A35)</f>
        <v>2</v>
      </c>
      <c r="C35" s="25" t="n">
        <f aca="false">YEAR(A35)</f>
        <v>2004</v>
      </c>
      <c r="D35" s="6" t="n">
        <v>23772.3939310345</v>
      </c>
      <c r="E35" s="6" t="n">
        <v>29973.888</v>
      </c>
      <c r="F35" s="6"/>
      <c r="G35" s="6" t="n">
        <f aca="false">VLOOKUP(MONTH($A35),GasVolume,2,0)</f>
        <v>22870.8</v>
      </c>
      <c r="I35" s="26" t="n">
        <f aca="false">+$G35-D35</f>
        <v>-901.593931034484</v>
      </c>
      <c r="J35" s="26" t="n">
        <f aca="false">+$G35-E35</f>
        <v>-7103.088</v>
      </c>
      <c r="L35" s="17" t="n">
        <v>7</v>
      </c>
      <c r="M35" s="32" t="n">
        <f aca="false">SUMIF($B$15:$B$213,L35,$I$15:$I$213)/COUNTIF($B$15:$B$213,L35)</f>
        <v>381.311999999997</v>
      </c>
      <c r="N35" s="6"/>
      <c r="O35" s="6"/>
      <c r="Q35" s="6" t="n">
        <v>97372.8</v>
      </c>
      <c r="R35" s="6" t="n">
        <v>496.8</v>
      </c>
      <c r="S35" s="6"/>
      <c r="T35" s="6" t="n">
        <v>122774.4</v>
      </c>
      <c r="U35" s="6" t="n">
        <v>626.4</v>
      </c>
      <c r="V35" s="27"/>
    </row>
    <row r="36" customFormat="false" ht="12.75" hidden="false" customHeight="false" outlineLevel="0" collapsed="false">
      <c r="A36" s="24" t="n">
        <v>38047</v>
      </c>
      <c r="B36" s="25" t="n">
        <f aca="false">MONTH(A36)</f>
        <v>3</v>
      </c>
      <c r="C36" s="25" t="n">
        <f aca="false">YEAR(A36)</f>
        <v>2004</v>
      </c>
      <c r="D36" s="6" t="n">
        <v>24817.0900645161</v>
      </c>
      <c r="E36" s="6" t="n">
        <v>29973.888</v>
      </c>
      <c r="F36" s="6"/>
      <c r="G36" s="6" t="n">
        <f aca="false">VLOOKUP(MONTH($A36),GasVolume,2,0)</f>
        <v>22870.8</v>
      </c>
      <c r="I36" s="26" t="n">
        <f aca="false">+$G36-D36</f>
        <v>-1946.29006451613</v>
      </c>
      <c r="J36" s="26" t="n">
        <f aca="false">+$G36-E36</f>
        <v>-7103.08799999999</v>
      </c>
      <c r="L36" s="17" t="n">
        <v>8</v>
      </c>
      <c r="M36" s="32" t="n">
        <f aca="false">SUMIF($B$15:$B$213,L36,$I$15:$I$213)/COUNTIF($B$15:$B$213,L36)</f>
        <v>381.312000000006</v>
      </c>
      <c r="N36" s="6"/>
      <c r="O36" s="6"/>
      <c r="Q36" s="6" t="n">
        <v>108662.4</v>
      </c>
      <c r="R36" s="6" t="n">
        <v>554.4</v>
      </c>
      <c r="S36" s="6"/>
      <c r="T36" s="6" t="n">
        <v>131241.6</v>
      </c>
      <c r="U36" s="6" t="n">
        <v>669.6</v>
      </c>
      <c r="V36" s="27"/>
    </row>
    <row r="37" customFormat="false" ht="12.75" hidden="false" customHeight="false" outlineLevel="0" collapsed="false">
      <c r="A37" s="24" t="n">
        <v>38078</v>
      </c>
      <c r="B37" s="25" t="n">
        <f aca="false">MONTH(A37)</f>
        <v>4</v>
      </c>
      <c r="C37" s="25" t="n">
        <f aca="false">YEAR(A37)</f>
        <v>2004</v>
      </c>
      <c r="D37" s="6" t="n">
        <v>15060.9536</v>
      </c>
      <c r="E37" s="6" t="n">
        <v>18317.376</v>
      </c>
      <c r="F37" s="6"/>
      <c r="G37" s="6" t="n">
        <f aca="false">VLOOKUP(MONTH($A37),GasVolume,2,0)</f>
        <v>13976.6</v>
      </c>
      <c r="I37" s="26" t="n">
        <f aca="false">+$G37-D37</f>
        <v>-1084.3536</v>
      </c>
      <c r="J37" s="26" t="n">
        <f aca="false">+$G37-E37</f>
        <v>-4340.77600000001</v>
      </c>
      <c r="L37" s="17" t="n">
        <v>9</v>
      </c>
      <c r="M37" s="32" t="n">
        <f aca="false">SUMIF($B$15:$B$213,L37,$I$15:$I$213)/COUNTIF($B$15:$B$213,L37)</f>
        <v>5827.54785882353</v>
      </c>
      <c r="N37" s="6"/>
      <c r="O37" s="6"/>
      <c r="Q37" s="6" t="n">
        <v>63817.6</v>
      </c>
      <c r="R37" s="6" t="n">
        <v>325.6</v>
      </c>
      <c r="S37" s="6"/>
      <c r="T37" s="6" t="n">
        <v>77616</v>
      </c>
      <c r="U37" s="6" t="n">
        <v>396</v>
      </c>
      <c r="V37" s="27"/>
    </row>
    <row r="38" customFormat="false" ht="12.75" hidden="false" customHeight="false" outlineLevel="0" collapsed="false">
      <c r="A38" s="24" t="n">
        <v>38108</v>
      </c>
      <c r="B38" s="25" t="n">
        <f aca="false">MONTH(A38)</f>
        <v>5</v>
      </c>
      <c r="C38" s="25" t="n">
        <f aca="false">YEAR(A38)</f>
        <v>2004</v>
      </c>
      <c r="D38" s="6" t="n">
        <v>29973.888</v>
      </c>
      <c r="E38" s="6" t="n">
        <v>29973.888</v>
      </c>
      <c r="F38" s="6"/>
      <c r="G38" s="6" t="n">
        <f aca="false">VLOOKUP(MONTH($A38),GasVolume,2,0)</f>
        <v>30355.2</v>
      </c>
      <c r="I38" s="26" t="n">
        <f aca="false">+$G38-D38</f>
        <v>381.311999999994</v>
      </c>
      <c r="J38" s="26" t="n">
        <f aca="false">+$G38-E38</f>
        <v>381.311999999994</v>
      </c>
      <c r="L38" s="17" t="n">
        <v>10</v>
      </c>
      <c r="M38" s="32" t="n">
        <f aca="false">SUMIF($B$15:$B$213,L38,$I$15:$I$213)/COUNTIF($B$15:$B$213,L38)</f>
        <v>5240.79892220114</v>
      </c>
      <c r="N38" s="6"/>
      <c r="O38" s="6"/>
      <c r="Q38" s="6" t="n">
        <v>131241.6</v>
      </c>
      <c r="R38" s="6" t="n">
        <v>669.6</v>
      </c>
      <c r="S38" s="6"/>
      <c r="T38" s="6" t="n">
        <v>131241.6</v>
      </c>
      <c r="U38" s="6" t="n">
        <v>669.6</v>
      </c>
      <c r="V38" s="27"/>
    </row>
    <row r="39" customFormat="false" ht="12.75" hidden="false" customHeight="false" outlineLevel="0" collapsed="false">
      <c r="A39" s="24" t="n">
        <v>38139</v>
      </c>
      <c r="B39" s="25" t="n">
        <f aca="false">MONTH(A39)</f>
        <v>6</v>
      </c>
      <c r="C39" s="25" t="n">
        <f aca="false">YEAR(A39)</f>
        <v>2004</v>
      </c>
      <c r="D39" s="6" t="n">
        <v>27309.5424</v>
      </c>
      <c r="E39" s="6" t="n">
        <v>29973.888</v>
      </c>
      <c r="F39" s="6"/>
      <c r="G39" s="6" t="n">
        <f aca="false">VLOOKUP(MONTH($A39),GasVolume,2,0)</f>
        <v>30355.2</v>
      </c>
      <c r="I39" s="26" t="n">
        <f aca="false">+$G39-D39</f>
        <v>3045.65760000001</v>
      </c>
      <c r="J39" s="26" t="n">
        <f aca="false">+$G39-E39</f>
        <v>381.312000000009</v>
      </c>
      <c r="L39" s="17" t="n">
        <v>11</v>
      </c>
      <c r="M39" s="32" t="n">
        <f aca="false">SUMIF($B$15:$B$213,L39,$I$15:$I$213)/COUNTIF($B$15:$B$213,L39)</f>
        <v>9274.80112941176</v>
      </c>
      <c r="N39" s="6"/>
      <c r="O39" s="6"/>
      <c r="Q39" s="6" t="n">
        <v>115718.4</v>
      </c>
      <c r="R39" s="6" t="n">
        <v>590.4</v>
      </c>
      <c r="S39" s="6"/>
      <c r="T39" s="6" t="n">
        <v>127008</v>
      </c>
      <c r="U39" s="6" t="n">
        <v>648</v>
      </c>
      <c r="V39" s="27"/>
    </row>
    <row r="40" customFormat="false" ht="12.75" hidden="false" customHeight="false" outlineLevel="0" collapsed="false">
      <c r="A40" s="24" t="n">
        <v>38169</v>
      </c>
      <c r="B40" s="25" t="n">
        <f aca="false">MONTH(A40)</f>
        <v>7</v>
      </c>
      <c r="C40" s="25" t="n">
        <f aca="false">YEAR(A40)</f>
        <v>2004</v>
      </c>
      <c r="D40" s="6" t="n">
        <v>29973.888</v>
      </c>
      <c r="E40" s="6" t="n">
        <v>29973.888</v>
      </c>
      <c r="F40" s="6"/>
      <c r="G40" s="6" t="n">
        <f aca="false">VLOOKUP(MONTH($A40),GasVolume,2,0)</f>
        <v>30355.2</v>
      </c>
      <c r="I40" s="26" t="n">
        <f aca="false">+$G40-D40</f>
        <v>381.312000000002</v>
      </c>
      <c r="J40" s="26" t="n">
        <f aca="false">+$G40-E40</f>
        <v>381.312000000002</v>
      </c>
      <c r="L40" s="28" t="n">
        <v>12</v>
      </c>
      <c r="M40" s="33" t="n">
        <f aca="false">SUMIF($B$15:$B$213,L40,$I$15:$I$213)/COUNTIF($B$15:$B$213,L40)</f>
        <v>9182.53489184061</v>
      </c>
      <c r="N40" s="6"/>
      <c r="O40" s="6"/>
      <c r="Q40" s="6" t="n">
        <v>131241.6</v>
      </c>
      <c r="R40" s="6" t="n">
        <v>669.6</v>
      </c>
      <c r="S40" s="6"/>
      <c r="T40" s="6" t="n">
        <v>131241.6</v>
      </c>
      <c r="U40" s="6" t="n">
        <v>669.6</v>
      </c>
      <c r="V40" s="27"/>
    </row>
    <row r="41" customFormat="false" ht="12.75" hidden="false" customHeight="false" outlineLevel="0" collapsed="false">
      <c r="A41" s="24" t="n">
        <v>38200</v>
      </c>
      <c r="B41" s="25" t="n">
        <f aca="false">MONTH(A41)</f>
        <v>8</v>
      </c>
      <c r="C41" s="25" t="n">
        <f aca="false">YEAR(A41)</f>
        <v>2004</v>
      </c>
      <c r="D41" s="6" t="n">
        <v>29973.888</v>
      </c>
      <c r="E41" s="6" t="n">
        <v>29973.888</v>
      </c>
      <c r="F41" s="6"/>
      <c r="G41" s="6" t="n">
        <f aca="false">VLOOKUP(MONTH($A41),GasVolume,2,0)</f>
        <v>30355.2</v>
      </c>
      <c r="I41" s="26" t="n">
        <f aca="false">+$G41-D41</f>
        <v>381.311999999998</v>
      </c>
      <c r="J41" s="26" t="n">
        <f aca="false">+$G41-E41</f>
        <v>381.311999999998</v>
      </c>
      <c r="Q41" s="6" t="n">
        <v>131241.6</v>
      </c>
      <c r="R41" s="6" t="n">
        <v>669.6</v>
      </c>
      <c r="S41" s="6"/>
      <c r="T41" s="6" t="n">
        <v>131241.6</v>
      </c>
      <c r="U41" s="6" t="n">
        <v>669.6</v>
      </c>
      <c r="V41" s="27"/>
    </row>
    <row r="42" customFormat="false" ht="12.75" hidden="false" customHeight="false" outlineLevel="0" collapsed="false">
      <c r="A42" s="24" t="n">
        <v>38231</v>
      </c>
      <c r="B42" s="25" t="n">
        <f aca="false">MONTH(A42)</f>
        <v>9</v>
      </c>
      <c r="C42" s="25" t="n">
        <f aca="false">YEAR(A42)</f>
        <v>2004</v>
      </c>
      <c r="D42" s="6" t="n">
        <v>27309.5424</v>
      </c>
      <c r="E42" s="6" t="n">
        <v>29973.888</v>
      </c>
      <c r="F42" s="6"/>
      <c r="G42" s="6" t="n">
        <f aca="false">VLOOKUP(MONTH($A42),GasVolume,2,0)</f>
        <v>30355.2</v>
      </c>
      <c r="I42" s="26" t="n">
        <f aca="false">+$G42-D42</f>
        <v>3045.65759999999</v>
      </c>
      <c r="J42" s="26" t="n">
        <f aca="false">+$G42-E42</f>
        <v>381.312000000002</v>
      </c>
      <c r="L42" s="22" t="s">
        <v>26</v>
      </c>
      <c r="Q42" s="6" t="n">
        <v>115718.4</v>
      </c>
      <c r="R42" s="6" t="n">
        <v>590.4</v>
      </c>
      <c r="S42" s="6"/>
      <c r="T42" s="6" t="n">
        <v>127008</v>
      </c>
      <c r="U42" s="6" t="n">
        <v>648</v>
      </c>
      <c r="V42" s="27"/>
    </row>
    <row r="43" customFormat="false" ht="12.75" hidden="false" customHeight="false" outlineLevel="0" collapsed="false">
      <c r="A43" s="24" t="n">
        <v>38261</v>
      </c>
      <c r="B43" s="25" t="n">
        <f aca="false">MONTH(A43)</f>
        <v>10</v>
      </c>
      <c r="C43" s="25" t="n">
        <f aca="false">YEAR(A43)</f>
        <v>2004</v>
      </c>
      <c r="D43" s="6" t="n">
        <v>8272.36335483871</v>
      </c>
      <c r="E43" s="6" t="n">
        <v>18317.376</v>
      </c>
      <c r="F43" s="6"/>
      <c r="G43" s="6" t="n">
        <f aca="false">VLOOKUP(MONTH($A43),GasVolume,2,0)</f>
        <v>13976.6</v>
      </c>
      <c r="I43" s="26" t="n">
        <f aca="false">+$G43-D43</f>
        <v>5704.23664516129</v>
      </c>
      <c r="J43" s="26" t="n">
        <f aca="false">+$G43-E43</f>
        <v>-4340.776</v>
      </c>
      <c r="Q43" s="6" t="n">
        <v>36220.8</v>
      </c>
      <c r="R43" s="6" t="n">
        <v>184.8</v>
      </c>
      <c r="S43" s="6"/>
      <c r="T43" s="6" t="n">
        <v>80203.2</v>
      </c>
      <c r="U43" s="6" t="n">
        <v>409.2</v>
      </c>
      <c r="V43" s="27"/>
    </row>
    <row r="44" customFormat="false" ht="12.75" hidden="false" customHeight="false" outlineLevel="0" collapsed="false">
      <c r="A44" s="24" t="n">
        <v>38292</v>
      </c>
      <c r="B44" s="25" t="n">
        <f aca="false">MONTH(A44)</f>
        <v>11</v>
      </c>
      <c r="C44" s="25" t="n">
        <f aca="false">YEAR(A44)</f>
        <v>2004</v>
      </c>
      <c r="D44" s="6" t="n">
        <v>13987.8144</v>
      </c>
      <c r="E44" s="6" t="n">
        <v>29973.888</v>
      </c>
      <c r="F44" s="6"/>
      <c r="G44" s="6" t="n">
        <f aca="false">VLOOKUP(MONTH($A44),GasVolume,2,0)</f>
        <v>22870.8</v>
      </c>
      <c r="I44" s="26" t="n">
        <f aca="false">+$G44-D44</f>
        <v>8882.9856</v>
      </c>
      <c r="J44" s="26" t="n">
        <f aca="false">+$G44-E44</f>
        <v>-7103.088</v>
      </c>
      <c r="L44" s="12" t="s">
        <v>27</v>
      </c>
      <c r="M44" s="13" t="s">
        <v>32</v>
      </c>
      <c r="N44" s="2"/>
      <c r="O44" s="2"/>
      <c r="Q44" s="6" t="n">
        <v>59270.4</v>
      </c>
      <c r="R44" s="6" t="n">
        <v>302.4</v>
      </c>
      <c r="S44" s="6"/>
      <c r="T44" s="6" t="n">
        <v>127008</v>
      </c>
      <c r="U44" s="6" t="n">
        <v>648</v>
      </c>
      <c r="V44" s="27"/>
    </row>
    <row r="45" customFormat="false" ht="12.75" hidden="false" customHeight="false" outlineLevel="0" collapsed="false">
      <c r="A45" s="24" t="n">
        <v>38322</v>
      </c>
      <c r="B45" s="25" t="n">
        <f aca="false">MONTH(A45)</f>
        <v>12</v>
      </c>
      <c r="C45" s="25" t="n">
        <f aca="false">YEAR(A45)</f>
        <v>2004</v>
      </c>
      <c r="D45" s="6" t="n">
        <v>14825.7940645161</v>
      </c>
      <c r="E45" s="6" t="n">
        <v>29973.888</v>
      </c>
      <c r="F45" s="6"/>
      <c r="G45" s="6" t="n">
        <f aca="false">VLOOKUP(MONTH($A45),GasVolume,2,0)</f>
        <v>22870.8</v>
      </c>
      <c r="I45" s="26" t="n">
        <f aca="false">+$G45-D45</f>
        <v>8045.00593548387</v>
      </c>
      <c r="J45" s="26" t="n">
        <f aca="false">+$G45-E45</f>
        <v>-7103.088</v>
      </c>
      <c r="L45" s="17" t="n">
        <v>1</v>
      </c>
      <c r="M45" s="32" t="n">
        <f aca="false">SUMIF($B$15:$B$213,L45,$J$15:$J$213)/COUNTIF($B$15:$B$213,L45)</f>
        <v>-7103.08800000001</v>
      </c>
      <c r="N45" s="6"/>
      <c r="O45" s="6"/>
      <c r="Q45" s="6" t="n">
        <v>64915.2</v>
      </c>
      <c r="R45" s="6" t="n">
        <v>331.2</v>
      </c>
      <c r="S45" s="6"/>
      <c r="T45" s="6" t="n">
        <v>131241.6</v>
      </c>
      <c r="U45" s="6" t="n">
        <v>669.6</v>
      </c>
      <c r="V45" s="27"/>
    </row>
    <row r="46" customFormat="false" ht="12.75" hidden="false" customHeight="false" outlineLevel="0" collapsed="false">
      <c r="A46" s="24" t="n">
        <v>38353</v>
      </c>
      <c r="B46" s="25" t="n">
        <f aca="false">MONTH(A46)</f>
        <v>1</v>
      </c>
      <c r="C46" s="25" t="n">
        <f aca="false">YEAR(A46)</f>
        <v>2005</v>
      </c>
      <c r="D46" s="6" t="n">
        <v>13536.5945806452</v>
      </c>
      <c r="E46" s="6" t="n">
        <v>29973.888</v>
      </c>
      <c r="F46" s="6"/>
      <c r="G46" s="6" t="n">
        <f aca="false">VLOOKUP(MONTH($A46),GasVolume,2,0)</f>
        <v>22870.8</v>
      </c>
      <c r="I46" s="26" t="n">
        <f aca="false">+$G46-D46</f>
        <v>9334.20541935484</v>
      </c>
      <c r="J46" s="26" t="n">
        <f aca="false">+$G46-E46</f>
        <v>-7103.08800000001</v>
      </c>
      <c r="L46" s="17" t="n">
        <v>2</v>
      </c>
      <c r="M46" s="32" t="n">
        <f aca="false">SUMIF($B$15:$B$213,L46,$J$15:$J$213)/COUNTIF($B$15:$B$213,L46)</f>
        <v>-7103.08799999999</v>
      </c>
      <c r="N46" s="6"/>
      <c r="O46" s="6"/>
      <c r="Q46" s="6" t="n">
        <v>59270.4</v>
      </c>
      <c r="R46" s="6" t="n">
        <v>302.4</v>
      </c>
      <c r="S46" s="6"/>
      <c r="T46" s="6" t="n">
        <v>131241.6</v>
      </c>
      <c r="U46" s="6" t="n">
        <v>669.6</v>
      </c>
      <c r="V46" s="27"/>
    </row>
    <row r="47" customFormat="false" ht="12.75" hidden="false" customHeight="false" outlineLevel="0" collapsed="false">
      <c r="A47" s="24" t="n">
        <v>38384</v>
      </c>
      <c r="B47" s="25" t="n">
        <f aca="false">MONTH(A47)</f>
        <v>2</v>
      </c>
      <c r="C47" s="25" t="n">
        <f aca="false">YEAR(A47)</f>
        <v>2005</v>
      </c>
      <c r="D47" s="6" t="n">
        <v>24264.576</v>
      </c>
      <c r="E47" s="6" t="n">
        <v>29973.888</v>
      </c>
      <c r="F47" s="6"/>
      <c r="G47" s="6" t="n">
        <f aca="false">VLOOKUP(MONTH($A47),GasVolume,2,0)</f>
        <v>22870.8</v>
      </c>
      <c r="I47" s="26" t="n">
        <f aca="false">+$G47-D47</f>
        <v>-1393.776</v>
      </c>
      <c r="J47" s="26" t="n">
        <f aca="false">+$G47-E47</f>
        <v>-7103.088</v>
      </c>
      <c r="L47" s="17" t="n">
        <v>3</v>
      </c>
      <c r="M47" s="32" t="n">
        <f aca="false">SUMIF($B$15:$B$213,L47,$J$15:$J$213)/COUNTIF($B$15:$B$213,L47)</f>
        <v>-7103.088</v>
      </c>
      <c r="N47" s="6"/>
      <c r="O47" s="6"/>
      <c r="Q47" s="6" t="n">
        <v>95961.6</v>
      </c>
      <c r="R47" s="6" t="n">
        <v>489.6</v>
      </c>
      <c r="S47" s="6"/>
      <c r="T47" s="6" t="n">
        <v>118540.8</v>
      </c>
      <c r="U47" s="6" t="n">
        <v>604.8</v>
      </c>
      <c r="V47" s="27"/>
    </row>
    <row r="48" customFormat="false" ht="12.75" hidden="false" customHeight="false" outlineLevel="0" collapsed="false">
      <c r="A48" s="24" t="n">
        <v>38412</v>
      </c>
      <c r="B48" s="25" t="n">
        <f aca="false">MONTH(A48)</f>
        <v>3</v>
      </c>
      <c r="C48" s="25" t="n">
        <f aca="false">YEAR(A48)</f>
        <v>2005</v>
      </c>
      <c r="D48" s="6" t="n">
        <v>24817.0900645161</v>
      </c>
      <c r="E48" s="6" t="n">
        <v>29973.888</v>
      </c>
      <c r="F48" s="6"/>
      <c r="G48" s="6" t="n">
        <f aca="false">VLOOKUP(MONTH($A48),GasVolume,2,0)</f>
        <v>22870.8</v>
      </c>
      <c r="I48" s="26" t="n">
        <f aca="false">+$G48-D48</f>
        <v>-1946.29006451613</v>
      </c>
      <c r="J48" s="26" t="n">
        <f aca="false">+$G48-E48</f>
        <v>-7103.08799999999</v>
      </c>
      <c r="L48" s="17" t="n">
        <v>4</v>
      </c>
      <c r="M48" s="32" t="n">
        <f aca="false">SUMIF($B$15:$B$213,L48,$J$15:$J$213)/COUNTIF($B$15:$B$213,L48)</f>
        <v>-4340.77600000001</v>
      </c>
      <c r="N48" s="6"/>
      <c r="O48" s="6"/>
      <c r="Q48" s="6" t="n">
        <v>108662.4</v>
      </c>
      <c r="R48" s="6" t="n">
        <v>554.4</v>
      </c>
      <c r="S48" s="6"/>
      <c r="T48" s="6" t="n">
        <v>131241.6</v>
      </c>
      <c r="U48" s="6" t="n">
        <v>669.6</v>
      </c>
      <c r="V48" s="27"/>
    </row>
    <row r="49" customFormat="false" ht="12.75" hidden="false" customHeight="false" outlineLevel="0" collapsed="false">
      <c r="A49" s="24" t="n">
        <v>38443</v>
      </c>
      <c r="B49" s="25" t="n">
        <f aca="false">MONTH(A49)</f>
        <v>4</v>
      </c>
      <c r="C49" s="25" t="n">
        <f aca="false">YEAR(A49)</f>
        <v>2005</v>
      </c>
      <c r="D49" s="6" t="n">
        <v>16689.1648</v>
      </c>
      <c r="E49" s="6" t="n">
        <v>18317.376</v>
      </c>
      <c r="F49" s="6"/>
      <c r="G49" s="6" t="n">
        <f aca="false">VLOOKUP(MONTH($A49),GasVolume,2,0)</f>
        <v>13976.6</v>
      </c>
      <c r="I49" s="26" t="n">
        <f aca="false">+$G49-D49</f>
        <v>-2712.5648</v>
      </c>
      <c r="J49" s="26" t="n">
        <f aca="false">+$G49-E49</f>
        <v>-4340.776</v>
      </c>
      <c r="L49" s="17" t="n">
        <v>5</v>
      </c>
      <c r="M49" s="32" t="n">
        <f aca="false">SUMIF($B$15:$B$213,L49,$J$15:$J$213)/COUNTIF($B$15:$B$213,L49)</f>
        <v>381.311999999996</v>
      </c>
      <c r="N49" s="6"/>
      <c r="O49" s="6"/>
      <c r="Q49" s="6" t="n">
        <v>70716.8</v>
      </c>
      <c r="R49" s="6" t="n">
        <v>360.8</v>
      </c>
      <c r="S49" s="6"/>
      <c r="T49" s="6" t="n">
        <v>77616</v>
      </c>
      <c r="U49" s="6" t="n">
        <v>396</v>
      </c>
      <c r="V49" s="27"/>
    </row>
    <row r="50" customFormat="false" ht="12.75" hidden="false" customHeight="false" outlineLevel="0" collapsed="false">
      <c r="A50" s="24" t="n">
        <v>38473</v>
      </c>
      <c r="B50" s="25" t="n">
        <f aca="false">MONTH(A50)</f>
        <v>5</v>
      </c>
      <c r="C50" s="25" t="n">
        <f aca="false">YEAR(A50)</f>
        <v>2005</v>
      </c>
      <c r="D50" s="6" t="n">
        <v>29973.888</v>
      </c>
      <c r="E50" s="6" t="n">
        <v>29973.888</v>
      </c>
      <c r="F50" s="6"/>
      <c r="G50" s="6" t="n">
        <f aca="false">VLOOKUP(MONTH($A50),GasVolume,2,0)</f>
        <v>30355.2</v>
      </c>
      <c r="I50" s="26" t="n">
        <f aca="false">+$G50-D50</f>
        <v>381.311999999991</v>
      </c>
      <c r="J50" s="26" t="n">
        <f aca="false">+$G50-E50</f>
        <v>381.311999999991</v>
      </c>
      <c r="L50" s="17" t="n">
        <v>6</v>
      </c>
      <c r="M50" s="32" t="n">
        <f aca="false">SUMIF($B$15:$B$213,L50,$J$15:$J$213)/COUNTIF($B$15:$B$213,L50)</f>
        <v>381.312000000006</v>
      </c>
      <c r="N50" s="6"/>
      <c r="O50" s="6"/>
      <c r="Q50" s="6" t="n">
        <v>131241.6</v>
      </c>
      <c r="R50" s="6" t="n">
        <v>669.6</v>
      </c>
      <c r="S50" s="6"/>
      <c r="T50" s="6" t="n">
        <v>131241.6</v>
      </c>
      <c r="U50" s="6" t="n">
        <v>669.6</v>
      </c>
      <c r="V50" s="27"/>
    </row>
    <row r="51" customFormat="false" ht="12.75" hidden="false" customHeight="false" outlineLevel="0" collapsed="false">
      <c r="A51" s="24" t="n">
        <v>38504</v>
      </c>
      <c r="B51" s="25" t="n">
        <f aca="false">MONTH(A51)</f>
        <v>6</v>
      </c>
      <c r="C51" s="25" t="n">
        <f aca="false">YEAR(A51)</f>
        <v>2005</v>
      </c>
      <c r="D51" s="6" t="n">
        <v>27309.5424</v>
      </c>
      <c r="E51" s="6" t="n">
        <v>29973.888</v>
      </c>
      <c r="F51" s="6"/>
      <c r="G51" s="6" t="n">
        <f aca="false">VLOOKUP(MONTH($A51),GasVolume,2,0)</f>
        <v>30355.2</v>
      </c>
      <c r="I51" s="26" t="n">
        <f aca="false">+$G51-D51</f>
        <v>3045.65760000001</v>
      </c>
      <c r="J51" s="26" t="n">
        <f aca="false">+$G51-E51</f>
        <v>381.312000000005</v>
      </c>
      <c r="L51" s="17" t="n">
        <v>7</v>
      </c>
      <c r="M51" s="32" t="n">
        <f aca="false">SUMIF($B$15:$B$213,L51,$J$15:$J$213)/COUNTIF($B$15:$B$213,L51)</f>
        <v>381.311999999997</v>
      </c>
      <c r="N51" s="6"/>
      <c r="O51" s="6"/>
      <c r="Q51" s="6" t="n">
        <v>115718.4</v>
      </c>
      <c r="R51" s="6" t="n">
        <v>590.4</v>
      </c>
      <c r="S51" s="6"/>
      <c r="T51" s="6" t="n">
        <v>127008</v>
      </c>
      <c r="U51" s="6" t="n">
        <v>648</v>
      </c>
      <c r="V51" s="27"/>
    </row>
    <row r="52" customFormat="false" ht="12.75" hidden="false" customHeight="false" outlineLevel="0" collapsed="false">
      <c r="A52" s="24" t="n">
        <v>38534</v>
      </c>
      <c r="B52" s="25" t="n">
        <f aca="false">MONTH(A52)</f>
        <v>7</v>
      </c>
      <c r="C52" s="25" t="n">
        <f aca="false">YEAR(A52)</f>
        <v>2005</v>
      </c>
      <c r="D52" s="6" t="n">
        <v>29973.888</v>
      </c>
      <c r="E52" s="6" t="n">
        <v>29973.888</v>
      </c>
      <c r="F52" s="6"/>
      <c r="G52" s="6" t="n">
        <f aca="false">VLOOKUP(MONTH($A52),GasVolume,2,0)</f>
        <v>30355.2</v>
      </c>
      <c r="I52" s="26" t="n">
        <f aca="false">+$G52-D52</f>
        <v>381.311999999998</v>
      </c>
      <c r="J52" s="26" t="n">
        <f aca="false">+$G52-E52</f>
        <v>381.311999999998</v>
      </c>
      <c r="L52" s="17" t="n">
        <v>8</v>
      </c>
      <c r="M52" s="32" t="n">
        <f aca="false">SUMIF($B$15:$B$213,L52,$J$15:$J$213)/COUNTIF($B$15:$B$213,L52)</f>
        <v>381.312000000006</v>
      </c>
      <c r="N52" s="6"/>
      <c r="O52" s="6"/>
      <c r="Q52" s="6" t="n">
        <v>131241.6</v>
      </c>
      <c r="R52" s="6" t="n">
        <v>669.6</v>
      </c>
      <c r="S52" s="6"/>
      <c r="T52" s="6" t="n">
        <v>131241.6</v>
      </c>
      <c r="U52" s="6" t="n">
        <v>669.6</v>
      </c>
      <c r="V52" s="27"/>
    </row>
    <row r="53" customFormat="false" ht="12.75" hidden="false" customHeight="false" outlineLevel="0" collapsed="false">
      <c r="A53" s="24" t="n">
        <v>38565</v>
      </c>
      <c r="B53" s="25" t="n">
        <f aca="false">MONTH(A53)</f>
        <v>8</v>
      </c>
      <c r="C53" s="25" t="n">
        <f aca="false">YEAR(A53)</f>
        <v>2005</v>
      </c>
      <c r="D53" s="6" t="n">
        <v>29973.888</v>
      </c>
      <c r="E53" s="6" t="n">
        <v>29973.888</v>
      </c>
      <c r="F53" s="6"/>
      <c r="G53" s="6" t="n">
        <f aca="false">VLOOKUP(MONTH($A53),GasVolume,2,0)</f>
        <v>30355.2</v>
      </c>
      <c r="I53" s="26" t="n">
        <f aca="false">+$G53-D53</f>
        <v>381.312000000013</v>
      </c>
      <c r="J53" s="26" t="n">
        <f aca="false">+$G53-E53</f>
        <v>381.312000000013</v>
      </c>
      <c r="L53" s="17" t="n">
        <v>9</v>
      </c>
      <c r="M53" s="32" t="n">
        <f aca="false">SUMIF($B$15:$B$213,L53,$J$15:$J$213)/COUNTIF($B$15:$B$213,L53)</f>
        <v>381.311999999999</v>
      </c>
      <c r="N53" s="6"/>
      <c r="O53" s="6"/>
      <c r="Q53" s="6" t="n">
        <v>131241.6</v>
      </c>
      <c r="R53" s="6" t="n">
        <v>669.6</v>
      </c>
      <c r="S53" s="6"/>
      <c r="T53" s="6" t="n">
        <v>131241.6</v>
      </c>
      <c r="U53" s="6" t="n">
        <v>669.6</v>
      </c>
      <c r="V53" s="27"/>
    </row>
    <row r="54" customFormat="false" ht="12.75" hidden="false" customHeight="false" outlineLevel="0" collapsed="false">
      <c r="A54" s="24" t="n">
        <v>38596</v>
      </c>
      <c r="B54" s="25" t="n">
        <f aca="false">MONTH(A54)</f>
        <v>9</v>
      </c>
      <c r="C54" s="25" t="n">
        <f aca="false">YEAR(A54)</f>
        <v>2005</v>
      </c>
      <c r="D54" s="6" t="n">
        <v>27309.5424</v>
      </c>
      <c r="E54" s="6" t="n">
        <v>29973.888</v>
      </c>
      <c r="F54" s="6"/>
      <c r="G54" s="6" t="n">
        <f aca="false">VLOOKUP(MONTH($A54),GasVolume,2,0)</f>
        <v>30355.2</v>
      </c>
      <c r="I54" s="26" t="n">
        <f aca="false">+$G54-D54</f>
        <v>3045.6576</v>
      </c>
      <c r="J54" s="26" t="n">
        <f aca="false">+$G54-E54</f>
        <v>381.312000000002</v>
      </c>
      <c r="L54" s="17" t="n">
        <v>10</v>
      </c>
      <c r="M54" s="32" t="n">
        <f aca="false">SUMIF($B$15:$B$213,L54,$J$15:$J$213)/COUNTIF($B$15:$B$213,L54)</f>
        <v>-4340.77600000001</v>
      </c>
      <c r="N54" s="6"/>
      <c r="O54" s="6"/>
      <c r="Q54" s="6" t="n">
        <v>115718.4</v>
      </c>
      <c r="R54" s="6" t="n">
        <v>590.4</v>
      </c>
      <c r="S54" s="6"/>
      <c r="T54" s="6" t="n">
        <v>127008</v>
      </c>
      <c r="U54" s="6" t="n">
        <v>648</v>
      </c>
      <c r="V54" s="27"/>
    </row>
    <row r="55" customFormat="false" ht="12.75" hidden="false" customHeight="false" outlineLevel="0" collapsed="false">
      <c r="A55" s="24" t="n">
        <v>38626</v>
      </c>
      <c r="B55" s="25" t="n">
        <f aca="false">MONTH(A55)</f>
        <v>10</v>
      </c>
      <c r="C55" s="25" t="n">
        <f aca="false">YEAR(A55)</f>
        <v>2005</v>
      </c>
      <c r="D55" s="6" t="n">
        <v>8272.36335483871</v>
      </c>
      <c r="E55" s="6" t="n">
        <v>18317.376</v>
      </c>
      <c r="F55" s="6"/>
      <c r="G55" s="6" t="n">
        <f aca="false">VLOOKUP(MONTH($A55),GasVolume,2,0)</f>
        <v>13976.6</v>
      </c>
      <c r="I55" s="26" t="n">
        <f aca="false">+$G55-D55</f>
        <v>5704.23664516129</v>
      </c>
      <c r="J55" s="26" t="n">
        <f aca="false">+$G55-E55</f>
        <v>-4340.776</v>
      </c>
      <c r="L55" s="17" t="n">
        <v>11</v>
      </c>
      <c r="M55" s="32" t="n">
        <f aca="false">SUMIF($B$15:$B$213,L55,$J$15:$J$213)/COUNTIF($B$15:$B$213,L55)</f>
        <v>-7103.088</v>
      </c>
      <c r="N55" s="6"/>
      <c r="O55" s="6"/>
      <c r="Q55" s="6" t="n">
        <v>36220.8</v>
      </c>
      <c r="R55" s="6" t="n">
        <v>184.8</v>
      </c>
      <c r="S55" s="6"/>
      <c r="T55" s="6" t="n">
        <v>80203.2</v>
      </c>
      <c r="U55" s="6" t="n">
        <v>409.2</v>
      </c>
      <c r="V55" s="27"/>
    </row>
    <row r="56" customFormat="false" ht="12.75" hidden="false" customHeight="false" outlineLevel="0" collapsed="false">
      <c r="A56" s="24" t="n">
        <v>38657</v>
      </c>
      <c r="B56" s="25" t="n">
        <f aca="false">MONTH(A56)</f>
        <v>11</v>
      </c>
      <c r="C56" s="25" t="n">
        <f aca="false">YEAR(A56)</f>
        <v>2005</v>
      </c>
      <c r="D56" s="6" t="n">
        <v>13987.8144</v>
      </c>
      <c r="E56" s="6" t="n">
        <v>29973.888</v>
      </c>
      <c r="F56" s="6"/>
      <c r="G56" s="6" t="n">
        <f aca="false">VLOOKUP(MONTH($A56),GasVolume,2,0)</f>
        <v>22870.8</v>
      </c>
      <c r="I56" s="26" t="n">
        <f aca="false">+$G56-D56</f>
        <v>8882.9856</v>
      </c>
      <c r="J56" s="26" t="n">
        <f aca="false">+$G56-E56</f>
        <v>-7103.088</v>
      </c>
      <c r="L56" s="28" t="n">
        <v>12</v>
      </c>
      <c r="M56" s="33" t="n">
        <f aca="false">SUMIF($B$15:$B$213,L56,$J$15:$J$213)/COUNTIF($B$15:$B$213,L56)</f>
        <v>-7103.08800000001</v>
      </c>
      <c r="N56" s="6"/>
      <c r="O56" s="6"/>
      <c r="Q56" s="6" t="n">
        <v>59270.4</v>
      </c>
      <c r="R56" s="6" t="n">
        <v>302.4</v>
      </c>
      <c r="S56" s="6"/>
      <c r="T56" s="6" t="n">
        <v>127008</v>
      </c>
      <c r="U56" s="6" t="n">
        <v>648</v>
      </c>
      <c r="V56" s="27"/>
    </row>
    <row r="57" customFormat="false" ht="12.75" hidden="false" customHeight="false" outlineLevel="0" collapsed="false">
      <c r="A57" s="24" t="n">
        <v>38687</v>
      </c>
      <c r="B57" s="25" t="n">
        <f aca="false">MONTH(A57)</f>
        <v>12</v>
      </c>
      <c r="C57" s="25" t="n">
        <f aca="false">YEAR(A57)</f>
        <v>2005</v>
      </c>
      <c r="D57" s="6" t="n">
        <v>13536.5945806452</v>
      </c>
      <c r="E57" s="6" t="n">
        <v>29973.888</v>
      </c>
      <c r="F57" s="6"/>
      <c r="G57" s="6" t="n">
        <f aca="false">VLOOKUP(MONTH($A57),GasVolume,2,0)</f>
        <v>22870.8</v>
      </c>
      <c r="I57" s="26" t="n">
        <f aca="false">+$G57-D57</f>
        <v>9334.20541935484</v>
      </c>
      <c r="J57" s="26" t="n">
        <f aca="false">+$G57-E57</f>
        <v>-7103.088</v>
      </c>
      <c r="Q57" s="6" t="n">
        <v>59270.4</v>
      </c>
      <c r="R57" s="6" t="n">
        <v>302.4</v>
      </c>
      <c r="S57" s="6"/>
      <c r="T57" s="6" t="n">
        <v>131241.6</v>
      </c>
      <c r="U57" s="6" t="n">
        <v>669.6</v>
      </c>
      <c r="V57" s="27"/>
    </row>
    <row r="58" customFormat="false" ht="12.75" hidden="false" customHeight="false" outlineLevel="0" collapsed="false">
      <c r="A58" s="24" t="n">
        <v>38718</v>
      </c>
      <c r="B58" s="25" t="n">
        <f aca="false">MONTH(A58)</f>
        <v>1</v>
      </c>
      <c r="C58" s="25" t="n">
        <f aca="false">YEAR(A58)</f>
        <v>2006</v>
      </c>
      <c r="D58" s="6" t="n">
        <v>13536.5945806452</v>
      </c>
      <c r="E58" s="6" t="n">
        <v>29973.888</v>
      </c>
      <c r="F58" s="6"/>
      <c r="G58" s="6" t="n">
        <f aca="false">VLOOKUP(MONTH($A58),GasVolume,2,0)</f>
        <v>22870.8</v>
      </c>
      <c r="I58" s="26" t="n">
        <f aca="false">+$G58-D58</f>
        <v>9334.20541935484</v>
      </c>
      <c r="J58" s="26" t="n">
        <f aca="false">+$G58-E58</f>
        <v>-7103.08800000001</v>
      </c>
      <c r="Q58" s="6" t="n">
        <v>59270.4</v>
      </c>
      <c r="R58" s="6" t="n">
        <v>302.4</v>
      </c>
      <c r="S58" s="6"/>
      <c r="T58" s="6" t="n">
        <v>131241.6</v>
      </c>
      <c r="U58" s="6" t="n">
        <v>669.6</v>
      </c>
      <c r="V58" s="27"/>
    </row>
    <row r="59" customFormat="false" ht="12.75" hidden="false" customHeight="false" outlineLevel="0" collapsed="false">
      <c r="A59" s="24" t="n">
        <v>38749</v>
      </c>
      <c r="B59" s="25" t="n">
        <f aca="false">MONTH(A59)</f>
        <v>2</v>
      </c>
      <c r="C59" s="25" t="n">
        <f aca="false">YEAR(A59)</f>
        <v>2006</v>
      </c>
      <c r="D59" s="6" t="n">
        <v>24264.576</v>
      </c>
      <c r="E59" s="6" t="n">
        <v>29973.888</v>
      </c>
      <c r="F59" s="6"/>
      <c r="G59" s="6" t="n">
        <f aca="false">VLOOKUP(MONTH($A59),GasVolume,2,0)</f>
        <v>22870.8</v>
      </c>
      <c r="I59" s="26" t="n">
        <f aca="false">+$G59-D59</f>
        <v>-1393.776</v>
      </c>
      <c r="J59" s="26" t="n">
        <f aca="false">+$G59-E59</f>
        <v>-7103.088</v>
      </c>
      <c r="Q59" s="6" t="n">
        <v>95961.6</v>
      </c>
      <c r="R59" s="6" t="n">
        <v>489.6</v>
      </c>
      <c r="S59" s="6"/>
      <c r="T59" s="6" t="n">
        <v>118540.8</v>
      </c>
      <c r="U59" s="6" t="n">
        <v>604.8</v>
      </c>
      <c r="V59" s="27"/>
    </row>
    <row r="60" customFormat="false" ht="12.75" hidden="false" customHeight="false" outlineLevel="0" collapsed="false">
      <c r="A60" s="24" t="n">
        <v>38777</v>
      </c>
      <c r="B60" s="25" t="n">
        <f aca="false">MONTH(A60)</f>
        <v>3</v>
      </c>
      <c r="C60" s="25" t="n">
        <f aca="false">YEAR(A60)</f>
        <v>2006</v>
      </c>
      <c r="D60" s="6" t="n">
        <v>24817.0900645161</v>
      </c>
      <c r="E60" s="6" t="n">
        <v>29973.888</v>
      </c>
      <c r="F60" s="6"/>
      <c r="G60" s="6" t="n">
        <f aca="false">VLOOKUP(MONTH($A60),GasVolume,2,0)</f>
        <v>22870.8</v>
      </c>
      <c r="I60" s="26" t="n">
        <f aca="false">+$G60-D60</f>
        <v>-1946.29006451613</v>
      </c>
      <c r="J60" s="26" t="n">
        <f aca="false">+$G60-E60</f>
        <v>-7103.088</v>
      </c>
      <c r="Q60" s="6" t="n">
        <v>108662.4</v>
      </c>
      <c r="R60" s="6" t="n">
        <v>554.4</v>
      </c>
      <c r="S60" s="6"/>
      <c r="T60" s="6" t="n">
        <v>131241.6</v>
      </c>
      <c r="U60" s="6" t="n">
        <v>669.6</v>
      </c>
      <c r="V60" s="27"/>
    </row>
    <row r="61" customFormat="false" ht="12.75" hidden="false" customHeight="false" outlineLevel="0" collapsed="false">
      <c r="A61" s="24" t="n">
        <v>38808</v>
      </c>
      <c r="B61" s="25" t="n">
        <f aca="false">MONTH(A61)</f>
        <v>4</v>
      </c>
      <c r="C61" s="25" t="n">
        <f aca="false">YEAR(A61)</f>
        <v>2006</v>
      </c>
      <c r="D61" s="6" t="n">
        <v>16282.112</v>
      </c>
      <c r="E61" s="6" t="n">
        <v>18317.376</v>
      </c>
      <c r="F61" s="6"/>
      <c r="G61" s="6" t="n">
        <f aca="false">VLOOKUP(MONTH($A61),GasVolume,2,0)</f>
        <v>13976.6</v>
      </c>
      <c r="I61" s="26" t="n">
        <f aca="false">+$G61-D61</f>
        <v>-2305.512</v>
      </c>
      <c r="J61" s="26" t="n">
        <f aca="false">+$G61-E61</f>
        <v>-4340.776</v>
      </c>
      <c r="Q61" s="6" t="n">
        <v>68992</v>
      </c>
      <c r="R61" s="6" t="n">
        <v>352</v>
      </c>
      <c r="S61" s="6"/>
      <c r="T61" s="6" t="n">
        <v>77616</v>
      </c>
      <c r="U61" s="6" t="n">
        <v>396</v>
      </c>
      <c r="V61" s="27"/>
    </row>
    <row r="62" customFormat="false" ht="12.75" hidden="false" customHeight="false" outlineLevel="0" collapsed="false">
      <c r="A62" s="24" t="n">
        <v>38838</v>
      </c>
      <c r="B62" s="25" t="n">
        <f aca="false">MONTH(A62)</f>
        <v>5</v>
      </c>
      <c r="C62" s="25" t="n">
        <f aca="false">YEAR(A62)</f>
        <v>2006</v>
      </c>
      <c r="D62" s="6" t="n">
        <v>29973.888</v>
      </c>
      <c r="E62" s="6" t="n">
        <v>29973.888</v>
      </c>
      <c r="F62" s="6"/>
      <c r="G62" s="6" t="n">
        <f aca="false">VLOOKUP(MONTH($A62),GasVolume,2,0)</f>
        <v>30355.2</v>
      </c>
      <c r="I62" s="26" t="n">
        <f aca="false">+$G62-D62</f>
        <v>381.311999999998</v>
      </c>
      <c r="J62" s="26" t="n">
        <f aca="false">+$G62-E62</f>
        <v>381.311999999998</v>
      </c>
      <c r="Q62" s="6" t="n">
        <v>131241.6</v>
      </c>
      <c r="R62" s="6" t="n">
        <v>669.6</v>
      </c>
      <c r="S62" s="6"/>
      <c r="T62" s="6" t="n">
        <v>131241.6</v>
      </c>
      <c r="U62" s="6" t="n">
        <v>669.6</v>
      </c>
      <c r="V62" s="27"/>
    </row>
    <row r="63" customFormat="false" ht="12.75" hidden="false" customHeight="false" outlineLevel="0" collapsed="false">
      <c r="A63" s="24" t="n">
        <v>38869</v>
      </c>
      <c r="B63" s="25" t="n">
        <f aca="false">MONTH(A63)</f>
        <v>6</v>
      </c>
      <c r="C63" s="25" t="n">
        <f aca="false">YEAR(A63)</f>
        <v>2006</v>
      </c>
      <c r="D63" s="6" t="n">
        <v>27309.5424</v>
      </c>
      <c r="E63" s="6" t="n">
        <v>29973.888</v>
      </c>
      <c r="F63" s="6"/>
      <c r="G63" s="6" t="n">
        <f aca="false">VLOOKUP(MONTH($A63),GasVolume,2,0)</f>
        <v>30355.2</v>
      </c>
      <c r="I63" s="26" t="n">
        <f aca="false">+$G63-D63</f>
        <v>3045.65760000001</v>
      </c>
      <c r="J63" s="26" t="n">
        <f aca="false">+$G63-E63</f>
        <v>381.312000000009</v>
      </c>
      <c r="Q63" s="6" t="n">
        <v>115718.4</v>
      </c>
      <c r="R63" s="6" t="n">
        <v>590.4</v>
      </c>
      <c r="S63" s="6"/>
      <c r="T63" s="6" t="n">
        <v>127008</v>
      </c>
      <c r="U63" s="6" t="n">
        <v>648</v>
      </c>
      <c r="V63" s="27"/>
    </row>
    <row r="64" customFormat="false" ht="12.75" hidden="false" customHeight="false" outlineLevel="0" collapsed="false">
      <c r="A64" s="24" t="n">
        <v>38899</v>
      </c>
      <c r="B64" s="25" t="n">
        <f aca="false">MONTH(A64)</f>
        <v>7</v>
      </c>
      <c r="C64" s="25" t="n">
        <f aca="false">YEAR(A64)</f>
        <v>2006</v>
      </c>
      <c r="D64" s="6" t="n">
        <v>29973.888</v>
      </c>
      <c r="E64" s="6" t="n">
        <v>29973.888</v>
      </c>
      <c r="F64" s="6"/>
      <c r="G64" s="6" t="n">
        <f aca="false">VLOOKUP(MONTH($A64),GasVolume,2,0)</f>
        <v>30355.2</v>
      </c>
      <c r="I64" s="26" t="n">
        <f aca="false">+$G64-D64</f>
        <v>381.311999999998</v>
      </c>
      <c r="J64" s="26" t="n">
        <f aca="false">+$G64-E64</f>
        <v>381.311999999998</v>
      </c>
      <c r="Q64" s="6" t="n">
        <v>131241.6</v>
      </c>
      <c r="R64" s="6" t="n">
        <v>669.6</v>
      </c>
      <c r="S64" s="6"/>
      <c r="T64" s="6" t="n">
        <v>131241.6</v>
      </c>
      <c r="U64" s="6" t="n">
        <v>669.6</v>
      </c>
      <c r="V64" s="27"/>
    </row>
    <row r="65" customFormat="false" ht="12.75" hidden="false" customHeight="false" outlineLevel="0" collapsed="false">
      <c r="A65" s="24" t="n">
        <v>38930</v>
      </c>
      <c r="B65" s="25" t="n">
        <f aca="false">MONTH(A65)</f>
        <v>8</v>
      </c>
      <c r="C65" s="25" t="n">
        <f aca="false">YEAR(A65)</f>
        <v>2006</v>
      </c>
      <c r="D65" s="6" t="n">
        <v>29973.888</v>
      </c>
      <c r="E65" s="6" t="n">
        <v>29973.888</v>
      </c>
      <c r="F65" s="6"/>
      <c r="G65" s="6" t="n">
        <f aca="false">VLOOKUP(MONTH($A65),GasVolume,2,0)</f>
        <v>30355.2</v>
      </c>
      <c r="I65" s="26" t="n">
        <f aca="false">+$G65-D65</f>
        <v>381.312000000013</v>
      </c>
      <c r="J65" s="26" t="n">
        <f aca="false">+$G65-E65</f>
        <v>381.312000000013</v>
      </c>
      <c r="Q65" s="6" t="n">
        <v>131241.6</v>
      </c>
      <c r="R65" s="6" t="n">
        <v>669.6</v>
      </c>
      <c r="S65" s="6"/>
      <c r="T65" s="6" t="n">
        <v>131241.6</v>
      </c>
      <c r="U65" s="6" t="n">
        <v>669.6</v>
      </c>
      <c r="V65" s="27"/>
    </row>
    <row r="66" customFormat="false" ht="12.75" hidden="false" customHeight="false" outlineLevel="0" collapsed="false">
      <c r="A66" s="24" t="n">
        <v>38961</v>
      </c>
      <c r="B66" s="25" t="n">
        <f aca="false">MONTH(A66)</f>
        <v>9</v>
      </c>
      <c r="C66" s="25" t="n">
        <f aca="false">YEAR(A66)</f>
        <v>2006</v>
      </c>
      <c r="D66" s="6" t="n">
        <v>26643.456</v>
      </c>
      <c r="E66" s="6" t="n">
        <v>29973.888</v>
      </c>
      <c r="F66" s="6"/>
      <c r="G66" s="6" t="n">
        <f aca="false">VLOOKUP(MONTH($A66),GasVolume,2,0)</f>
        <v>30355.2</v>
      </c>
      <c r="I66" s="26" t="n">
        <f aca="false">+$G66-D66</f>
        <v>3711.744</v>
      </c>
      <c r="J66" s="26" t="n">
        <f aca="false">+$G66-E66</f>
        <v>381.311999999998</v>
      </c>
      <c r="Q66" s="6" t="n">
        <v>112896</v>
      </c>
      <c r="R66" s="6" t="n">
        <v>576</v>
      </c>
      <c r="S66" s="6"/>
      <c r="T66" s="6" t="n">
        <v>127008</v>
      </c>
      <c r="U66" s="6" t="n">
        <v>648</v>
      </c>
      <c r="V66" s="27"/>
    </row>
    <row r="67" customFormat="false" ht="12.75" hidden="false" customHeight="false" outlineLevel="0" collapsed="false">
      <c r="A67" s="24" t="n">
        <v>38991</v>
      </c>
      <c r="B67" s="25" t="n">
        <f aca="false">MONTH(A67)</f>
        <v>10</v>
      </c>
      <c r="C67" s="25" t="n">
        <f aca="false">YEAR(A67)</f>
        <v>2006</v>
      </c>
      <c r="D67" s="6" t="n">
        <v>8666.28541935484</v>
      </c>
      <c r="E67" s="6" t="n">
        <v>18317.376</v>
      </c>
      <c r="F67" s="6"/>
      <c r="G67" s="6" t="n">
        <f aca="false">VLOOKUP(MONTH($A67),GasVolume,2,0)</f>
        <v>13976.6</v>
      </c>
      <c r="I67" s="26" t="n">
        <f aca="false">+$G67-D67</f>
        <v>5310.31458064516</v>
      </c>
      <c r="J67" s="26" t="n">
        <f aca="false">+$G67-E67</f>
        <v>-4340.776</v>
      </c>
      <c r="Q67" s="6" t="n">
        <v>37945.6</v>
      </c>
      <c r="R67" s="6" t="n">
        <v>193.6</v>
      </c>
      <c r="S67" s="6"/>
      <c r="T67" s="6" t="n">
        <v>80203.2</v>
      </c>
      <c r="U67" s="6" t="n">
        <v>409.2</v>
      </c>
      <c r="V67" s="27"/>
    </row>
    <row r="68" customFormat="false" ht="12.75" hidden="false" customHeight="false" outlineLevel="0" collapsed="false">
      <c r="A68" s="24" t="n">
        <v>39022</v>
      </c>
      <c r="B68" s="25" t="n">
        <f aca="false">MONTH(A68)</f>
        <v>11</v>
      </c>
      <c r="C68" s="25" t="n">
        <f aca="false">YEAR(A68)</f>
        <v>2006</v>
      </c>
      <c r="D68" s="6" t="n">
        <v>13987.8144</v>
      </c>
      <c r="E68" s="6" t="n">
        <v>29973.888</v>
      </c>
      <c r="F68" s="6"/>
      <c r="G68" s="6" t="n">
        <f aca="false">VLOOKUP(MONTH($A68),GasVolume,2,0)</f>
        <v>22870.8</v>
      </c>
      <c r="I68" s="26" t="n">
        <f aca="false">+$G68-D68</f>
        <v>8882.9856</v>
      </c>
      <c r="J68" s="26" t="n">
        <f aca="false">+$G68-E68</f>
        <v>-7103.088</v>
      </c>
      <c r="Q68" s="6" t="n">
        <v>59270.4</v>
      </c>
      <c r="R68" s="6" t="n">
        <v>302.4</v>
      </c>
      <c r="S68" s="6"/>
      <c r="T68" s="6" t="n">
        <v>127008</v>
      </c>
      <c r="U68" s="6" t="n">
        <v>648</v>
      </c>
      <c r="V68" s="27"/>
    </row>
    <row r="69" customFormat="false" ht="12.75" hidden="false" customHeight="false" outlineLevel="0" collapsed="false">
      <c r="A69" s="24" t="n">
        <v>39052</v>
      </c>
      <c r="B69" s="25" t="n">
        <f aca="false">MONTH(A69)</f>
        <v>12</v>
      </c>
      <c r="C69" s="25" t="n">
        <f aca="false">YEAR(A69)</f>
        <v>2006</v>
      </c>
      <c r="D69" s="6" t="n">
        <v>12891.9948387097</v>
      </c>
      <c r="E69" s="6" t="n">
        <v>29973.888</v>
      </c>
      <c r="F69" s="6"/>
      <c r="G69" s="6" t="n">
        <f aca="false">VLOOKUP(MONTH($A69),GasVolume,2,0)</f>
        <v>22870.8</v>
      </c>
      <c r="I69" s="26" t="n">
        <f aca="false">+$G69-D69</f>
        <v>9978.80516129032</v>
      </c>
      <c r="J69" s="26" t="n">
        <f aca="false">+$G69-E69</f>
        <v>-7103.08800000001</v>
      </c>
      <c r="Q69" s="6" t="n">
        <v>56448</v>
      </c>
      <c r="R69" s="6" t="n">
        <v>288</v>
      </c>
      <c r="S69" s="6"/>
      <c r="T69" s="6" t="n">
        <v>131241.6</v>
      </c>
      <c r="U69" s="6" t="n">
        <v>669.6</v>
      </c>
      <c r="V69" s="27"/>
    </row>
    <row r="70" customFormat="false" ht="12.75" hidden="false" customHeight="false" outlineLevel="0" collapsed="false">
      <c r="A70" s="24" t="n">
        <v>39083</v>
      </c>
      <c r="B70" s="25" t="n">
        <f aca="false">MONTH(A70)</f>
        <v>1</v>
      </c>
      <c r="C70" s="25" t="n">
        <f aca="false">YEAR(A70)</f>
        <v>2007</v>
      </c>
      <c r="D70" s="6" t="n">
        <v>14181.1943225806</v>
      </c>
      <c r="E70" s="6" t="n">
        <v>29973.888</v>
      </c>
      <c r="F70" s="6"/>
      <c r="G70" s="6" t="n">
        <f aca="false">VLOOKUP(MONTH($A70),GasVolume,2,0)</f>
        <v>22870.8</v>
      </c>
      <c r="I70" s="26" t="n">
        <f aca="false">+$G70-D70</f>
        <v>8689.60567741935</v>
      </c>
      <c r="J70" s="26" t="n">
        <f aca="false">+$G70-E70</f>
        <v>-7103.088</v>
      </c>
      <c r="Q70" s="6" t="n">
        <v>62092.8</v>
      </c>
      <c r="R70" s="6" t="n">
        <v>316.8</v>
      </c>
      <c r="S70" s="6"/>
      <c r="T70" s="6" t="n">
        <v>131241.6</v>
      </c>
      <c r="U70" s="6" t="n">
        <v>669.6</v>
      </c>
      <c r="V70" s="27"/>
    </row>
    <row r="71" customFormat="false" ht="12.75" hidden="false" customHeight="false" outlineLevel="0" collapsed="false">
      <c r="A71" s="24" t="n">
        <v>39114</v>
      </c>
      <c r="B71" s="25" t="n">
        <f aca="false">MONTH(A71)</f>
        <v>2</v>
      </c>
      <c r="C71" s="25" t="n">
        <f aca="false">YEAR(A71)</f>
        <v>2007</v>
      </c>
      <c r="D71" s="6" t="n">
        <v>24264.576</v>
      </c>
      <c r="E71" s="6" t="n">
        <v>29973.888</v>
      </c>
      <c r="F71" s="6"/>
      <c r="G71" s="6" t="n">
        <f aca="false">VLOOKUP(MONTH($A71),GasVolume,2,0)</f>
        <v>22870.8</v>
      </c>
      <c r="I71" s="26" t="n">
        <f aca="false">+$G71-D71</f>
        <v>-1393.776</v>
      </c>
      <c r="J71" s="26" t="n">
        <f aca="false">+$G71-E71</f>
        <v>-7103.088</v>
      </c>
      <c r="Q71" s="6" t="n">
        <v>95961.6</v>
      </c>
      <c r="R71" s="6" t="n">
        <v>489.6</v>
      </c>
      <c r="S71" s="6"/>
      <c r="T71" s="6" t="n">
        <v>118540.8</v>
      </c>
      <c r="U71" s="6" t="n">
        <v>604.8</v>
      </c>
      <c r="V71" s="27"/>
    </row>
    <row r="72" customFormat="false" ht="12.75" hidden="false" customHeight="false" outlineLevel="0" collapsed="false">
      <c r="A72" s="24" t="n">
        <v>39142</v>
      </c>
      <c r="B72" s="25" t="n">
        <f aca="false">MONTH(A72)</f>
        <v>3</v>
      </c>
      <c r="C72" s="25" t="n">
        <f aca="false">YEAR(A72)</f>
        <v>2007</v>
      </c>
      <c r="D72" s="6" t="n">
        <v>24172.4903225807</v>
      </c>
      <c r="E72" s="6" t="n">
        <v>29973.888</v>
      </c>
      <c r="F72" s="6"/>
      <c r="G72" s="6" t="n">
        <f aca="false">VLOOKUP(MONTH($A72),GasVolume,2,0)</f>
        <v>22870.8</v>
      </c>
      <c r="I72" s="26" t="n">
        <f aca="false">+$G72-D72</f>
        <v>-1301.69032258065</v>
      </c>
      <c r="J72" s="26" t="n">
        <f aca="false">+$G72-E72</f>
        <v>-7103.088</v>
      </c>
      <c r="Q72" s="6" t="n">
        <v>105840</v>
      </c>
      <c r="R72" s="6" t="n">
        <v>540</v>
      </c>
      <c r="S72" s="6"/>
      <c r="T72" s="6" t="n">
        <v>131241.6</v>
      </c>
      <c r="U72" s="6" t="n">
        <v>669.6</v>
      </c>
      <c r="V72" s="27"/>
    </row>
    <row r="73" customFormat="false" ht="12.75" hidden="false" customHeight="false" outlineLevel="0" collapsed="false">
      <c r="A73" s="24" t="n">
        <v>39173</v>
      </c>
      <c r="B73" s="25" t="n">
        <f aca="false">MONTH(A73)</f>
        <v>4</v>
      </c>
      <c r="C73" s="25" t="n">
        <f aca="false">YEAR(A73)</f>
        <v>2007</v>
      </c>
      <c r="D73" s="6" t="n">
        <v>16282.112</v>
      </c>
      <c r="E73" s="6" t="n">
        <v>18317.376</v>
      </c>
      <c r="F73" s="6"/>
      <c r="G73" s="6" t="n">
        <f aca="false">VLOOKUP(MONTH($A73),GasVolume,2,0)</f>
        <v>13976.6</v>
      </c>
      <c r="I73" s="26" t="n">
        <f aca="false">+$G73-D73</f>
        <v>-2305.512</v>
      </c>
      <c r="J73" s="26" t="n">
        <f aca="false">+$G73-E73</f>
        <v>-4340.776</v>
      </c>
      <c r="Q73" s="6" t="n">
        <v>68992</v>
      </c>
      <c r="R73" s="6" t="n">
        <v>352</v>
      </c>
      <c r="S73" s="6"/>
      <c r="T73" s="6" t="n">
        <v>77616</v>
      </c>
      <c r="U73" s="6" t="n">
        <v>396</v>
      </c>
      <c r="V73" s="27"/>
    </row>
    <row r="74" customFormat="false" ht="12.75" hidden="false" customHeight="false" outlineLevel="0" collapsed="false">
      <c r="A74" s="24" t="n">
        <v>39203</v>
      </c>
      <c r="B74" s="25" t="n">
        <f aca="false">MONTH(A74)</f>
        <v>5</v>
      </c>
      <c r="C74" s="25" t="n">
        <f aca="false">YEAR(A74)</f>
        <v>2007</v>
      </c>
      <c r="D74" s="6" t="n">
        <v>29973.888</v>
      </c>
      <c r="E74" s="6" t="n">
        <v>29973.888</v>
      </c>
      <c r="F74" s="6"/>
      <c r="G74" s="6" t="n">
        <f aca="false">VLOOKUP(MONTH($A74),GasVolume,2,0)</f>
        <v>30355.2</v>
      </c>
      <c r="I74" s="26" t="n">
        <f aca="false">+$G74-D74</f>
        <v>381.311999999994</v>
      </c>
      <c r="J74" s="26" t="n">
        <f aca="false">+$G74-E74</f>
        <v>381.311999999994</v>
      </c>
      <c r="Q74" s="6" t="n">
        <v>131241.6</v>
      </c>
      <c r="R74" s="6" t="n">
        <v>669.6</v>
      </c>
      <c r="S74" s="6"/>
      <c r="T74" s="6" t="n">
        <v>131241.6</v>
      </c>
      <c r="U74" s="6" t="n">
        <v>669.6</v>
      </c>
      <c r="V74" s="27"/>
    </row>
    <row r="75" customFormat="false" ht="12.75" hidden="false" customHeight="false" outlineLevel="0" collapsed="false">
      <c r="A75" s="24" t="n">
        <v>39234</v>
      </c>
      <c r="B75" s="25" t="n">
        <f aca="false">MONTH(A75)</f>
        <v>6</v>
      </c>
      <c r="C75" s="25" t="n">
        <f aca="false">YEAR(A75)</f>
        <v>2007</v>
      </c>
      <c r="D75" s="6" t="n">
        <v>27309.5424</v>
      </c>
      <c r="E75" s="6" t="n">
        <v>29973.888</v>
      </c>
      <c r="F75" s="6"/>
      <c r="G75" s="6" t="n">
        <f aca="false">VLOOKUP(MONTH($A75),GasVolume,2,0)</f>
        <v>30355.2</v>
      </c>
      <c r="I75" s="26" t="n">
        <f aca="false">+$G75-D75</f>
        <v>3045.6576</v>
      </c>
      <c r="J75" s="26" t="n">
        <f aca="false">+$G75-E75</f>
        <v>381.312000000009</v>
      </c>
      <c r="Q75" s="6" t="n">
        <v>115718.4</v>
      </c>
      <c r="R75" s="6" t="n">
        <v>590.4</v>
      </c>
      <c r="S75" s="6"/>
      <c r="T75" s="6" t="n">
        <v>127008</v>
      </c>
      <c r="U75" s="6" t="n">
        <v>648</v>
      </c>
      <c r="V75" s="27"/>
    </row>
    <row r="76" customFormat="false" ht="12.75" hidden="false" customHeight="false" outlineLevel="0" collapsed="false">
      <c r="A76" s="24" t="n">
        <v>39264</v>
      </c>
      <c r="B76" s="25" t="n">
        <f aca="false">MONTH(A76)</f>
        <v>7</v>
      </c>
      <c r="C76" s="25" t="n">
        <f aca="false">YEAR(A76)</f>
        <v>2007</v>
      </c>
      <c r="D76" s="6" t="n">
        <v>29973.888</v>
      </c>
      <c r="E76" s="6" t="n">
        <v>29973.888</v>
      </c>
      <c r="F76" s="6"/>
      <c r="G76" s="6" t="n">
        <f aca="false">VLOOKUP(MONTH($A76),GasVolume,2,0)</f>
        <v>30355.2</v>
      </c>
      <c r="I76" s="26" t="n">
        <f aca="false">+$G76-D76</f>
        <v>381.311999999994</v>
      </c>
      <c r="J76" s="26" t="n">
        <f aca="false">+$G76-E76</f>
        <v>381.311999999994</v>
      </c>
      <c r="Q76" s="6" t="n">
        <v>131241.6</v>
      </c>
      <c r="R76" s="6" t="n">
        <v>669.6</v>
      </c>
      <c r="S76" s="6"/>
      <c r="T76" s="6" t="n">
        <v>131241.6</v>
      </c>
      <c r="U76" s="6" t="n">
        <v>669.6</v>
      </c>
      <c r="V76" s="27"/>
    </row>
    <row r="77" customFormat="false" ht="12.75" hidden="false" customHeight="false" outlineLevel="0" collapsed="false">
      <c r="A77" s="24" t="n">
        <v>39295</v>
      </c>
      <c r="B77" s="25" t="n">
        <f aca="false">MONTH(A77)</f>
        <v>8</v>
      </c>
      <c r="C77" s="25" t="n">
        <f aca="false">YEAR(A77)</f>
        <v>2007</v>
      </c>
      <c r="D77" s="6" t="n">
        <v>29973.888</v>
      </c>
      <c r="E77" s="6" t="n">
        <v>29973.888</v>
      </c>
      <c r="F77" s="6"/>
      <c r="G77" s="6" t="n">
        <f aca="false">VLOOKUP(MONTH($A77),GasVolume,2,0)</f>
        <v>30355.2</v>
      </c>
      <c r="I77" s="26" t="n">
        <f aca="false">+$G77-D77</f>
        <v>381.312000000009</v>
      </c>
      <c r="J77" s="26" t="n">
        <f aca="false">+$G77-E77</f>
        <v>381.312000000009</v>
      </c>
      <c r="Q77" s="6" t="n">
        <v>131241.6</v>
      </c>
      <c r="R77" s="6" t="n">
        <v>669.6</v>
      </c>
      <c r="S77" s="6"/>
      <c r="T77" s="6" t="n">
        <v>131241.6</v>
      </c>
      <c r="U77" s="6" t="n">
        <v>669.6</v>
      </c>
      <c r="V77" s="27"/>
    </row>
    <row r="78" customFormat="false" ht="12.75" hidden="false" customHeight="false" outlineLevel="0" collapsed="false">
      <c r="A78" s="24" t="n">
        <v>39326</v>
      </c>
      <c r="B78" s="25" t="n">
        <f aca="false">MONTH(A78)</f>
        <v>9</v>
      </c>
      <c r="C78" s="25" t="n">
        <f aca="false">YEAR(A78)</f>
        <v>2007</v>
      </c>
      <c r="D78" s="6" t="n">
        <v>26643.456</v>
      </c>
      <c r="E78" s="6" t="n">
        <v>29973.888</v>
      </c>
      <c r="F78" s="6"/>
      <c r="G78" s="6" t="n">
        <f aca="false">VLOOKUP(MONTH($A78),GasVolume,2,0)</f>
        <v>30355.2</v>
      </c>
      <c r="I78" s="26" t="n">
        <f aca="false">+$G78-D78</f>
        <v>3711.744</v>
      </c>
      <c r="J78" s="26" t="n">
        <f aca="false">+$G78-E78</f>
        <v>381.311999999991</v>
      </c>
      <c r="Q78" s="6" t="n">
        <v>112896</v>
      </c>
      <c r="R78" s="6" t="n">
        <v>576</v>
      </c>
      <c r="S78" s="6"/>
      <c r="T78" s="6" t="n">
        <v>127008</v>
      </c>
      <c r="U78" s="6" t="n">
        <v>648</v>
      </c>
      <c r="V78" s="27"/>
    </row>
    <row r="79" customFormat="false" ht="12.75" hidden="false" customHeight="false" outlineLevel="0" collapsed="false">
      <c r="A79" s="24" t="n">
        <v>39356</v>
      </c>
      <c r="B79" s="25" t="n">
        <f aca="false">MONTH(A79)</f>
        <v>10</v>
      </c>
      <c r="C79" s="25" t="n">
        <f aca="false">YEAR(A79)</f>
        <v>2007</v>
      </c>
      <c r="D79" s="6" t="n">
        <v>9060.20748387097</v>
      </c>
      <c r="E79" s="6" t="n">
        <v>18317.376</v>
      </c>
      <c r="F79" s="6"/>
      <c r="G79" s="6" t="n">
        <f aca="false">VLOOKUP(MONTH($A79),GasVolume,2,0)</f>
        <v>13976.6</v>
      </c>
      <c r="I79" s="26" t="n">
        <f aca="false">+$G79-D79</f>
        <v>4916.39251612903</v>
      </c>
      <c r="J79" s="26" t="n">
        <f aca="false">+$G79-E79</f>
        <v>-4340.77600000001</v>
      </c>
      <c r="Q79" s="6" t="n">
        <v>39670.4</v>
      </c>
      <c r="R79" s="6" t="n">
        <v>202.4</v>
      </c>
      <c r="S79" s="6"/>
      <c r="T79" s="6" t="n">
        <v>80203.2</v>
      </c>
      <c r="U79" s="6" t="n">
        <v>409.2</v>
      </c>
      <c r="V79" s="27"/>
    </row>
    <row r="80" customFormat="false" ht="12.75" hidden="false" customHeight="false" outlineLevel="0" collapsed="false">
      <c r="A80" s="24" t="n">
        <v>39387</v>
      </c>
      <c r="B80" s="25" t="n">
        <f aca="false">MONTH(A80)</f>
        <v>11</v>
      </c>
      <c r="C80" s="25" t="n">
        <f aca="false">YEAR(A80)</f>
        <v>2007</v>
      </c>
      <c r="D80" s="6" t="n">
        <v>13987.8144</v>
      </c>
      <c r="E80" s="6" t="n">
        <v>29973.888</v>
      </c>
      <c r="F80" s="6"/>
      <c r="G80" s="6" t="n">
        <f aca="false">VLOOKUP(MONTH($A80),GasVolume,2,0)</f>
        <v>22870.8</v>
      </c>
      <c r="I80" s="26" t="n">
        <f aca="false">+$G80-D80</f>
        <v>8882.9856</v>
      </c>
      <c r="J80" s="26" t="n">
        <f aca="false">+$G80-E80</f>
        <v>-7103.088</v>
      </c>
      <c r="Q80" s="6" t="n">
        <v>59270.4</v>
      </c>
      <c r="R80" s="6" t="n">
        <v>302.4</v>
      </c>
      <c r="S80" s="6"/>
      <c r="T80" s="6" t="n">
        <v>127008</v>
      </c>
      <c r="U80" s="6" t="n">
        <v>648</v>
      </c>
      <c r="V80" s="27"/>
    </row>
    <row r="81" customFormat="false" ht="12.75" hidden="false" customHeight="false" outlineLevel="0" collapsed="false">
      <c r="A81" s="24" t="n">
        <v>39417</v>
      </c>
      <c r="B81" s="25" t="n">
        <f aca="false">MONTH(A81)</f>
        <v>12</v>
      </c>
      <c r="C81" s="25" t="n">
        <f aca="false">YEAR(A81)</f>
        <v>2007</v>
      </c>
      <c r="D81" s="6" t="n">
        <v>12891.9948387097</v>
      </c>
      <c r="E81" s="6" t="n">
        <v>29973.888</v>
      </c>
      <c r="F81" s="6"/>
      <c r="G81" s="6" t="n">
        <f aca="false">VLOOKUP(MONTH($A81),GasVolume,2,0)</f>
        <v>22870.8</v>
      </c>
      <c r="I81" s="26" t="n">
        <f aca="false">+$G81-D81</f>
        <v>9978.80516129032</v>
      </c>
      <c r="J81" s="26" t="n">
        <f aca="false">+$G81-E81</f>
        <v>-7103.08800000001</v>
      </c>
      <c r="Q81" s="6" t="n">
        <v>56448</v>
      </c>
      <c r="R81" s="6" t="n">
        <v>288</v>
      </c>
      <c r="S81" s="6"/>
      <c r="T81" s="6" t="n">
        <v>131241.6</v>
      </c>
      <c r="U81" s="6" t="n">
        <v>669.6</v>
      </c>
      <c r="V81" s="27"/>
    </row>
    <row r="82" customFormat="false" ht="12.75" hidden="false" customHeight="false" outlineLevel="0" collapsed="false">
      <c r="A82" s="24" t="n">
        <v>39448</v>
      </c>
      <c r="B82" s="25" t="n">
        <f aca="false">MONTH(A82)</f>
        <v>1</v>
      </c>
      <c r="C82" s="25" t="n">
        <f aca="false">YEAR(A82)</f>
        <v>2008</v>
      </c>
      <c r="D82" s="6" t="n">
        <v>14181.1943225806</v>
      </c>
      <c r="E82" s="6" t="n">
        <v>29973.888</v>
      </c>
      <c r="F82" s="6"/>
      <c r="G82" s="6" t="n">
        <f aca="false">VLOOKUP(MONTH($A82),GasVolume,2,0)</f>
        <v>22870.8</v>
      </c>
      <c r="I82" s="26" t="n">
        <f aca="false">+$G82-D82</f>
        <v>8689.60567741935</v>
      </c>
      <c r="J82" s="26" t="n">
        <f aca="false">+$G82-E82</f>
        <v>-7103.088</v>
      </c>
      <c r="Q82" s="6" t="n">
        <v>62092.8</v>
      </c>
      <c r="R82" s="6" t="n">
        <v>316.8</v>
      </c>
      <c r="S82" s="6"/>
      <c r="T82" s="6" t="n">
        <v>131241.6</v>
      </c>
      <c r="U82" s="6" t="n">
        <v>669.6</v>
      </c>
      <c r="V82" s="27"/>
    </row>
    <row r="83" customFormat="false" ht="12.75" hidden="false" customHeight="false" outlineLevel="0" collapsed="false">
      <c r="A83" s="24" t="n">
        <v>39479</v>
      </c>
      <c r="B83" s="25" t="n">
        <f aca="false">MONTH(A83)</f>
        <v>2</v>
      </c>
      <c r="C83" s="25" t="n">
        <f aca="false">YEAR(A83)</f>
        <v>2008</v>
      </c>
      <c r="D83" s="6" t="n">
        <v>14470.1528275862</v>
      </c>
      <c r="E83" s="6" t="n">
        <v>29973.888</v>
      </c>
      <c r="F83" s="6"/>
      <c r="G83" s="6" t="n">
        <f aca="false">VLOOKUP(MONTH($A83),GasVolume,2,0)</f>
        <v>22870.8</v>
      </c>
      <c r="I83" s="26" t="n">
        <f aca="false">+$G83-D83</f>
        <v>8400.64717241379</v>
      </c>
      <c r="J83" s="26" t="n">
        <f aca="false">+$G83-E83</f>
        <v>-7103.088</v>
      </c>
      <c r="Q83" s="6" t="n">
        <v>59270.4</v>
      </c>
      <c r="R83" s="6" t="n">
        <v>302.4</v>
      </c>
      <c r="S83" s="6"/>
      <c r="T83" s="6" t="n">
        <v>122774.4</v>
      </c>
      <c r="U83" s="6" t="n">
        <v>626.4</v>
      </c>
      <c r="V83" s="27"/>
    </row>
    <row r="84" customFormat="false" ht="12.75" hidden="false" customHeight="false" outlineLevel="0" collapsed="false">
      <c r="A84" s="24" t="n">
        <v>39508</v>
      </c>
      <c r="B84" s="25" t="n">
        <f aca="false">MONTH(A84)</f>
        <v>3</v>
      </c>
      <c r="C84" s="25" t="n">
        <f aca="false">YEAR(A84)</f>
        <v>2008</v>
      </c>
      <c r="D84" s="6" t="n">
        <v>13536.5945806452</v>
      </c>
      <c r="E84" s="6" t="n">
        <v>29973.888</v>
      </c>
      <c r="F84" s="6"/>
      <c r="G84" s="6" t="n">
        <f aca="false">VLOOKUP(MONTH($A84),GasVolume,2,0)</f>
        <v>22870.8</v>
      </c>
      <c r="I84" s="26" t="n">
        <f aca="false">+$G84-D84</f>
        <v>9334.20541935484</v>
      </c>
      <c r="J84" s="26" t="n">
        <f aca="false">+$G84-E84</f>
        <v>-7103.088</v>
      </c>
      <c r="Q84" s="6" t="n">
        <v>59270.4</v>
      </c>
      <c r="R84" s="6" t="n">
        <v>302.4</v>
      </c>
      <c r="S84" s="6"/>
      <c r="T84" s="6" t="n">
        <v>131241.6</v>
      </c>
      <c r="U84" s="6" t="n">
        <v>669.6</v>
      </c>
      <c r="V84" s="27"/>
    </row>
    <row r="85" customFormat="false" ht="12.75" hidden="false" customHeight="false" outlineLevel="0" collapsed="false">
      <c r="A85" s="24" t="n">
        <v>39539</v>
      </c>
      <c r="B85" s="25" t="n">
        <f aca="false">MONTH(A85)</f>
        <v>4</v>
      </c>
      <c r="C85" s="25" t="n">
        <f aca="false">YEAR(A85)</f>
        <v>2008</v>
      </c>
      <c r="D85" s="6" t="n">
        <v>10583.3728</v>
      </c>
      <c r="E85" s="6" t="n">
        <v>18317.376</v>
      </c>
      <c r="F85" s="6"/>
      <c r="G85" s="6" t="n">
        <f aca="false">VLOOKUP(MONTH($A85),GasVolume,2,0)</f>
        <v>13976.6</v>
      </c>
      <c r="I85" s="26" t="n">
        <f aca="false">+$G85-D85</f>
        <v>3393.2272</v>
      </c>
      <c r="J85" s="26" t="n">
        <f aca="false">+$G85-E85</f>
        <v>-4340.776</v>
      </c>
      <c r="Q85" s="6" t="n">
        <v>44844.8</v>
      </c>
      <c r="R85" s="6" t="n">
        <v>228.8</v>
      </c>
      <c r="S85" s="6"/>
      <c r="T85" s="6" t="n">
        <v>77616</v>
      </c>
      <c r="U85" s="6" t="n">
        <v>396</v>
      </c>
      <c r="V85" s="27"/>
    </row>
    <row r="86" customFormat="false" ht="12.75" hidden="false" customHeight="false" outlineLevel="0" collapsed="false">
      <c r="A86" s="24" t="n">
        <v>39569</v>
      </c>
      <c r="B86" s="25" t="n">
        <f aca="false">MONTH(A86)</f>
        <v>5</v>
      </c>
      <c r="C86" s="25" t="n">
        <f aca="false">YEAR(A86)</f>
        <v>2008</v>
      </c>
      <c r="D86" s="6" t="n">
        <v>29973.888</v>
      </c>
      <c r="E86" s="6" t="n">
        <v>29973.888</v>
      </c>
      <c r="F86" s="6"/>
      <c r="G86" s="6" t="n">
        <f aca="false">VLOOKUP(MONTH($A86),GasVolume,2,0)</f>
        <v>30355.2</v>
      </c>
      <c r="I86" s="26" t="n">
        <f aca="false">+$G86-D86</f>
        <v>381.311999999994</v>
      </c>
      <c r="J86" s="26" t="n">
        <f aca="false">+$G86-E86</f>
        <v>381.311999999994</v>
      </c>
      <c r="Q86" s="6" t="n">
        <v>131241.6</v>
      </c>
      <c r="R86" s="6" t="n">
        <v>669.6</v>
      </c>
      <c r="S86" s="6"/>
      <c r="T86" s="6" t="n">
        <v>131241.6</v>
      </c>
      <c r="U86" s="6" t="n">
        <v>669.6</v>
      </c>
      <c r="V86" s="27"/>
    </row>
    <row r="87" customFormat="false" ht="12.75" hidden="false" customHeight="false" outlineLevel="0" collapsed="false">
      <c r="A87" s="24" t="n">
        <v>39600</v>
      </c>
      <c r="B87" s="25" t="n">
        <f aca="false">MONTH(A87)</f>
        <v>6</v>
      </c>
      <c r="C87" s="25" t="n">
        <f aca="false">YEAR(A87)</f>
        <v>2008</v>
      </c>
      <c r="D87" s="6" t="n">
        <v>26643.456</v>
      </c>
      <c r="E87" s="6" t="n">
        <v>29973.888</v>
      </c>
      <c r="F87" s="6"/>
      <c r="G87" s="6" t="n">
        <f aca="false">VLOOKUP(MONTH($A87),GasVolume,2,0)</f>
        <v>30355.2</v>
      </c>
      <c r="I87" s="26" t="n">
        <f aca="false">+$G87-D87</f>
        <v>3711.74400000001</v>
      </c>
      <c r="J87" s="26" t="n">
        <f aca="false">+$G87-E87</f>
        <v>381.312000000009</v>
      </c>
      <c r="Q87" s="6" t="n">
        <v>112896</v>
      </c>
      <c r="R87" s="6" t="n">
        <v>576</v>
      </c>
      <c r="S87" s="6"/>
      <c r="T87" s="6" t="n">
        <v>127008</v>
      </c>
      <c r="U87" s="6" t="n">
        <v>648</v>
      </c>
      <c r="V87" s="27"/>
    </row>
    <row r="88" customFormat="false" ht="12.75" hidden="false" customHeight="false" outlineLevel="0" collapsed="false">
      <c r="A88" s="24" t="n">
        <v>39630</v>
      </c>
      <c r="B88" s="25" t="n">
        <f aca="false">MONTH(A88)</f>
        <v>7</v>
      </c>
      <c r="C88" s="25" t="n">
        <f aca="false">YEAR(A88)</f>
        <v>2008</v>
      </c>
      <c r="D88" s="6" t="n">
        <v>29973.888</v>
      </c>
      <c r="E88" s="6" t="n">
        <v>29973.888</v>
      </c>
      <c r="F88" s="6"/>
      <c r="G88" s="6" t="n">
        <f aca="false">VLOOKUP(MONTH($A88),GasVolume,2,0)</f>
        <v>30355.2</v>
      </c>
      <c r="I88" s="26" t="n">
        <f aca="false">+$G88-D88</f>
        <v>381.311999999998</v>
      </c>
      <c r="J88" s="26" t="n">
        <f aca="false">+$G88-E88</f>
        <v>381.311999999998</v>
      </c>
      <c r="Q88" s="6" t="n">
        <v>131241.6</v>
      </c>
      <c r="R88" s="6" t="n">
        <v>669.6</v>
      </c>
      <c r="S88" s="6"/>
      <c r="T88" s="6" t="n">
        <v>131241.6</v>
      </c>
      <c r="U88" s="6" t="n">
        <v>669.6</v>
      </c>
      <c r="V88" s="27"/>
    </row>
    <row r="89" customFormat="false" ht="12.75" hidden="false" customHeight="false" outlineLevel="0" collapsed="false">
      <c r="A89" s="24" t="n">
        <v>39661</v>
      </c>
      <c r="B89" s="25" t="n">
        <f aca="false">MONTH(A89)</f>
        <v>8</v>
      </c>
      <c r="C89" s="25" t="n">
        <f aca="false">YEAR(A89)</f>
        <v>2008</v>
      </c>
      <c r="D89" s="6" t="n">
        <v>29973.888</v>
      </c>
      <c r="E89" s="6" t="n">
        <v>29973.888</v>
      </c>
      <c r="F89" s="6"/>
      <c r="G89" s="6" t="n">
        <f aca="false">VLOOKUP(MONTH($A89),GasVolume,2,0)</f>
        <v>30355.2</v>
      </c>
      <c r="I89" s="26" t="n">
        <f aca="false">+$G89-D89</f>
        <v>381.311999999994</v>
      </c>
      <c r="J89" s="26" t="n">
        <f aca="false">+$G89-E89</f>
        <v>381.311999999994</v>
      </c>
      <c r="Q89" s="6" t="n">
        <v>131241.6</v>
      </c>
      <c r="R89" s="6" t="n">
        <v>669.6</v>
      </c>
      <c r="S89" s="6"/>
      <c r="T89" s="6" t="n">
        <v>131241.6</v>
      </c>
      <c r="U89" s="6" t="n">
        <v>669.6</v>
      </c>
      <c r="V89" s="27"/>
    </row>
    <row r="90" customFormat="false" ht="12.75" hidden="false" customHeight="false" outlineLevel="0" collapsed="false">
      <c r="A90" s="24" t="n">
        <v>39692</v>
      </c>
      <c r="B90" s="25" t="n">
        <f aca="false">MONTH(A90)</f>
        <v>9</v>
      </c>
      <c r="C90" s="25" t="n">
        <f aca="false">YEAR(A90)</f>
        <v>2008</v>
      </c>
      <c r="D90" s="6" t="n">
        <v>27309.5424</v>
      </c>
      <c r="E90" s="6" t="n">
        <v>29973.888</v>
      </c>
      <c r="F90" s="6"/>
      <c r="G90" s="6" t="n">
        <f aca="false">VLOOKUP(MONTH($A90),GasVolume,2,0)</f>
        <v>30355.2</v>
      </c>
      <c r="I90" s="26" t="n">
        <f aca="false">+$G90-D90</f>
        <v>3045.65759999999</v>
      </c>
      <c r="J90" s="26" t="n">
        <f aca="false">+$G90-E90</f>
        <v>381.312000000005</v>
      </c>
      <c r="Q90" s="6" t="n">
        <v>115718.4</v>
      </c>
      <c r="R90" s="6" t="n">
        <v>590.4</v>
      </c>
      <c r="S90" s="6"/>
      <c r="T90" s="6" t="n">
        <v>127008</v>
      </c>
      <c r="U90" s="6" t="n">
        <v>648</v>
      </c>
      <c r="V90" s="27"/>
    </row>
    <row r="91" customFormat="false" ht="12.75" hidden="false" customHeight="false" outlineLevel="0" collapsed="false">
      <c r="A91" s="24" t="n">
        <v>39722</v>
      </c>
      <c r="B91" s="25" t="n">
        <f aca="false">MONTH(A91)</f>
        <v>10</v>
      </c>
      <c r="C91" s="25" t="n">
        <f aca="false">YEAR(A91)</f>
        <v>2008</v>
      </c>
      <c r="D91" s="6" t="n">
        <v>9060.20748387097</v>
      </c>
      <c r="E91" s="6" t="n">
        <v>18317.376</v>
      </c>
      <c r="F91" s="6"/>
      <c r="G91" s="6" t="n">
        <f aca="false">VLOOKUP(MONTH($A91),GasVolume,2,0)</f>
        <v>13976.6</v>
      </c>
      <c r="I91" s="26" t="n">
        <f aca="false">+$G91-D91</f>
        <v>4916.39251612903</v>
      </c>
      <c r="J91" s="26" t="n">
        <f aca="false">+$G91-E91</f>
        <v>-4340.77600000001</v>
      </c>
      <c r="Q91" s="6" t="n">
        <v>39670.4</v>
      </c>
      <c r="R91" s="6" t="n">
        <v>202.4</v>
      </c>
      <c r="S91" s="6"/>
      <c r="T91" s="6" t="n">
        <v>80203.2</v>
      </c>
      <c r="U91" s="6" t="n">
        <v>409.2</v>
      </c>
      <c r="V91" s="27"/>
    </row>
    <row r="92" customFormat="false" ht="12.75" hidden="false" customHeight="false" outlineLevel="0" collapsed="false">
      <c r="A92" s="24" t="n">
        <v>39753</v>
      </c>
      <c r="B92" s="25" t="n">
        <f aca="false">MONTH(A92)</f>
        <v>11</v>
      </c>
      <c r="C92" s="25" t="n">
        <f aca="false">YEAR(A92)</f>
        <v>2008</v>
      </c>
      <c r="D92" s="6" t="n">
        <v>12655.6416</v>
      </c>
      <c r="E92" s="6" t="n">
        <v>29973.888</v>
      </c>
      <c r="F92" s="6"/>
      <c r="G92" s="6" t="n">
        <f aca="false">VLOOKUP(MONTH($A92),GasVolume,2,0)</f>
        <v>22870.8</v>
      </c>
      <c r="I92" s="26" t="n">
        <f aca="false">+$G92-D92</f>
        <v>10215.1584</v>
      </c>
      <c r="J92" s="26" t="n">
        <f aca="false">+$G92-E92</f>
        <v>-7103.08800000001</v>
      </c>
      <c r="Q92" s="6" t="n">
        <v>53625.6</v>
      </c>
      <c r="R92" s="6" t="n">
        <v>273.6</v>
      </c>
      <c r="S92" s="6"/>
      <c r="T92" s="6" t="n">
        <v>127008</v>
      </c>
      <c r="U92" s="6" t="n">
        <v>648</v>
      </c>
      <c r="V92" s="27"/>
    </row>
    <row r="93" customFormat="false" ht="12.75" hidden="false" customHeight="false" outlineLevel="0" collapsed="false">
      <c r="A93" s="24" t="n">
        <v>39783</v>
      </c>
      <c r="B93" s="25" t="n">
        <f aca="false">MONTH(A93)</f>
        <v>12</v>
      </c>
      <c r="C93" s="25" t="n">
        <f aca="false">YEAR(A93)</f>
        <v>2008</v>
      </c>
      <c r="D93" s="6" t="n">
        <v>14181.1943225806</v>
      </c>
      <c r="E93" s="6" t="n">
        <v>29973.888</v>
      </c>
      <c r="F93" s="6"/>
      <c r="G93" s="6" t="n">
        <f aca="false">VLOOKUP(MONTH($A93),GasVolume,2,0)</f>
        <v>22870.8</v>
      </c>
      <c r="I93" s="26" t="n">
        <f aca="false">+$G93-D93</f>
        <v>8689.60567741935</v>
      </c>
      <c r="J93" s="26" t="n">
        <f aca="false">+$G93-E93</f>
        <v>-7103.088</v>
      </c>
      <c r="Q93" s="6" t="n">
        <v>62092.8</v>
      </c>
      <c r="R93" s="6" t="n">
        <v>316.8</v>
      </c>
      <c r="S93" s="6"/>
      <c r="T93" s="6" t="n">
        <v>131241.6</v>
      </c>
      <c r="U93" s="6" t="n">
        <v>669.6</v>
      </c>
      <c r="V93" s="27"/>
    </row>
    <row r="94" customFormat="false" ht="12.75" hidden="false" customHeight="false" outlineLevel="0" collapsed="false">
      <c r="A94" s="24" t="n">
        <v>39814</v>
      </c>
      <c r="B94" s="25" t="n">
        <f aca="false">MONTH(A94)</f>
        <v>1</v>
      </c>
      <c r="C94" s="25" t="n">
        <f aca="false">YEAR(A94)</f>
        <v>2009</v>
      </c>
      <c r="D94" s="6" t="n">
        <v>13536.5945806452</v>
      </c>
      <c r="E94" s="6" t="n">
        <v>29973.888</v>
      </c>
      <c r="F94" s="6"/>
      <c r="G94" s="6" t="n">
        <f aca="false">VLOOKUP(MONTH($A94),GasVolume,2,0)</f>
        <v>22870.8</v>
      </c>
      <c r="I94" s="26" t="n">
        <f aca="false">+$G94-D94</f>
        <v>9334.20541935484</v>
      </c>
      <c r="J94" s="26" t="n">
        <f aca="false">+$G94-E94</f>
        <v>-7103.08800000001</v>
      </c>
      <c r="Q94" s="6" t="n">
        <v>59270.4</v>
      </c>
      <c r="R94" s="6" t="n">
        <v>302.4</v>
      </c>
      <c r="S94" s="6"/>
      <c r="T94" s="6" t="n">
        <v>131241.6</v>
      </c>
      <c r="U94" s="6" t="n">
        <v>669.6</v>
      </c>
      <c r="V94" s="27"/>
    </row>
    <row r="95" customFormat="false" ht="12.75" hidden="false" customHeight="false" outlineLevel="0" collapsed="false">
      <c r="A95" s="24" t="n">
        <v>39845</v>
      </c>
      <c r="B95" s="25" t="n">
        <f aca="false">MONTH(A95)</f>
        <v>2</v>
      </c>
      <c r="C95" s="25" t="n">
        <f aca="false">YEAR(A95)</f>
        <v>2009</v>
      </c>
      <c r="D95" s="6" t="n">
        <v>14273.28</v>
      </c>
      <c r="E95" s="6" t="n">
        <v>29973.888</v>
      </c>
      <c r="F95" s="6"/>
      <c r="G95" s="6" t="n">
        <f aca="false">VLOOKUP(MONTH($A95),GasVolume,2,0)</f>
        <v>22870.8</v>
      </c>
      <c r="I95" s="26" t="n">
        <f aca="false">+$G95-D95</f>
        <v>8597.52</v>
      </c>
      <c r="J95" s="26" t="n">
        <f aca="false">+$G95-E95</f>
        <v>-7103.08799999999</v>
      </c>
      <c r="Q95" s="6" t="n">
        <v>56448</v>
      </c>
      <c r="R95" s="6" t="n">
        <v>288</v>
      </c>
      <c r="S95" s="6"/>
      <c r="T95" s="6" t="n">
        <v>118540.8</v>
      </c>
      <c r="U95" s="6" t="n">
        <v>604.8</v>
      </c>
      <c r="V95" s="27"/>
    </row>
    <row r="96" customFormat="false" ht="12.75" hidden="false" customHeight="false" outlineLevel="0" collapsed="false">
      <c r="A96" s="24" t="n">
        <v>39873</v>
      </c>
      <c r="B96" s="25" t="n">
        <f aca="false">MONTH(A96)</f>
        <v>3</v>
      </c>
      <c r="C96" s="25" t="n">
        <f aca="false">YEAR(A96)</f>
        <v>2009</v>
      </c>
      <c r="D96" s="6" t="n">
        <v>14181.1943225806</v>
      </c>
      <c r="E96" s="6" t="n">
        <v>29973.888</v>
      </c>
      <c r="F96" s="6"/>
      <c r="G96" s="6" t="n">
        <f aca="false">VLOOKUP(MONTH($A96),GasVolume,2,0)</f>
        <v>22870.8</v>
      </c>
      <c r="I96" s="26" t="n">
        <f aca="false">+$G96-D96</f>
        <v>8689.60567741935</v>
      </c>
      <c r="J96" s="26" t="n">
        <f aca="false">+$G96-E96</f>
        <v>-7103.088</v>
      </c>
      <c r="Q96" s="6" t="n">
        <v>62092.8</v>
      </c>
      <c r="R96" s="6" t="n">
        <v>316.8</v>
      </c>
      <c r="S96" s="6"/>
      <c r="T96" s="6" t="n">
        <v>131241.6</v>
      </c>
      <c r="U96" s="6" t="n">
        <v>669.6</v>
      </c>
      <c r="V96" s="27"/>
    </row>
    <row r="97" customFormat="false" ht="12.75" hidden="false" customHeight="false" outlineLevel="0" collapsed="false">
      <c r="A97" s="24" t="n">
        <v>39904</v>
      </c>
      <c r="B97" s="25" t="n">
        <f aca="false">MONTH(A97)</f>
        <v>4</v>
      </c>
      <c r="C97" s="25" t="n">
        <f aca="false">YEAR(A97)</f>
        <v>2009</v>
      </c>
      <c r="D97" s="6" t="n">
        <v>10583.3728</v>
      </c>
      <c r="E97" s="6" t="n">
        <v>18317.376</v>
      </c>
      <c r="F97" s="6"/>
      <c r="G97" s="6" t="n">
        <f aca="false">VLOOKUP(MONTH($A97),GasVolume,2,0)</f>
        <v>13976.6</v>
      </c>
      <c r="I97" s="26" t="n">
        <f aca="false">+$G97-D97</f>
        <v>3393.2272</v>
      </c>
      <c r="J97" s="26" t="n">
        <f aca="false">+$G97-E97</f>
        <v>-4340.77600000001</v>
      </c>
      <c r="Q97" s="6" t="n">
        <v>44844.8</v>
      </c>
      <c r="R97" s="6" t="n">
        <v>228.8</v>
      </c>
      <c r="S97" s="6"/>
      <c r="T97" s="6" t="n">
        <v>77616</v>
      </c>
      <c r="U97" s="6" t="n">
        <v>396</v>
      </c>
      <c r="V97" s="27"/>
    </row>
    <row r="98" customFormat="false" ht="12.75" hidden="false" customHeight="false" outlineLevel="0" collapsed="false">
      <c r="A98" s="24" t="n">
        <v>39934</v>
      </c>
      <c r="B98" s="25" t="n">
        <f aca="false">MONTH(A98)</f>
        <v>5</v>
      </c>
      <c r="C98" s="25" t="n">
        <f aca="false">YEAR(A98)</f>
        <v>2009</v>
      </c>
      <c r="D98" s="6" t="n">
        <v>29973.888</v>
      </c>
      <c r="E98" s="6" t="n">
        <v>29973.888</v>
      </c>
      <c r="F98" s="6"/>
      <c r="G98" s="6" t="n">
        <f aca="false">VLOOKUP(MONTH($A98),GasVolume,2,0)</f>
        <v>30355.2</v>
      </c>
      <c r="I98" s="26" t="n">
        <f aca="false">+$G98-D98</f>
        <v>381.311999999994</v>
      </c>
      <c r="J98" s="26" t="n">
        <f aca="false">+$G98-E98</f>
        <v>381.311999999994</v>
      </c>
      <c r="Q98" s="6" t="n">
        <v>131241.6</v>
      </c>
      <c r="R98" s="6" t="n">
        <v>669.6</v>
      </c>
      <c r="S98" s="6"/>
      <c r="T98" s="6" t="n">
        <v>131241.6</v>
      </c>
      <c r="U98" s="6" t="n">
        <v>669.6</v>
      </c>
      <c r="V98" s="27"/>
    </row>
    <row r="99" customFormat="false" ht="12.75" hidden="false" customHeight="false" outlineLevel="0" collapsed="false">
      <c r="A99" s="24" t="n">
        <v>39965</v>
      </c>
      <c r="B99" s="25" t="n">
        <f aca="false">MONTH(A99)</f>
        <v>6</v>
      </c>
      <c r="C99" s="25" t="n">
        <f aca="false">YEAR(A99)</f>
        <v>2009</v>
      </c>
      <c r="D99" s="6" t="n">
        <v>27309.5424</v>
      </c>
      <c r="E99" s="6" t="n">
        <v>29973.888</v>
      </c>
      <c r="F99" s="6"/>
      <c r="G99" s="6" t="n">
        <f aca="false">VLOOKUP(MONTH($A99),GasVolume,2,0)</f>
        <v>30355.2</v>
      </c>
      <c r="I99" s="26" t="n">
        <f aca="false">+$G99-D99</f>
        <v>3045.6576</v>
      </c>
      <c r="J99" s="26" t="n">
        <f aca="false">+$G99-E99</f>
        <v>381.312000000009</v>
      </c>
      <c r="Q99" s="6" t="n">
        <v>115718.4</v>
      </c>
      <c r="R99" s="6" t="n">
        <v>590.4</v>
      </c>
      <c r="S99" s="6"/>
      <c r="T99" s="6" t="n">
        <v>127008</v>
      </c>
      <c r="U99" s="6" t="n">
        <v>648</v>
      </c>
      <c r="V99" s="27"/>
    </row>
    <row r="100" customFormat="false" ht="12.75" hidden="false" customHeight="false" outlineLevel="0" collapsed="false">
      <c r="A100" s="24" t="n">
        <v>39995</v>
      </c>
      <c r="B100" s="25" t="n">
        <f aca="false">MONTH(A100)</f>
        <v>7</v>
      </c>
      <c r="C100" s="25" t="n">
        <f aca="false">YEAR(A100)</f>
        <v>2009</v>
      </c>
      <c r="D100" s="6" t="n">
        <v>29973.888</v>
      </c>
      <c r="E100" s="6" t="n">
        <v>29973.888</v>
      </c>
      <c r="F100" s="6"/>
      <c r="G100" s="6" t="n">
        <f aca="false">VLOOKUP(MONTH($A100),GasVolume,2,0)</f>
        <v>30355.2</v>
      </c>
      <c r="I100" s="26" t="n">
        <f aca="false">+$G100-D100</f>
        <v>381.311999999994</v>
      </c>
      <c r="J100" s="26" t="n">
        <f aca="false">+$G100-E100</f>
        <v>381.311999999994</v>
      </c>
      <c r="Q100" s="6" t="n">
        <v>131241.6</v>
      </c>
      <c r="R100" s="6" t="n">
        <v>669.6</v>
      </c>
      <c r="S100" s="6"/>
      <c r="T100" s="6" t="n">
        <v>131241.6</v>
      </c>
      <c r="U100" s="6" t="n">
        <v>669.6</v>
      </c>
      <c r="V100" s="27"/>
    </row>
    <row r="101" customFormat="false" ht="12.75" hidden="false" customHeight="false" outlineLevel="0" collapsed="false">
      <c r="A101" s="24" t="n">
        <v>40026</v>
      </c>
      <c r="B101" s="25" t="n">
        <f aca="false">MONTH(A101)</f>
        <v>8</v>
      </c>
      <c r="C101" s="25" t="n">
        <f aca="false">YEAR(A101)</f>
        <v>2009</v>
      </c>
      <c r="D101" s="6" t="n">
        <v>29973.888</v>
      </c>
      <c r="E101" s="6" t="n">
        <v>29973.888</v>
      </c>
      <c r="F101" s="6"/>
      <c r="G101" s="6" t="n">
        <f aca="false">VLOOKUP(MONTH($A101),GasVolume,2,0)</f>
        <v>30355.2</v>
      </c>
      <c r="I101" s="26" t="n">
        <f aca="false">+$G101-D101</f>
        <v>381.311999999998</v>
      </c>
      <c r="J101" s="26" t="n">
        <f aca="false">+$G101-E101</f>
        <v>381.311999999998</v>
      </c>
      <c r="Q101" s="6" t="n">
        <v>131241.6</v>
      </c>
      <c r="R101" s="6" t="n">
        <v>669.6</v>
      </c>
      <c r="S101" s="6"/>
      <c r="T101" s="6" t="n">
        <v>131241.6</v>
      </c>
      <c r="U101" s="6" t="n">
        <v>669.6</v>
      </c>
      <c r="V101" s="27"/>
    </row>
    <row r="102" customFormat="false" ht="12.75" hidden="false" customHeight="false" outlineLevel="0" collapsed="false">
      <c r="A102" s="24" t="n">
        <v>40057</v>
      </c>
      <c r="B102" s="25" t="n">
        <f aca="false">MONTH(A102)</f>
        <v>9</v>
      </c>
      <c r="C102" s="25" t="n">
        <f aca="false">YEAR(A102)</f>
        <v>2009</v>
      </c>
      <c r="D102" s="6" t="n">
        <v>27309.5424</v>
      </c>
      <c r="E102" s="6" t="n">
        <v>29973.888</v>
      </c>
      <c r="F102" s="6"/>
      <c r="G102" s="6" t="n">
        <f aca="false">VLOOKUP(MONTH($A102),GasVolume,2,0)</f>
        <v>30355.2</v>
      </c>
      <c r="I102" s="26" t="n">
        <f aca="false">+$G102-D102</f>
        <v>3045.6576</v>
      </c>
      <c r="J102" s="26" t="n">
        <f aca="false">+$G102-E102</f>
        <v>381.312000000002</v>
      </c>
      <c r="Q102" s="6" t="n">
        <v>115718.4</v>
      </c>
      <c r="R102" s="6" t="n">
        <v>590.4</v>
      </c>
      <c r="S102" s="6"/>
      <c r="T102" s="6" t="n">
        <v>127008</v>
      </c>
      <c r="U102" s="6" t="n">
        <v>648</v>
      </c>
      <c r="V102" s="27"/>
    </row>
    <row r="103" customFormat="false" ht="12.75" hidden="false" customHeight="false" outlineLevel="0" collapsed="false">
      <c r="A103" s="24" t="n">
        <v>40087</v>
      </c>
      <c r="B103" s="25" t="n">
        <f aca="false">MONTH(A103)</f>
        <v>10</v>
      </c>
      <c r="C103" s="25" t="n">
        <f aca="false">YEAR(A103)</f>
        <v>2009</v>
      </c>
      <c r="D103" s="6" t="n">
        <v>8666.28541935484</v>
      </c>
      <c r="E103" s="6" t="n">
        <v>18317.376</v>
      </c>
      <c r="F103" s="6"/>
      <c r="G103" s="6" t="n">
        <f aca="false">VLOOKUP(MONTH($A103),GasVolume,2,0)</f>
        <v>13976.6</v>
      </c>
      <c r="I103" s="26" t="n">
        <f aca="false">+$G103-D103</f>
        <v>5310.31458064516</v>
      </c>
      <c r="J103" s="26" t="n">
        <f aca="false">+$G103-E103</f>
        <v>-4340.776</v>
      </c>
      <c r="Q103" s="6" t="n">
        <v>37945.6</v>
      </c>
      <c r="R103" s="6" t="n">
        <v>193.6</v>
      </c>
      <c r="S103" s="6"/>
      <c r="T103" s="6" t="n">
        <v>80203.2</v>
      </c>
      <c r="U103" s="6" t="n">
        <v>409.2</v>
      </c>
      <c r="V103" s="27"/>
    </row>
    <row r="104" customFormat="false" ht="12.75" hidden="false" customHeight="false" outlineLevel="0" collapsed="false">
      <c r="A104" s="24" t="n">
        <v>40118</v>
      </c>
      <c r="B104" s="25" t="n">
        <f aca="false">MONTH(A104)</f>
        <v>11</v>
      </c>
      <c r="C104" s="25" t="n">
        <f aca="false">YEAR(A104)</f>
        <v>2009</v>
      </c>
      <c r="D104" s="6" t="n">
        <v>13321.728</v>
      </c>
      <c r="E104" s="6" t="n">
        <v>29973.888</v>
      </c>
      <c r="F104" s="6"/>
      <c r="G104" s="6" t="n">
        <f aca="false">VLOOKUP(MONTH($A104),GasVolume,2,0)</f>
        <v>22870.8</v>
      </c>
      <c r="I104" s="26" t="n">
        <f aca="false">+$G104-D104</f>
        <v>9549.072</v>
      </c>
      <c r="J104" s="26" t="n">
        <f aca="false">+$G104-E104</f>
        <v>-7103.088</v>
      </c>
      <c r="Q104" s="6" t="n">
        <v>56448</v>
      </c>
      <c r="R104" s="6" t="n">
        <v>288</v>
      </c>
      <c r="S104" s="6"/>
      <c r="T104" s="6" t="n">
        <v>127008</v>
      </c>
      <c r="U104" s="6" t="n">
        <v>648</v>
      </c>
      <c r="V104" s="27"/>
    </row>
    <row r="105" customFormat="false" ht="12.75" hidden="false" customHeight="false" outlineLevel="0" collapsed="false">
      <c r="A105" s="24" t="n">
        <v>40148</v>
      </c>
      <c r="B105" s="25" t="n">
        <f aca="false">MONTH(A105)</f>
        <v>12</v>
      </c>
      <c r="C105" s="25" t="n">
        <f aca="false">YEAR(A105)</f>
        <v>2009</v>
      </c>
      <c r="D105" s="6" t="n">
        <v>14181.1943225806</v>
      </c>
      <c r="E105" s="6" t="n">
        <v>29973.888</v>
      </c>
      <c r="F105" s="6"/>
      <c r="G105" s="6" t="n">
        <f aca="false">VLOOKUP(MONTH($A105),GasVolume,2,0)</f>
        <v>22870.8</v>
      </c>
      <c r="I105" s="26" t="n">
        <f aca="false">+$G105-D105</f>
        <v>8689.60567741935</v>
      </c>
      <c r="J105" s="26" t="n">
        <f aca="false">+$G105-E105</f>
        <v>-7103.088</v>
      </c>
      <c r="Q105" s="6" t="n">
        <v>62092.8</v>
      </c>
      <c r="R105" s="6" t="n">
        <v>316.8</v>
      </c>
      <c r="S105" s="6"/>
      <c r="T105" s="6" t="n">
        <v>131241.6</v>
      </c>
      <c r="U105" s="6" t="n">
        <v>669.6</v>
      </c>
      <c r="V105" s="27"/>
    </row>
    <row r="106" customFormat="false" ht="12.75" hidden="false" customHeight="false" outlineLevel="0" collapsed="false">
      <c r="A106" s="24" t="n">
        <v>40179</v>
      </c>
      <c r="B106" s="25" t="n">
        <f aca="false">MONTH(A106)</f>
        <v>1</v>
      </c>
      <c r="C106" s="25" t="n">
        <f aca="false">YEAR(A106)</f>
        <v>2010</v>
      </c>
      <c r="D106" s="6" t="n">
        <v>12891.9948387097</v>
      </c>
      <c r="E106" s="6" t="n">
        <v>29973.888</v>
      </c>
      <c r="F106" s="6"/>
      <c r="G106" s="6" t="n">
        <f aca="false">VLOOKUP(MONTH($A106),GasVolume,2,0)</f>
        <v>22870.8</v>
      </c>
      <c r="I106" s="26" t="n">
        <f aca="false">+$G106-D106</f>
        <v>9978.80516129032</v>
      </c>
      <c r="J106" s="26" t="n">
        <f aca="false">+$G106-E106</f>
        <v>-7103.08800000001</v>
      </c>
      <c r="Q106" s="6" t="n">
        <v>56448</v>
      </c>
      <c r="R106" s="6" t="n">
        <v>288</v>
      </c>
      <c r="S106" s="6"/>
      <c r="T106" s="6" t="n">
        <v>131241.6</v>
      </c>
      <c r="U106" s="6" t="n">
        <v>669.6</v>
      </c>
      <c r="V106" s="27"/>
    </row>
    <row r="107" customFormat="false" ht="12.75" hidden="false" customHeight="false" outlineLevel="0" collapsed="false">
      <c r="A107" s="24" t="n">
        <v>40210</v>
      </c>
      <c r="B107" s="25" t="n">
        <f aca="false">MONTH(A107)</f>
        <v>2</v>
      </c>
      <c r="C107" s="25" t="n">
        <f aca="false">YEAR(A107)</f>
        <v>2010</v>
      </c>
      <c r="D107" s="6" t="n">
        <v>14273.28</v>
      </c>
      <c r="E107" s="6" t="n">
        <v>29973.888</v>
      </c>
      <c r="F107" s="6"/>
      <c r="G107" s="6" t="n">
        <f aca="false">VLOOKUP(MONTH($A107),GasVolume,2,0)</f>
        <v>22870.8</v>
      </c>
      <c r="I107" s="26" t="n">
        <f aca="false">+$G107-D107</f>
        <v>8597.52</v>
      </c>
      <c r="J107" s="26" t="n">
        <f aca="false">+$G107-E107</f>
        <v>-7103.088</v>
      </c>
      <c r="Q107" s="6" t="n">
        <v>56448</v>
      </c>
      <c r="R107" s="6" t="n">
        <v>288</v>
      </c>
      <c r="S107" s="6"/>
      <c r="T107" s="6" t="n">
        <v>118540.8</v>
      </c>
      <c r="U107" s="6" t="n">
        <v>604.8</v>
      </c>
      <c r="V107" s="27"/>
    </row>
    <row r="108" customFormat="false" ht="12.75" hidden="false" customHeight="false" outlineLevel="0" collapsed="false">
      <c r="A108" s="24" t="n">
        <v>40238</v>
      </c>
      <c r="B108" s="25" t="n">
        <f aca="false">MONTH(A108)</f>
        <v>3</v>
      </c>
      <c r="C108" s="25" t="n">
        <f aca="false">YEAR(A108)</f>
        <v>2010</v>
      </c>
      <c r="D108" s="6" t="n">
        <v>14825.7940645161</v>
      </c>
      <c r="E108" s="6" t="n">
        <v>29973.888</v>
      </c>
      <c r="F108" s="6"/>
      <c r="G108" s="6" t="n">
        <f aca="false">VLOOKUP(MONTH($A108),GasVolume,2,0)</f>
        <v>22870.8</v>
      </c>
      <c r="I108" s="26" t="n">
        <f aca="false">+$G108-D108</f>
        <v>8045.00593548387</v>
      </c>
      <c r="J108" s="26" t="n">
        <f aca="false">+$G108-E108</f>
        <v>-7103.08799999999</v>
      </c>
      <c r="Q108" s="6" t="n">
        <v>64915.2</v>
      </c>
      <c r="R108" s="6" t="n">
        <v>331.2</v>
      </c>
      <c r="S108" s="6"/>
      <c r="T108" s="6" t="n">
        <v>131241.6</v>
      </c>
      <c r="U108" s="6" t="n">
        <v>669.6</v>
      </c>
      <c r="V108" s="27"/>
    </row>
    <row r="109" customFormat="false" ht="12.75" hidden="false" customHeight="false" outlineLevel="0" collapsed="false">
      <c r="A109" s="24" t="n">
        <v>40269</v>
      </c>
      <c r="B109" s="25" t="n">
        <f aca="false">MONTH(A109)</f>
        <v>4</v>
      </c>
      <c r="C109" s="25" t="n">
        <f aca="false">YEAR(A109)</f>
        <v>2010</v>
      </c>
      <c r="D109" s="6" t="n">
        <v>10583.3728</v>
      </c>
      <c r="E109" s="6" t="n">
        <v>18317.376</v>
      </c>
      <c r="F109" s="6"/>
      <c r="G109" s="6" t="n">
        <f aca="false">VLOOKUP(MONTH($A109),GasVolume,2,0)</f>
        <v>13976.6</v>
      </c>
      <c r="I109" s="26" t="n">
        <f aca="false">+$G109-D109</f>
        <v>3393.2272</v>
      </c>
      <c r="J109" s="26" t="n">
        <f aca="false">+$G109-E109</f>
        <v>-4340.77600000001</v>
      </c>
      <c r="Q109" s="6" t="n">
        <v>44844.8</v>
      </c>
      <c r="R109" s="6" t="n">
        <v>228.8</v>
      </c>
      <c r="S109" s="6"/>
      <c r="T109" s="6" t="n">
        <v>77616</v>
      </c>
      <c r="U109" s="6" t="n">
        <v>396</v>
      </c>
      <c r="V109" s="27"/>
    </row>
    <row r="110" customFormat="false" ht="12.75" hidden="false" customHeight="false" outlineLevel="0" collapsed="false">
      <c r="A110" s="24" t="n">
        <v>40299</v>
      </c>
      <c r="B110" s="25" t="n">
        <f aca="false">MONTH(A110)</f>
        <v>5</v>
      </c>
      <c r="C110" s="25" t="n">
        <f aca="false">YEAR(A110)</f>
        <v>2010</v>
      </c>
      <c r="D110" s="6" t="n">
        <v>29973.888</v>
      </c>
      <c r="E110" s="6" t="n">
        <v>29973.888</v>
      </c>
      <c r="F110" s="6"/>
      <c r="G110" s="6" t="n">
        <f aca="false">VLOOKUP(MONTH($A110),GasVolume,2,0)</f>
        <v>30355.2</v>
      </c>
      <c r="I110" s="26" t="n">
        <f aca="false">+$G110-D110</f>
        <v>381.311999999991</v>
      </c>
      <c r="J110" s="26" t="n">
        <f aca="false">+$G110-E110</f>
        <v>381.311999999991</v>
      </c>
      <c r="Q110" s="6" t="n">
        <v>131241.6</v>
      </c>
      <c r="R110" s="6" t="n">
        <v>669.6</v>
      </c>
      <c r="S110" s="6"/>
      <c r="T110" s="6" t="n">
        <v>131241.6</v>
      </c>
      <c r="U110" s="6" t="n">
        <v>669.6</v>
      </c>
      <c r="V110" s="27"/>
    </row>
    <row r="111" customFormat="false" ht="12.75" hidden="false" customHeight="false" outlineLevel="0" collapsed="false">
      <c r="A111" s="24" t="n">
        <v>40330</v>
      </c>
      <c r="B111" s="25" t="n">
        <f aca="false">MONTH(A111)</f>
        <v>6</v>
      </c>
      <c r="C111" s="25" t="n">
        <f aca="false">YEAR(A111)</f>
        <v>2010</v>
      </c>
      <c r="D111" s="6" t="n">
        <v>27309.5424</v>
      </c>
      <c r="E111" s="6" t="n">
        <v>29973.888</v>
      </c>
      <c r="F111" s="6"/>
      <c r="G111" s="6" t="n">
        <f aca="false">VLOOKUP(MONTH($A111),GasVolume,2,0)</f>
        <v>30355.2</v>
      </c>
      <c r="I111" s="26" t="n">
        <f aca="false">+$G111-D111</f>
        <v>3045.6576</v>
      </c>
      <c r="J111" s="26" t="n">
        <f aca="false">+$G111-E111</f>
        <v>381.312000000005</v>
      </c>
      <c r="Q111" s="6" t="n">
        <v>115718.4</v>
      </c>
      <c r="R111" s="6" t="n">
        <v>590.4</v>
      </c>
      <c r="S111" s="6"/>
      <c r="T111" s="6" t="n">
        <v>127008</v>
      </c>
      <c r="U111" s="6" t="n">
        <v>648</v>
      </c>
      <c r="V111" s="27"/>
    </row>
    <row r="112" customFormat="false" ht="12.75" hidden="false" customHeight="false" outlineLevel="0" collapsed="false">
      <c r="A112" s="24" t="n">
        <v>40360</v>
      </c>
      <c r="B112" s="25" t="n">
        <f aca="false">MONTH(A112)</f>
        <v>7</v>
      </c>
      <c r="C112" s="25" t="n">
        <f aca="false">YEAR(A112)</f>
        <v>2010</v>
      </c>
      <c r="D112" s="6" t="n">
        <v>29973.888</v>
      </c>
      <c r="E112" s="6" t="n">
        <v>29973.888</v>
      </c>
      <c r="F112" s="6"/>
      <c r="G112" s="6" t="n">
        <f aca="false">VLOOKUP(MONTH($A112),GasVolume,2,0)</f>
        <v>30355.2</v>
      </c>
      <c r="I112" s="26" t="n">
        <f aca="false">+$G112-D112</f>
        <v>381.311999999998</v>
      </c>
      <c r="J112" s="26" t="n">
        <f aca="false">+$G112-E112</f>
        <v>381.311999999998</v>
      </c>
      <c r="Q112" s="6" t="n">
        <v>131241.6</v>
      </c>
      <c r="R112" s="6" t="n">
        <v>669.6</v>
      </c>
      <c r="S112" s="6"/>
      <c r="T112" s="6" t="n">
        <v>131241.6</v>
      </c>
      <c r="U112" s="6" t="n">
        <v>669.6</v>
      </c>
      <c r="V112" s="27"/>
    </row>
    <row r="113" customFormat="false" ht="12.75" hidden="false" customHeight="false" outlineLevel="0" collapsed="false">
      <c r="A113" s="24" t="n">
        <v>40391</v>
      </c>
      <c r="B113" s="25" t="n">
        <f aca="false">MONTH(A113)</f>
        <v>8</v>
      </c>
      <c r="C113" s="25" t="n">
        <f aca="false">YEAR(A113)</f>
        <v>2010</v>
      </c>
      <c r="D113" s="6" t="n">
        <v>29973.888</v>
      </c>
      <c r="E113" s="6" t="n">
        <v>29973.888</v>
      </c>
      <c r="F113" s="6"/>
      <c r="G113" s="6" t="n">
        <f aca="false">VLOOKUP(MONTH($A113),GasVolume,2,0)</f>
        <v>30355.2</v>
      </c>
      <c r="I113" s="26" t="n">
        <f aca="false">+$G113-D113</f>
        <v>381.311999999998</v>
      </c>
      <c r="J113" s="26" t="n">
        <f aca="false">+$G113-E113</f>
        <v>381.311999999998</v>
      </c>
      <c r="Q113" s="6" t="n">
        <v>131241.6</v>
      </c>
      <c r="R113" s="6" t="n">
        <v>669.6</v>
      </c>
      <c r="S113" s="6"/>
      <c r="T113" s="6" t="n">
        <v>131241.6</v>
      </c>
      <c r="U113" s="6" t="n">
        <v>669.6</v>
      </c>
      <c r="V113" s="27"/>
    </row>
    <row r="114" customFormat="false" ht="12.75" hidden="false" customHeight="false" outlineLevel="0" collapsed="false">
      <c r="A114" s="24" t="n">
        <v>40422</v>
      </c>
      <c r="B114" s="25" t="n">
        <f aca="false">MONTH(A114)</f>
        <v>9</v>
      </c>
      <c r="C114" s="25" t="n">
        <f aca="false">YEAR(A114)</f>
        <v>2010</v>
      </c>
      <c r="D114" s="6" t="n">
        <v>27309.5424</v>
      </c>
      <c r="E114" s="6" t="n">
        <v>29973.888</v>
      </c>
      <c r="F114" s="6"/>
      <c r="G114" s="6" t="n">
        <f aca="false">VLOOKUP(MONTH($A114),GasVolume,2,0)</f>
        <v>30355.2</v>
      </c>
      <c r="I114" s="26" t="n">
        <f aca="false">+$G114-D114</f>
        <v>3045.6576</v>
      </c>
      <c r="J114" s="26" t="n">
        <f aca="false">+$G114-E114</f>
        <v>381.311999999998</v>
      </c>
      <c r="Q114" s="6" t="n">
        <v>115718.4</v>
      </c>
      <c r="R114" s="6" t="n">
        <v>590.4</v>
      </c>
      <c r="S114" s="6"/>
      <c r="T114" s="6" t="n">
        <v>127008</v>
      </c>
      <c r="U114" s="6" t="n">
        <v>648</v>
      </c>
      <c r="V114" s="27"/>
    </row>
    <row r="115" customFormat="false" ht="12.75" hidden="false" customHeight="false" outlineLevel="0" collapsed="false">
      <c r="A115" s="24" t="n">
        <v>40452</v>
      </c>
      <c r="B115" s="25" t="n">
        <f aca="false">MONTH(A115)</f>
        <v>10</v>
      </c>
      <c r="C115" s="25" t="n">
        <f aca="false">YEAR(A115)</f>
        <v>2010</v>
      </c>
      <c r="D115" s="6" t="n">
        <v>8272.36335483871</v>
      </c>
      <c r="E115" s="6" t="n">
        <v>18317.376</v>
      </c>
      <c r="F115" s="6"/>
      <c r="G115" s="6" t="n">
        <f aca="false">VLOOKUP(MONTH($A115),GasVolume,2,0)</f>
        <v>13976.6</v>
      </c>
      <c r="I115" s="26" t="n">
        <f aca="false">+$G115-D115</f>
        <v>5704.23664516129</v>
      </c>
      <c r="J115" s="26" t="n">
        <f aca="false">+$G115-E115</f>
        <v>-4340.776</v>
      </c>
      <c r="Q115" s="6" t="n">
        <v>36220.8</v>
      </c>
      <c r="R115" s="6" t="n">
        <v>184.8</v>
      </c>
      <c r="S115" s="6"/>
      <c r="T115" s="6" t="n">
        <v>80203.2</v>
      </c>
      <c r="U115" s="6" t="n">
        <v>409.2</v>
      </c>
      <c r="V115" s="27"/>
    </row>
    <row r="116" customFormat="false" ht="12.75" hidden="false" customHeight="false" outlineLevel="0" collapsed="false">
      <c r="A116" s="24" t="n">
        <v>40483</v>
      </c>
      <c r="B116" s="25" t="n">
        <f aca="false">MONTH(A116)</f>
        <v>11</v>
      </c>
      <c r="C116" s="25" t="n">
        <f aca="false">YEAR(A116)</f>
        <v>2010</v>
      </c>
      <c r="D116" s="6" t="n">
        <v>13987.8144</v>
      </c>
      <c r="E116" s="6" t="n">
        <v>29973.888</v>
      </c>
      <c r="F116" s="6"/>
      <c r="G116" s="6" t="n">
        <f aca="false">VLOOKUP(MONTH($A116),GasVolume,2,0)</f>
        <v>22870.8</v>
      </c>
      <c r="I116" s="26" t="n">
        <f aca="false">+$G116-D116</f>
        <v>8882.9856</v>
      </c>
      <c r="J116" s="26" t="n">
        <f aca="false">+$G116-E116</f>
        <v>-7103.088</v>
      </c>
      <c r="Q116" s="6" t="n">
        <v>59270.4</v>
      </c>
      <c r="R116" s="6" t="n">
        <v>302.4</v>
      </c>
      <c r="S116" s="6"/>
      <c r="T116" s="6" t="n">
        <v>127008</v>
      </c>
      <c r="U116" s="6" t="n">
        <v>648</v>
      </c>
      <c r="V116" s="27"/>
    </row>
    <row r="117" customFormat="false" ht="12.75" hidden="false" customHeight="false" outlineLevel="0" collapsed="false">
      <c r="A117" s="24" t="n">
        <v>40513</v>
      </c>
      <c r="B117" s="25" t="n">
        <f aca="false">MONTH(A117)</f>
        <v>12</v>
      </c>
      <c r="C117" s="25" t="n">
        <f aca="false">YEAR(A117)</f>
        <v>2010</v>
      </c>
      <c r="D117" s="6" t="n">
        <v>14825.7940645161</v>
      </c>
      <c r="E117" s="6" t="n">
        <v>29973.888</v>
      </c>
      <c r="F117" s="6"/>
      <c r="G117" s="6" t="n">
        <f aca="false">VLOOKUP(MONTH($A117),GasVolume,2,0)</f>
        <v>22870.8</v>
      </c>
      <c r="I117" s="26" t="n">
        <f aca="false">+$G117-D117</f>
        <v>8045.00593548387</v>
      </c>
      <c r="J117" s="26" t="n">
        <f aca="false">+$G117-E117</f>
        <v>-7103.088</v>
      </c>
      <c r="Q117" s="6" t="n">
        <v>64915.2</v>
      </c>
      <c r="R117" s="6" t="n">
        <v>331.2</v>
      </c>
      <c r="S117" s="6"/>
      <c r="T117" s="6" t="n">
        <v>131241.6</v>
      </c>
      <c r="U117" s="6" t="n">
        <v>669.6</v>
      </c>
      <c r="V117" s="27"/>
    </row>
    <row r="118" customFormat="false" ht="12.75" hidden="false" customHeight="false" outlineLevel="0" collapsed="false">
      <c r="A118" s="24" t="n">
        <v>40544</v>
      </c>
      <c r="B118" s="25" t="n">
        <f aca="false">MONTH(A118)</f>
        <v>1</v>
      </c>
      <c r="C118" s="25" t="n">
        <f aca="false">YEAR(A118)</f>
        <v>2011</v>
      </c>
      <c r="D118" s="6" t="n">
        <v>13536.5945806452</v>
      </c>
      <c r="E118" s="6" t="n">
        <v>29973.888</v>
      </c>
      <c r="F118" s="6"/>
      <c r="G118" s="6" t="n">
        <f aca="false">VLOOKUP(MONTH($A118),GasVolume,2,0)</f>
        <v>22870.8</v>
      </c>
      <c r="I118" s="26" t="n">
        <f aca="false">+$G118-D118</f>
        <v>9334.20541935484</v>
      </c>
      <c r="J118" s="26" t="n">
        <f aca="false">+$G118-E118</f>
        <v>-7103.08800000001</v>
      </c>
      <c r="Q118" s="6" t="n">
        <v>59270.4</v>
      </c>
      <c r="R118" s="6" t="n">
        <v>302.4</v>
      </c>
      <c r="S118" s="6"/>
      <c r="T118" s="6" t="n">
        <v>131241.6</v>
      </c>
      <c r="U118" s="6" t="n">
        <v>669.6</v>
      </c>
      <c r="V118" s="27"/>
    </row>
    <row r="119" customFormat="false" ht="12.75" hidden="false" customHeight="false" outlineLevel="0" collapsed="false">
      <c r="A119" s="24" t="n">
        <v>40575</v>
      </c>
      <c r="B119" s="25" t="n">
        <f aca="false">MONTH(A119)</f>
        <v>2</v>
      </c>
      <c r="C119" s="25" t="n">
        <f aca="false">YEAR(A119)</f>
        <v>2011</v>
      </c>
      <c r="D119" s="6" t="n">
        <v>14273.28</v>
      </c>
      <c r="E119" s="6" t="n">
        <v>29973.888</v>
      </c>
      <c r="F119" s="6"/>
      <c r="G119" s="6" t="n">
        <f aca="false">VLOOKUP(MONTH($A119),GasVolume,2,0)</f>
        <v>22870.8</v>
      </c>
      <c r="I119" s="26" t="n">
        <f aca="false">+$G119-D119</f>
        <v>8597.52</v>
      </c>
      <c r="J119" s="26" t="n">
        <f aca="false">+$G119-E119</f>
        <v>-7103.088</v>
      </c>
      <c r="Q119" s="6" t="n">
        <v>56448</v>
      </c>
      <c r="R119" s="6" t="n">
        <v>288</v>
      </c>
      <c r="S119" s="6"/>
      <c r="T119" s="6" t="n">
        <v>118540.8</v>
      </c>
      <c r="U119" s="6" t="n">
        <v>604.8</v>
      </c>
      <c r="V119" s="27"/>
    </row>
    <row r="120" customFormat="false" ht="12.75" hidden="false" customHeight="false" outlineLevel="0" collapsed="false">
      <c r="A120" s="24" t="n">
        <v>40603</v>
      </c>
      <c r="B120" s="25" t="n">
        <f aca="false">MONTH(A120)</f>
        <v>3</v>
      </c>
      <c r="C120" s="25" t="n">
        <f aca="false">YEAR(A120)</f>
        <v>2011</v>
      </c>
      <c r="D120" s="6" t="n">
        <v>14825.7940645161</v>
      </c>
      <c r="E120" s="6" t="n">
        <v>29973.888</v>
      </c>
      <c r="F120" s="6"/>
      <c r="G120" s="6" t="n">
        <f aca="false">VLOOKUP(MONTH($A120),GasVolume,2,0)</f>
        <v>22870.8</v>
      </c>
      <c r="I120" s="26" t="n">
        <f aca="false">+$G120-D120</f>
        <v>8045.00593548387</v>
      </c>
      <c r="J120" s="26" t="n">
        <f aca="false">+$G120-E120</f>
        <v>-7103.08799999999</v>
      </c>
      <c r="Q120" s="6" t="n">
        <v>64915.2</v>
      </c>
      <c r="R120" s="6" t="n">
        <v>331.2</v>
      </c>
      <c r="S120" s="6"/>
      <c r="T120" s="6" t="n">
        <v>131241.6</v>
      </c>
      <c r="U120" s="6" t="n">
        <v>669.6</v>
      </c>
      <c r="V120" s="27"/>
    </row>
    <row r="121" customFormat="false" ht="12.75" hidden="false" customHeight="false" outlineLevel="0" collapsed="false">
      <c r="A121" s="24" t="n">
        <v>40634</v>
      </c>
      <c r="B121" s="25" t="n">
        <f aca="false">MONTH(A121)</f>
        <v>4</v>
      </c>
      <c r="C121" s="25" t="n">
        <f aca="false">YEAR(A121)</f>
        <v>2011</v>
      </c>
      <c r="D121" s="6" t="n">
        <v>12211.584</v>
      </c>
      <c r="E121" s="6" t="n">
        <v>18317.376</v>
      </c>
      <c r="F121" s="6"/>
      <c r="G121" s="6" t="n">
        <f aca="false">VLOOKUP(MONTH($A121),GasVolume,2,0)</f>
        <v>13976.6</v>
      </c>
      <c r="I121" s="26" t="n">
        <f aca="false">+$G121-D121</f>
        <v>1765.016</v>
      </c>
      <c r="J121" s="26" t="n">
        <f aca="false">+$G121-E121</f>
        <v>-4340.77600000001</v>
      </c>
      <c r="Q121" s="6" t="n">
        <v>51744</v>
      </c>
      <c r="R121" s="6" t="n">
        <v>264</v>
      </c>
      <c r="S121" s="6"/>
      <c r="T121" s="6" t="n">
        <v>77616</v>
      </c>
      <c r="U121" s="6" t="n">
        <v>396</v>
      </c>
      <c r="V121" s="27"/>
    </row>
    <row r="122" customFormat="false" ht="12.75" hidden="false" customHeight="false" outlineLevel="0" collapsed="false">
      <c r="A122" s="24" t="n">
        <v>40664</v>
      </c>
      <c r="B122" s="25" t="n">
        <f aca="false">MONTH(A122)</f>
        <v>5</v>
      </c>
      <c r="C122" s="25" t="n">
        <f aca="false">YEAR(A122)</f>
        <v>2011</v>
      </c>
      <c r="D122" s="6" t="n">
        <v>29973.888</v>
      </c>
      <c r="E122" s="6" t="n">
        <v>29973.888</v>
      </c>
      <c r="F122" s="6"/>
      <c r="G122" s="6" t="n">
        <f aca="false">VLOOKUP(MONTH($A122),GasVolume,2,0)</f>
        <v>30355.2</v>
      </c>
      <c r="I122" s="26" t="n">
        <f aca="false">+$G122-D122</f>
        <v>381.311999999991</v>
      </c>
      <c r="J122" s="26" t="n">
        <f aca="false">+$G122-E122</f>
        <v>381.311999999991</v>
      </c>
      <c r="Q122" s="6" t="n">
        <v>131241.6</v>
      </c>
      <c r="R122" s="6" t="n">
        <v>669.6</v>
      </c>
      <c r="S122" s="6"/>
      <c r="T122" s="6" t="n">
        <v>131241.6</v>
      </c>
      <c r="U122" s="6" t="n">
        <v>669.6</v>
      </c>
      <c r="V122" s="27"/>
    </row>
    <row r="123" customFormat="false" ht="12.75" hidden="false" customHeight="false" outlineLevel="0" collapsed="false">
      <c r="A123" s="24" t="n">
        <v>40695</v>
      </c>
      <c r="B123" s="25" t="n">
        <f aca="false">MONTH(A123)</f>
        <v>6</v>
      </c>
      <c r="C123" s="25" t="n">
        <f aca="false">YEAR(A123)</f>
        <v>2011</v>
      </c>
      <c r="D123" s="6" t="n">
        <v>27309.5424</v>
      </c>
      <c r="E123" s="6" t="n">
        <v>29973.888</v>
      </c>
      <c r="F123" s="6"/>
      <c r="G123" s="6" t="n">
        <f aca="false">VLOOKUP(MONTH($A123),GasVolume,2,0)</f>
        <v>30355.2</v>
      </c>
      <c r="I123" s="26" t="n">
        <f aca="false">+$G123-D123</f>
        <v>3045.6576</v>
      </c>
      <c r="J123" s="26" t="n">
        <f aca="false">+$G123-E123</f>
        <v>381.312000000005</v>
      </c>
      <c r="Q123" s="6" t="n">
        <v>115718.4</v>
      </c>
      <c r="R123" s="6" t="n">
        <v>590.4</v>
      </c>
      <c r="S123" s="6"/>
      <c r="T123" s="6" t="n">
        <v>127008</v>
      </c>
      <c r="U123" s="6" t="n">
        <v>648</v>
      </c>
      <c r="V123" s="27"/>
    </row>
    <row r="124" customFormat="false" ht="12.75" hidden="false" customHeight="false" outlineLevel="0" collapsed="false">
      <c r="A124" s="24" t="n">
        <v>40725</v>
      </c>
      <c r="B124" s="25" t="n">
        <f aca="false">MONTH(A124)</f>
        <v>7</v>
      </c>
      <c r="C124" s="25" t="n">
        <f aca="false">YEAR(A124)</f>
        <v>2011</v>
      </c>
      <c r="D124" s="6" t="n">
        <v>29973.888</v>
      </c>
      <c r="E124" s="6" t="n">
        <v>29973.888</v>
      </c>
      <c r="F124" s="6"/>
      <c r="G124" s="6" t="n">
        <f aca="false">VLOOKUP(MONTH($A124),GasVolume,2,0)</f>
        <v>30355.2</v>
      </c>
      <c r="I124" s="26" t="n">
        <f aca="false">+$G124-D124</f>
        <v>381.311999999994</v>
      </c>
      <c r="J124" s="26" t="n">
        <f aca="false">+$G124-E124</f>
        <v>381.311999999994</v>
      </c>
      <c r="Q124" s="6" t="n">
        <v>131241.6</v>
      </c>
      <c r="R124" s="6" t="n">
        <v>669.6</v>
      </c>
      <c r="S124" s="6"/>
      <c r="T124" s="6" t="n">
        <v>131241.6</v>
      </c>
      <c r="U124" s="6" t="n">
        <v>669.6</v>
      </c>
      <c r="V124" s="27"/>
    </row>
    <row r="125" customFormat="false" ht="12.75" hidden="false" customHeight="false" outlineLevel="0" collapsed="false">
      <c r="A125" s="24" t="n">
        <v>40756</v>
      </c>
      <c r="B125" s="25" t="n">
        <f aca="false">MONTH(A125)</f>
        <v>8</v>
      </c>
      <c r="C125" s="25" t="n">
        <f aca="false">YEAR(A125)</f>
        <v>2011</v>
      </c>
      <c r="D125" s="6" t="n">
        <v>29973.888</v>
      </c>
      <c r="E125" s="6" t="n">
        <v>29973.888</v>
      </c>
      <c r="F125" s="6"/>
      <c r="G125" s="6" t="n">
        <f aca="false">VLOOKUP(MONTH($A125),GasVolume,2,0)</f>
        <v>30355.2</v>
      </c>
      <c r="I125" s="26" t="n">
        <f aca="false">+$G125-D125</f>
        <v>381.312000000013</v>
      </c>
      <c r="J125" s="26" t="n">
        <f aca="false">+$G125-E125</f>
        <v>381.312000000013</v>
      </c>
      <c r="Q125" s="6" t="n">
        <v>131241.6</v>
      </c>
      <c r="R125" s="6" t="n">
        <v>669.6</v>
      </c>
      <c r="S125" s="6"/>
      <c r="T125" s="6" t="n">
        <v>131241.6</v>
      </c>
      <c r="U125" s="6" t="n">
        <v>669.6</v>
      </c>
      <c r="V125" s="27"/>
    </row>
    <row r="126" customFormat="false" ht="12.75" hidden="false" customHeight="false" outlineLevel="0" collapsed="false">
      <c r="A126" s="24" t="n">
        <v>40787</v>
      </c>
      <c r="B126" s="25" t="n">
        <f aca="false">MONTH(A126)</f>
        <v>9</v>
      </c>
      <c r="C126" s="25" t="n">
        <f aca="false">YEAR(A126)</f>
        <v>2011</v>
      </c>
      <c r="D126" s="6" t="n">
        <v>27309.5424</v>
      </c>
      <c r="E126" s="6" t="n">
        <v>29973.888</v>
      </c>
      <c r="F126" s="6"/>
      <c r="G126" s="6" t="n">
        <f aca="false">VLOOKUP(MONTH($A126),GasVolume,2,0)</f>
        <v>30355.2</v>
      </c>
      <c r="I126" s="26" t="n">
        <f aca="false">+$G126-D126</f>
        <v>3045.65759999999</v>
      </c>
      <c r="J126" s="26" t="n">
        <f aca="false">+$G126-E126</f>
        <v>381.312000000002</v>
      </c>
      <c r="Q126" s="6" t="n">
        <v>115718.4</v>
      </c>
      <c r="R126" s="6" t="n">
        <v>590.4</v>
      </c>
      <c r="S126" s="6"/>
      <c r="T126" s="6" t="n">
        <v>127008</v>
      </c>
      <c r="U126" s="6" t="n">
        <v>648</v>
      </c>
      <c r="V126" s="27"/>
    </row>
    <row r="127" customFormat="false" ht="12.75" hidden="false" customHeight="false" outlineLevel="0" collapsed="false">
      <c r="A127" s="24" t="n">
        <v>40817</v>
      </c>
      <c r="B127" s="25" t="n">
        <f aca="false">MONTH(A127)</f>
        <v>10</v>
      </c>
      <c r="C127" s="25" t="n">
        <f aca="false">YEAR(A127)</f>
        <v>2011</v>
      </c>
      <c r="D127" s="6" t="n">
        <v>8272.36335483871</v>
      </c>
      <c r="E127" s="6" t="n">
        <v>18317.376</v>
      </c>
      <c r="F127" s="6"/>
      <c r="G127" s="6" t="n">
        <f aca="false">VLOOKUP(MONTH($A127),GasVolume,2,0)</f>
        <v>13976.6</v>
      </c>
      <c r="I127" s="26" t="n">
        <f aca="false">+$G127-D127</f>
        <v>5704.23664516129</v>
      </c>
      <c r="J127" s="26" t="n">
        <f aca="false">+$G127-E127</f>
        <v>-4340.776</v>
      </c>
      <c r="Q127" s="6" t="n">
        <v>36220.8</v>
      </c>
      <c r="R127" s="6" t="n">
        <v>184.8</v>
      </c>
      <c r="S127" s="6"/>
      <c r="T127" s="6" t="n">
        <v>80203.2</v>
      </c>
      <c r="U127" s="6" t="n">
        <v>409.2</v>
      </c>
      <c r="V127" s="27"/>
    </row>
    <row r="128" customFormat="false" ht="12.75" hidden="false" customHeight="false" outlineLevel="0" collapsed="false">
      <c r="A128" s="24" t="n">
        <v>40848</v>
      </c>
      <c r="B128" s="25" t="n">
        <f aca="false">MONTH(A128)</f>
        <v>11</v>
      </c>
      <c r="C128" s="25" t="n">
        <f aca="false">YEAR(A128)</f>
        <v>2011</v>
      </c>
      <c r="D128" s="6" t="n">
        <v>13987.8144</v>
      </c>
      <c r="E128" s="6" t="n">
        <v>29973.888</v>
      </c>
      <c r="F128" s="6"/>
      <c r="G128" s="6" t="n">
        <f aca="false">VLOOKUP(MONTH($A128),GasVolume,2,0)</f>
        <v>22870.8</v>
      </c>
      <c r="I128" s="26" t="n">
        <f aca="false">+$G128-D128</f>
        <v>8882.9856</v>
      </c>
      <c r="J128" s="26" t="n">
        <f aca="false">+$G128-E128</f>
        <v>-7103.088</v>
      </c>
      <c r="Q128" s="6" t="n">
        <v>59270.4</v>
      </c>
      <c r="R128" s="6" t="n">
        <v>302.4</v>
      </c>
      <c r="S128" s="6"/>
      <c r="T128" s="6" t="n">
        <v>127008</v>
      </c>
      <c r="U128" s="6" t="n">
        <v>648</v>
      </c>
      <c r="V128" s="27"/>
    </row>
    <row r="129" customFormat="false" ht="12.75" hidden="false" customHeight="false" outlineLevel="0" collapsed="false">
      <c r="A129" s="24" t="n">
        <v>40878</v>
      </c>
      <c r="B129" s="25" t="n">
        <f aca="false">MONTH(A129)</f>
        <v>12</v>
      </c>
      <c r="C129" s="25" t="n">
        <f aca="false">YEAR(A129)</f>
        <v>2011</v>
      </c>
      <c r="D129" s="6" t="n">
        <v>13536.5945806452</v>
      </c>
      <c r="E129" s="6" t="n">
        <v>29973.888</v>
      </c>
      <c r="F129" s="6"/>
      <c r="G129" s="6" t="n">
        <f aca="false">VLOOKUP(MONTH($A129),GasVolume,2,0)</f>
        <v>22870.8</v>
      </c>
      <c r="I129" s="26" t="n">
        <f aca="false">+$G129-D129</f>
        <v>9334.20541935484</v>
      </c>
      <c r="J129" s="26" t="n">
        <f aca="false">+$G129-E129</f>
        <v>-7103.08800000001</v>
      </c>
      <c r="Q129" s="6" t="n">
        <v>59270.4</v>
      </c>
      <c r="R129" s="6" t="n">
        <v>302.4</v>
      </c>
      <c r="S129" s="6"/>
      <c r="T129" s="6" t="n">
        <v>131241.6</v>
      </c>
      <c r="U129" s="6" t="n">
        <v>669.6</v>
      </c>
      <c r="V129" s="27"/>
    </row>
    <row r="130" customFormat="false" ht="12.75" hidden="false" customHeight="false" outlineLevel="0" collapsed="false">
      <c r="A130" s="24" t="n">
        <v>40909</v>
      </c>
      <c r="B130" s="25" t="n">
        <f aca="false">MONTH(A130)</f>
        <v>1</v>
      </c>
      <c r="C130" s="25" t="n">
        <f aca="false">YEAR(A130)</f>
        <v>2012</v>
      </c>
      <c r="D130" s="6" t="n">
        <v>13536.5945806452</v>
      </c>
      <c r="E130" s="6" t="n">
        <v>29973.888</v>
      </c>
      <c r="F130" s="6"/>
      <c r="G130" s="6" t="n">
        <f aca="false">VLOOKUP(MONTH($A130),GasVolume,2,0)</f>
        <v>22870.8</v>
      </c>
      <c r="I130" s="26" t="n">
        <f aca="false">+$G130-D130</f>
        <v>9334.20541935484</v>
      </c>
      <c r="J130" s="26" t="n">
        <f aca="false">+$G130-E130</f>
        <v>-7103.08800000001</v>
      </c>
      <c r="Q130" s="6" t="n">
        <v>59270.4</v>
      </c>
      <c r="R130" s="6" t="n">
        <v>302.4</v>
      </c>
      <c r="S130" s="6"/>
      <c r="T130" s="6" t="n">
        <v>131241.6</v>
      </c>
      <c r="U130" s="6" t="n">
        <v>669.6</v>
      </c>
      <c r="V130" s="27"/>
    </row>
    <row r="131" customFormat="false" ht="12.75" hidden="false" customHeight="false" outlineLevel="0" collapsed="false">
      <c r="A131" s="24" t="n">
        <v>40940</v>
      </c>
      <c r="B131" s="25" t="n">
        <f aca="false">MONTH(A131)</f>
        <v>2</v>
      </c>
      <c r="C131" s="25" t="n">
        <f aca="false">YEAR(A131)</f>
        <v>2012</v>
      </c>
      <c r="D131" s="6" t="n">
        <v>14470.1528275862</v>
      </c>
      <c r="E131" s="6" t="n">
        <v>29973.888</v>
      </c>
      <c r="F131" s="6"/>
      <c r="G131" s="6" t="n">
        <f aca="false">VLOOKUP(MONTH($A131),GasVolume,2,0)</f>
        <v>22870.8</v>
      </c>
      <c r="I131" s="26" t="n">
        <f aca="false">+$G131-D131</f>
        <v>8400.64717241379</v>
      </c>
      <c r="J131" s="26" t="n">
        <f aca="false">+$G131-E131</f>
        <v>-7103.088</v>
      </c>
      <c r="Q131" s="6" t="n">
        <v>59270.4</v>
      </c>
      <c r="R131" s="6" t="n">
        <v>302.4</v>
      </c>
      <c r="S131" s="6"/>
      <c r="T131" s="6" t="n">
        <v>122774.4</v>
      </c>
      <c r="U131" s="6" t="n">
        <v>626.4</v>
      </c>
      <c r="V131" s="27"/>
    </row>
    <row r="132" customFormat="false" ht="12.75" hidden="false" customHeight="false" outlineLevel="0" collapsed="false">
      <c r="A132" s="24" t="n">
        <v>40969</v>
      </c>
      <c r="B132" s="25" t="n">
        <f aca="false">MONTH(A132)</f>
        <v>3</v>
      </c>
      <c r="C132" s="25" t="n">
        <f aca="false">YEAR(A132)</f>
        <v>2012</v>
      </c>
      <c r="D132" s="6" t="n">
        <v>14181.1943225806</v>
      </c>
      <c r="E132" s="6" t="n">
        <v>29973.888</v>
      </c>
      <c r="F132" s="6"/>
      <c r="G132" s="6" t="n">
        <f aca="false">VLOOKUP(MONTH($A132),GasVolume,2,0)</f>
        <v>22870.8</v>
      </c>
      <c r="I132" s="26" t="n">
        <f aca="false">+$G132-D132</f>
        <v>8689.60567741935</v>
      </c>
      <c r="J132" s="26" t="n">
        <f aca="false">+$G132-E132</f>
        <v>-7103.088</v>
      </c>
      <c r="Q132" s="6" t="n">
        <v>62092.8</v>
      </c>
      <c r="R132" s="6" t="n">
        <v>316.8</v>
      </c>
      <c r="S132" s="6"/>
      <c r="T132" s="6" t="n">
        <v>131241.6</v>
      </c>
      <c r="U132" s="6" t="n">
        <v>669.6</v>
      </c>
      <c r="V132" s="27"/>
    </row>
    <row r="133" customFormat="false" ht="12.75" hidden="false" customHeight="false" outlineLevel="0" collapsed="false">
      <c r="A133" s="24" t="n">
        <v>41000</v>
      </c>
      <c r="B133" s="25" t="n">
        <f aca="false">MONTH(A133)</f>
        <v>4</v>
      </c>
      <c r="C133" s="25" t="n">
        <f aca="false">YEAR(A133)</f>
        <v>2012</v>
      </c>
      <c r="D133" s="6" t="n">
        <v>12211.584</v>
      </c>
      <c r="E133" s="6" t="n">
        <v>18317.376</v>
      </c>
      <c r="F133" s="6"/>
      <c r="G133" s="6" t="n">
        <f aca="false">VLOOKUP(MONTH($A133),GasVolume,2,0)</f>
        <v>13976.6</v>
      </c>
      <c r="I133" s="26" t="n">
        <f aca="false">+$G133-D133</f>
        <v>1765.016</v>
      </c>
      <c r="J133" s="26" t="n">
        <f aca="false">+$G133-E133</f>
        <v>-4340.776</v>
      </c>
      <c r="Q133" s="6" t="n">
        <v>51744</v>
      </c>
      <c r="R133" s="6" t="n">
        <v>264</v>
      </c>
      <c r="S133" s="6"/>
      <c r="T133" s="6" t="n">
        <v>77616</v>
      </c>
      <c r="U133" s="6" t="n">
        <v>396</v>
      </c>
      <c r="V133" s="27"/>
    </row>
    <row r="134" customFormat="false" ht="12.75" hidden="false" customHeight="false" outlineLevel="0" collapsed="false">
      <c r="A134" s="24" t="n">
        <v>41030</v>
      </c>
      <c r="B134" s="25" t="n">
        <f aca="false">MONTH(A134)</f>
        <v>5</v>
      </c>
      <c r="C134" s="25" t="n">
        <f aca="false">YEAR(A134)</f>
        <v>2012</v>
      </c>
      <c r="D134" s="6" t="n">
        <v>29973.888</v>
      </c>
      <c r="E134" s="6" t="n">
        <v>29973.888</v>
      </c>
      <c r="F134" s="6"/>
      <c r="G134" s="6" t="n">
        <f aca="false">VLOOKUP(MONTH($A134),GasVolume,2,0)</f>
        <v>30355.2</v>
      </c>
      <c r="I134" s="26" t="n">
        <f aca="false">+$G134-D134</f>
        <v>381.311999999998</v>
      </c>
      <c r="J134" s="26" t="n">
        <f aca="false">+$G134-E134</f>
        <v>381.311999999998</v>
      </c>
      <c r="Q134" s="6" t="n">
        <v>131241.6</v>
      </c>
      <c r="R134" s="6" t="n">
        <v>669.6</v>
      </c>
      <c r="S134" s="6"/>
      <c r="T134" s="6" t="n">
        <v>131241.6</v>
      </c>
      <c r="U134" s="6" t="n">
        <v>669.6</v>
      </c>
      <c r="V134" s="27"/>
    </row>
    <row r="135" customFormat="false" ht="12.75" hidden="false" customHeight="false" outlineLevel="0" collapsed="false">
      <c r="A135" s="24" t="n">
        <v>41061</v>
      </c>
      <c r="B135" s="25" t="n">
        <f aca="false">MONTH(A135)</f>
        <v>6</v>
      </c>
      <c r="C135" s="25" t="n">
        <f aca="false">YEAR(A135)</f>
        <v>2012</v>
      </c>
      <c r="D135" s="6" t="n">
        <v>27309.5424</v>
      </c>
      <c r="E135" s="6" t="n">
        <v>29973.888</v>
      </c>
      <c r="F135" s="6"/>
      <c r="G135" s="6" t="n">
        <f aca="false">VLOOKUP(MONTH($A135),GasVolume,2,0)</f>
        <v>30355.2</v>
      </c>
      <c r="I135" s="26" t="n">
        <f aca="false">+$G135-D135</f>
        <v>3045.6576</v>
      </c>
      <c r="J135" s="26" t="n">
        <f aca="false">+$G135-E135</f>
        <v>381.312000000005</v>
      </c>
      <c r="Q135" s="6" t="n">
        <v>115718.4</v>
      </c>
      <c r="R135" s="6" t="n">
        <v>590.4</v>
      </c>
      <c r="S135" s="6"/>
      <c r="T135" s="6" t="n">
        <v>127008</v>
      </c>
      <c r="U135" s="6" t="n">
        <v>648</v>
      </c>
      <c r="V135" s="27"/>
    </row>
    <row r="136" customFormat="false" ht="12.75" hidden="false" customHeight="false" outlineLevel="0" collapsed="false">
      <c r="A136" s="24" t="n">
        <v>41091</v>
      </c>
      <c r="B136" s="25" t="n">
        <f aca="false">MONTH(A136)</f>
        <v>7</v>
      </c>
      <c r="C136" s="25" t="n">
        <f aca="false">YEAR(A136)</f>
        <v>2012</v>
      </c>
      <c r="D136" s="6" t="n">
        <v>29973.888</v>
      </c>
      <c r="E136" s="6" t="n">
        <v>29973.888</v>
      </c>
      <c r="F136" s="6"/>
      <c r="G136" s="6" t="n">
        <f aca="false">VLOOKUP(MONTH($A136),GasVolume,2,0)</f>
        <v>30355.2</v>
      </c>
      <c r="I136" s="26" t="n">
        <f aca="false">+$G136-D136</f>
        <v>381.311999999991</v>
      </c>
      <c r="J136" s="26" t="n">
        <f aca="false">+$G136-E136</f>
        <v>381.311999999991</v>
      </c>
      <c r="Q136" s="6" t="n">
        <v>131241.6</v>
      </c>
      <c r="R136" s="6" t="n">
        <v>669.6</v>
      </c>
      <c r="S136" s="6"/>
      <c r="T136" s="6" t="n">
        <v>131241.6</v>
      </c>
      <c r="U136" s="6" t="n">
        <v>669.6</v>
      </c>
      <c r="V136" s="27"/>
    </row>
    <row r="137" customFormat="false" ht="12.75" hidden="false" customHeight="false" outlineLevel="0" collapsed="false">
      <c r="A137" s="24" t="n">
        <v>41122</v>
      </c>
      <c r="B137" s="25" t="n">
        <f aca="false">MONTH(A137)</f>
        <v>8</v>
      </c>
      <c r="C137" s="25" t="n">
        <f aca="false">YEAR(A137)</f>
        <v>2012</v>
      </c>
      <c r="D137" s="6" t="n">
        <v>29973.888</v>
      </c>
      <c r="E137" s="6" t="n">
        <v>29973.888</v>
      </c>
      <c r="F137" s="6"/>
      <c r="G137" s="6" t="n">
        <f aca="false">VLOOKUP(MONTH($A137),GasVolume,2,0)</f>
        <v>30355.2</v>
      </c>
      <c r="I137" s="26" t="n">
        <f aca="false">+$G137-D137</f>
        <v>381.312000000016</v>
      </c>
      <c r="J137" s="26" t="n">
        <f aca="false">+$G137-E137</f>
        <v>381.312000000016</v>
      </c>
      <c r="Q137" s="6" t="n">
        <v>131241.6</v>
      </c>
      <c r="R137" s="6" t="n">
        <v>669.6</v>
      </c>
      <c r="S137" s="6"/>
      <c r="T137" s="6" t="n">
        <v>131241.6</v>
      </c>
      <c r="U137" s="6" t="n">
        <v>669.6</v>
      </c>
      <c r="V137" s="27"/>
    </row>
    <row r="138" customFormat="false" ht="12.75" hidden="false" customHeight="false" outlineLevel="0" collapsed="false">
      <c r="A138" s="24" t="n">
        <v>41153</v>
      </c>
      <c r="B138" s="25" t="n">
        <f aca="false">MONTH(A138)</f>
        <v>9</v>
      </c>
      <c r="C138" s="25" t="n">
        <f aca="false">YEAR(A138)</f>
        <v>2012</v>
      </c>
      <c r="D138" s="6" t="n">
        <v>26643.456</v>
      </c>
      <c r="E138" s="6" t="n">
        <v>29973.888</v>
      </c>
      <c r="F138" s="6"/>
      <c r="G138" s="6" t="n">
        <f aca="false">VLOOKUP(MONTH($A138),GasVolume,2,0)</f>
        <v>30355.2</v>
      </c>
      <c r="I138" s="26" t="n">
        <f aca="false">+$G138-D138</f>
        <v>3711.74399999999</v>
      </c>
      <c r="J138" s="26" t="n">
        <f aca="false">+$G138-E138</f>
        <v>381.311999999987</v>
      </c>
      <c r="Q138" s="6" t="n">
        <v>112896</v>
      </c>
      <c r="R138" s="6" t="n">
        <v>576</v>
      </c>
      <c r="S138" s="6"/>
      <c r="T138" s="6" t="n">
        <v>127008</v>
      </c>
      <c r="U138" s="6" t="n">
        <v>648</v>
      </c>
      <c r="V138" s="27"/>
    </row>
    <row r="139" customFormat="false" ht="12.75" hidden="false" customHeight="false" outlineLevel="0" collapsed="false">
      <c r="A139" s="24" t="n">
        <v>41183</v>
      </c>
      <c r="B139" s="25" t="n">
        <f aca="false">MONTH(A139)</f>
        <v>10</v>
      </c>
      <c r="C139" s="25" t="n">
        <f aca="false">YEAR(A139)</f>
        <v>2012</v>
      </c>
      <c r="D139" s="6" t="n">
        <v>9060.20748387097</v>
      </c>
      <c r="E139" s="6" t="n">
        <v>18317.376</v>
      </c>
      <c r="F139" s="6"/>
      <c r="G139" s="6" t="n">
        <f aca="false">VLOOKUP(MONTH($A139),GasVolume,2,0)</f>
        <v>13976.6</v>
      </c>
      <c r="I139" s="26" t="n">
        <f aca="false">+$G139-D139</f>
        <v>4916.39251612903</v>
      </c>
      <c r="J139" s="26" t="n">
        <f aca="false">+$G139-E139</f>
        <v>-4340.77600000001</v>
      </c>
      <c r="Q139" s="6" t="n">
        <v>39670.4</v>
      </c>
      <c r="R139" s="6" t="n">
        <v>202.4</v>
      </c>
      <c r="S139" s="6"/>
      <c r="T139" s="6" t="n">
        <v>80203.2</v>
      </c>
      <c r="U139" s="6" t="n">
        <v>409.2</v>
      </c>
      <c r="V139" s="27"/>
    </row>
    <row r="140" customFormat="false" ht="12.75" hidden="false" customHeight="false" outlineLevel="0" collapsed="false">
      <c r="A140" s="24" t="n">
        <v>41214</v>
      </c>
      <c r="B140" s="25" t="n">
        <f aca="false">MONTH(A140)</f>
        <v>11</v>
      </c>
      <c r="C140" s="25" t="n">
        <f aca="false">YEAR(A140)</f>
        <v>2012</v>
      </c>
      <c r="D140" s="6" t="n">
        <v>13987.8144</v>
      </c>
      <c r="E140" s="6" t="n">
        <v>29973.888</v>
      </c>
      <c r="F140" s="6"/>
      <c r="G140" s="6" t="n">
        <f aca="false">VLOOKUP(MONTH($A140),GasVolume,2,0)</f>
        <v>22870.8</v>
      </c>
      <c r="I140" s="26" t="n">
        <f aca="false">+$G140-D140</f>
        <v>8882.9856</v>
      </c>
      <c r="J140" s="26" t="n">
        <f aca="false">+$G140-E140</f>
        <v>-7103.088</v>
      </c>
      <c r="Q140" s="6" t="n">
        <v>59270.4</v>
      </c>
      <c r="R140" s="6" t="n">
        <v>302.4</v>
      </c>
      <c r="S140" s="6"/>
      <c r="T140" s="6" t="n">
        <v>127008</v>
      </c>
      <c r="U140" s="6" t="n">
        <v>648</v>
      </c>
      <c r="V140" s="27"/>
    </row>
    <row r="141" customFormat="false" ht="12.75" hidden="false" customHeight="false" outlineLevel="0" collapsed="false">
      <c r="A141" s="24" t="n">
        <v>41244</v>
      </c>
      <c r="B141" s="25" t="n">
        <f aca="false">MONTH(A141)</f>
        <v>12</v>
      </c>
      <c r="C141" s="25" t="n">
        <f aca="false">YEAR(A141)</f>
        <v>2012</v>
      </c>
      <c r="D141" s="6" t="n">
        <v>12891.9948387097</v>
      </c>
      <c r="E141" s="6" t="n">
        <v>29973.888</v>
      </c>
      <c r="F141" s="6"/>
      <c r="G141" s="6" t="n">
        <f aca="false">VLOOKUP(MONTH($A141),GasVolume,2,0)</f>
        <v>22870.8</v>
      </c>
      <c r="I141" s="26" t="n">
        <f aca="false">+$G141-D141</f>
        <v>9978.80516129032</v>
      </c>
      <c r="J141" s="26" t="n">
        <f aca="false">+$G141-E141</f>
        <v>-7103.08800000001</v>
      </c>
      <c r="Q141" s="6" t="n">
        <v>56448</v>
      </c>
      <c r="R141" s="6" t="n">
        <v>288</v>
      </c>
      <c r="S141" s="6"/>
      <c r="T141" s="6" t="n">
        <v>131241.6</v>
      </c>
      <c r="U141" s="6" t="n">
        <v>669.6</v>
      </c>
      <c r="V141" s="27"/>
    </row>
    <row r="142" customFormat="false" ht="12.75" hidden="false" customHeight="false" outlineLevel="0" collapsed="false">
      <c r="A142" s="24" t="n">
        <v>41275</v>
      </c>
      <c r="B142" s="25" t="n">
        <f aca="false">MONTH(A142)</f>
        <v>1</v>
      </c>
      <c r="C142" s="25" t="n">
        <f aca="false">YEAR(A142)</f>
        <v>2013</v>
      </c>
      <c r="D142" s="6" t="n">
        <v>14181.1943225806</v>
      </c>
      <c r="E142" s="6" t="n">
        <v>29973.888</v>
      </c>
      <c r="F142" s="6"/>
      <c r="G142" s="6" t="n">
        <f aca="false">VLOOKUP(MONTH($A142),GasVolume,2,0)</f>
        <v>22870.8</v>
      </c>
      <c r="I142" s="26" t="n">
        <f aca="false">+$G142-D142</f>
        <v>8689.60567741935</v>
      </c>
      <c r="J142" s="26" t="n">
        <f aca="false">+$G142-E142</f>
        <v>-7103.088</v>
      </c>
      <c r="Q142" s="6" t="n">
        <v>62092.8</v>
      </c>
      <c r="R142" s="6" t="n">
        <v>316.8</v>
      </c>
      <c r="S142" s="6"/>
      <c r="T142" s="6" t="n">
        <v>131241.6</v>
      </c>
      <c r="U142" s="6" t="n">
        <v>669.6</v>
      </c>
      <c r="V142" s="27"/>
    </row>
    <row r="143" customFormat="false" ht="12.75" hidden="false" customHeight="false" outlineLevel="0" collapsed="false">
      <c r="A143" s="24" t="n">
        <v>41306</v>
      </c>
      <c r="B143" s="25" t="n">
        <f aca="false">MONTH(A143)</f>
        <v>2</v>
      </c>
      <c r="C143" s="25" t="n">
        <f aca="false">YEAR(A143)</f>
        <v>2013</v>
      </c>
      <c r="D143" s="6" t="n">
        <v>14273.28</v>
      </c>
      <c r="E143" s="6" t="n">
        <v>29973.888</v>
      </c>
      <c r="F143" s="6"/>
      <c r="G143" s="6" t="n">
        <f aca="false">VLOOKUP(MONTH($A143),GasVolume,2,0)</f>
        <v>22870.8</v>
      </c>
      <c r="I143" s="26" t="n">
        <f aca="false">+$G143-D143</f>
        <v>8597.52</v>
      </c>
      <c r="J143" s="26" t="n">
        <f aca="false">+$G143-E143</f>
        <v>-7103.08799999999</v>
      </c>
      <c r="Q143" s="6" t="n">
        <v>56448</v>
      </c>
      <c r="R143" s="6" t="n">
        <v>288</v>
      </c>
      <c r="S143" s="6"/>
      <c r="T143" s="6" t="n">
        <v>118540.8</v>
      </c>
      <c r="U143" s="6" t="n">
        <v>604.8</v>
      </c>
      <c r="V143" s="27"/>
    </row>
    <row r="144" customFormat="false" ht="12.75" hidden="false" customHeight="false" outlineLevel="0" collapsed="false">
      <c r="A144" s="24" t="n">
        <v>41334</v>
      </c>
      <c r="B144" s="25" t="n">
        <f aca="false">MONTH(A144)</f>
        <v>3</v>
      </c>
      <c r="C144" s="25" t="n">
        <f aca="false">YEAR(A144)</f>
        <v>2013</v>
      </c>
      <c r="D144" s="6" t="n">
        <v>13536.5945806452</v>
      </c>
      <c r="E144" s="6" t="n">
        <v>29973.888</v>
      </c>
      <c r="F144" s="6"/>
      <c r="G144" s="6" t="n">
        <f aca="false">VLOOKUP(MONTH($A144),GasVolume,2,0)</f>
        <v>22870.8</v>
      </c>
      <c r="I144" s="26" t="n">
        <f aca="false">+$G144-D144</f>
        <v>9334.20541935484</v>
      </c>
      <c r="J144" s="26" t="n">
        <f aca="false">+$G144-E144</f>
        <v>-7103.088</v>
      </c>
      <c r="Q144" s="6" t="n">
        <v>59270.4</v>
      </c>
      <c r="R144" s="6" t="n">
        <v>302.4</v>
      </c>
      <c r="S144" s="6"/>
      <c r="T144" s="6" t="n">
        <v>131241.6</v>
      </c>
      <c r="U144" s="6" t="n">
        <v>669.6</v>
      </c>
      <c r="V144" s="27"/>
    </row>
    <row r="145" customFormat="false" ht="12.75" hidden="false" customHeight="false" outlineLevel="0" collapsed="false">
      <c r="A145" s="24" t="n">
        <v>41365</v>
      </c>
      <c r="B145" s="25" t="n">
        <f aca="false">MONTH(A145)</f>
        <v>4</v>
      </c>
      <c r="C145" s="25" t="n">
        <f aca="false">YEAR(A145)</f>
        <v>2013</v>
      </c>
      <c r="D145" s="6" t="n">
        <v>12211.584</v>
      </c>
      <c r="E145" s="6" t="n">
        <v>18317.376</v>
      </c>
      <c r="F145" s="6"/>
      <c r="G145" s="6" t="n">
        <f aca="false">VLOOKUP(MONTH($A145),GasVolume,2,0)</f>
        <v>13976.6</v>
      </c>
      <c r="I145" s="26" t="n">
        <f aca="false">+$G145-D145</f>
        <v>1765.016</v>
      </c>
      <c r="J145" s="26" t="n">
        <f aca="false">+$G145-E145</f>
        <v>-4340.77600000001</v>
      </c>
      <c r="Q145" s="6" t="n">
        <v>51744</v>
      </c>
      <c r="R145" s="6" t="n">
        <v>264</v>
      </c>
      <c r="S145" s="6"/>
      <c r="T145" s="6" t="n">
        <v>77616</v>
      </c>
      <c r="U145" s="6" t="n">
        <v>396</v>
      </c>
      <c r="V145" s="27"/>
    </row>
    <row r="146" customFormat="false" ht="12.75" hidden="false" customHeight="false" outlineLevel="0" collapsed="false">
      <c r="A146" s="24" t="n">
        <v>41395</v>
      </c>
      <c r="B146" s="25" t="n">
        <f aca="false">MONTH(A146)</f>
        <v>5</v>
      </c>
      <c r="C146" s="25" t="n">
        <f aca="false">YEAR(A146)</f>
        <v>2013</v>
      </c>
      <c r="D146" s="6" t="n">
        <v>29973.888</v>
      </c>
      <c r="E146" s="6" t="n">
        <v>29973.888</v>
      </c>
      <c r="F146" s="6"/>
      <c r="G146" s="6" t="n">
        <f aca="false">VLOOKUP(MONTH($A146),GasVolume,2,0)</f>
        <v>30355.2</v>
      </c>
      <c r="I146" s="26" t="n">
        <f aca="false">+$G146-D146</f>
        <v>381.312000000002</v>
      </c>
      <c r="J146" s="26" t="n">
        <f aca="false">+$G146-E146</f>
        <v>381.312000000002</v>
      </c>
      <c r="Q146" s="6" t="n">
        <v>131241.6</v>
      </c>
      <c r="R146" s="6" t="n">
        <v>669.6</v>
      </c>
      <c r="S146" s="6"/>
      <c r="T146" s="6" t="n">
        <v>131241.6</v>
      </c>
      <c r="U146" s="6" t="n">
        <v>669.6</v>
      </c>
      <c r="V146" s="27"/>
    </row>
    <row r="147" customFormat="false" ht="12.75" hidden="false" customHeight="false" outlineLevel="0" collapsed="false">
      <c r="A147" s="24" t="n">
        <v>41426</v>
      </c>
      <c r="B147" s="25" t="n">
        <f aca="false">MONTH(A147)</f>
        <v>6</v>
      </c>
      <c r="C147" s="25" t="n">
        <f aca="false">YEAR(A147)</f>
        <v>2013</v>
      </c>
      <c r="D147" s="6" t="n">
        <v>26643.456</v>
      </c>
      <c r="E147" s="6" t="n">
        <v>29973.888</v>
      </c>
      <c r="F147" s="6"/>
      <c r="G147" s="6" t="n">
        <f aca="false">VLOOKUP(MONTH($A147),GasVolume,2,0)</f>
        <v>30355.2</v>
      </c>
      <c r="I147" s="26" t="n">
        <f aca="false">+$G147-D147</f>
        <v>3711.744</v>
      </c>
      <c r="J147" s="26" t="n">
        <f aca="false">+$G147-E147</f>
        <v>381.312000000002</v>
      </c>
      <c r="Q147" s="6" t="n">
        <v>112896</v>
      </c>
      <c r="R147" s="6" t="n">
        <v>576</v>
      </c>
      <c r="S147" s="6"/>
      <c r="T147" s="6" t="n">
        <v>127008</v>
      </c>
      <c r="U147" s="6" t="n">
        <v>648</v>
      </c>
      <c r="V147" s="27"/>
    </row>
    <row r="148" customFormat="false" ht="12.75" hidden="false" customHeight="false" outlineLevel="0" collapsed="false">
      <c r="A148" s="24" t="n">
        <v>41456</v>
      </c>
      <c r="B148" s="25" t="n">
        <f aca="false">MONTH(A148)</f>
        <v>7</v>
      </c>
      <c r="C148" s="25" t="n">
        <f aca="false">YEAR(A148)</f>
        <v>2013</v>
      </c>
      <c r="D148" s="6" t="n">
        <v>29973.888</v>
      </c>
      <c r="E148" s="6" t="n">
        <v>29973.888</v>
      </c>
      <c r="F148" s="6"/>
      <c r="G148" s="6" t="n">
        <f aca="false">VLOOKUP(MONTH($A148),GasVolume,2,0)</f>
        <v>30355.2</v>
      </c>
      <c r="I148" s="26" t="n">
        <f aca="false">+$G148-D148</f>
        <v>381.311999999998</v>
      </c>
      <c r="J148" s="26" t="n">
        <f aca="false">+$G148-E148</f>
        <v>381.311999999998</v>
      </c>
      <c r="Q148" s="6" t="n">
        <v>131241.6</v>
      </c>
      <c r="R148" s="6" t="n">
        <v>669.6</v>
      </c>
      <c r="S148" s="6"/>
      <c r="T148" s="6" t="n">
        <v>131241.6</v>
      </c>
      <c r="U148" s="6" t="n">
        <v>669.6</v>
      </c>
      <c r="V148" s="27"/>
    </row>
    <row r="149" customFormat="false" ht="12.75" hidden="false" customHeight="false" outlineLevel="0" collapsed="false">
      <c r="A149" s="24" t="n">
        <v>41487</v>
      </c>
      <c r="B149" s="25" t="n">
        <f aca="false">MONTH(A149)</f>
        <v>8</v>
      </c>
      <c r="C149" s="25" t="n">
        <f aca="false">YEAR(A149)</f>
        <v>2013</v>
      </c>
      <c r="D149" s="6" t="n">
        <v>29973.888</v>
      </c>
      <c r="E149" s="6" t="n">
        <v>29973.888</v>
      </c>
      <c r="F149" s="6"/>
      <c r="G149" s="6" t="n">
        <f aca="false">VLOOKUP(MONTH($A149),GasVolume,2,0)</f>
        <v>30355.2</v>
      </c>
      <c r="I149" s="26" t="n">
        <f aca="false">+$G149-D149</f>
        <v>381.312000000002</v>
      </c>
      <c r="J149" s="26" t="n">
        <f aca="false">+$G149-E149</f>
        <v>381.312000000002</v>
      </c>
      <c r="Q149" s="6" t="n">
        <v>131241.6</v>
      </c>
      <c r="R149" s="6" t="n">
        <v>669.6</v>
      </c>
      <c r="S149" s="6"/>
      <c r="T149" s="6" t="n">
        <v>131241.6</v>
      </c>
      <c r="U149" s="6" t="n">
        <v>669.6</v>
      </c>
      <c r="V149" s="27"/>
    </row>
    <row r="150" customFormat="false" ht="12.75" hidden="false" customHeight="false" outlineLevel="0" collapsed="false">
      <c r="A150" s="24" t="n">
        <v>41518</v>
      </c>
      <c r="B150" s="25" t="n">
        <f aca="false">MONTH(A150)</f>
        <v>9</v>
      </c>
      <c r="C150" s="25" t="n">
        <f aca="false">YEAR(A150)</f>
        <v>2013</v>
      </c>
      <c r="D150" s="6" t="n">
        <v>27309.5424</v>
      </c>
      <c r="E150" s="6" t="n">
        <v>29973.888</v>
      </c>
      <c r="F150" s="6"/>
      <c r="G150" s="6" t="n">
        <f aca="false">VLOOKUP(MONTH($A150),GasVolume,2,0)</f>
        <v>30355.2</v>
      </c>
      <c r="I150" s="26" t="n">
        <f aca="false">+$G150-D150</f>
        <v>3045.65759999999</v>
      </c>
      <c r="J150" s="26" t="n">
        <f aca="false">+$G150-E150</f>
        <v>381.311999999998</v>
      </c>
      <c r="Q150" s="6" t="n">
        <v>115718.4</v>
      </c>
      <c r="R150" s="6" t="n">
        <v>590.4</v>
      </c>
      <c r="S150" s="6"/>
      <c r="T150" s="6" t="n">
        <v>127008</v>
      </c>
      <c r="U150" s="6" t="n">
        <v>648</v>
      </c>
      <c r="V150" s="27"/>
    </row>
    <row r="151" customFormat="false" ht="12.75" hidden="false" customHeight="false" outlineLevel="0" collapsed="false">
      <c r="A151" s="24" t="n">
        <v>41548</v>
      </c>
      <c r="B151" s="25" t="n">
        <f aca="false">MONTH(A151)</f>
        <v>10</v>
      </c>
      <c r="C151" s="25" t="n">
        <f aca="false">YEAR(A151)</f>
        <v>2013</v>
      </c>
      <c r="D151" s="6" t="n">
        <v>9060.20748387097</v>
      </c>
      <c r="E151" s="6" t="n">
        <v>18317.376</v>
      </c>
      <c r="F151" s="6"/>
      <c r="G151" s="6" t="n">
        <f aca="false">VLOOKUP(MONTH($A151),GasVolume,2,0)</f>
        <v>13976.6</v>
      </c>
      <c r="I151" s="26" t="n">
        <f aca="false">+$G151-D151</f>
        <v>4916.39251612903</v>
      </c>
      <c r="J151" s="26" t="n">
        <f aca="false">+$G151-E151</f>
        <v>-4340.77600000001</v>
      </c>
      <c r="Q151" s="6" t="n">
        <v>39670.4</v>
      </c>
      <c r="R151" s="6" t="n">
        <v>202.4</v>
      </c>
      <c r="S151" s="6"/>
      <c r="T151" s="6" t="n">
        <v>80203.2</v>
      </c>
      <c r="U151" s="6" t="n">
        <v>409.2</v>
      </c>
      <c r="V151" s="27"/>
    </row>
    <row r="152" customFormat="false" ht="12.75" hidden="false" customHeight="false" outlineLevel="0" collapsed="false">
      <c r="A152" s="24" t="n">
        <v>41579</v>
      </c>
      <c r="B152" s="25" t="n">
        <f aca="false">MONTH(A152)</f>
        <v>11</v>
      </c>
      <c r="C152" s="25" t="n">
        <f aca="false">YEAR(A152)</f>
        <v>2013</v>
      </c>
      <c r="D152" s="6" t="n">
        <v>13321.728</v>
      </c>
      <c r="E152" s="6" t="n">
        <v>29973.888</v>
      </c>
      <c r="F152" s="6"/>
      <c r="G152" s="6" t="n">
        <f aca="false">VLOOKUP(MONTH($A152),GasVolume,2,0)</f>
        <v>22870.8</v>
      </c>
      <c r="I152" s="26" t="n">
        <f aca="false">+$G152-D152</f>
        <v>9549.072</v>
      </c>
      <c r="J152" s="26" t="n">
        <f aca="false">+$G152-E152</f>
        <v>-7103.088</v>
      </c>
      <c r="Q152" s="6" t="n">
        <v>56448</v>
      </c>
      <c r="R152" s="6" t="n">
        <v>288</v>
      </c>
      <c r="S152" s="6"/>
      <c r="T152" s="6" t="n">
        <v>127008</v>
      </c>
      <c r="U152" s="6" t="n">
        <v>648</v>
      </c>
      <c r="V152" s="27"/>
    </row>
    <row r="153" customFormat="false" ht="12.75" hidden="false" customHeight="false" outlineLevel="0" collapsed="false">
      <c r="A153" s="24" t="n">
        <v>41609</v>
      </c>
      <c r="B153" s="25" t="n">
        <f aca="false">MONTH(A153)</f>
        <v>12</v>
      </c>
      <c r="C153" s="25" t="n">
        <f aca="false">YEAR(A153)</f>
        <v>2013</v>
      </c>
      <c r="D153" s="6" t="n">
        <v>13536.5945806452</v>
      </c>
      <c r="E153" s="6" t="n">
        <v>29973.888</v>
      </c>
      <c r="F153" s="6"/>
      <c r="G153" s="6" t="n">
        <f aca="false">VLOOKUP(MONTH($A153),GasVolume,2,0)</f>
        <v>22870.8</v>
      </c>
      <c r="I153" s="26" t="n">
        <f aca="false">+$G153-D153</f>
        <v>9334.20541935484</v>
      </c>
      <c r="J153" s="26" t="n">
        <f aca="false">+$G153-E153</f>
        <v>-7103.08800000001</v>
      </c>
      <c r="Q153" s="6" t="n">
        <v>59270.4</v>
      </c>
      <c r="R153" s="6" t="n">
        <v>302.4</v>
      </c>
      <c r="S153" s="6"/>
      <c r="T153" s="6" t="n">
        <v>131241.6</v>
      </c>
      <c r="U153" s="6" t="n">
        <v>669.6</v>
      </c>
      <c r="V153" s="27"/>
    </row>
    <row r="154" customFormat="false" ht="12.75" hidden="false" customHeight="false" outlineLevel="0" collapsed="false">
      <c r="A154" s="24" t="n">
        <v>41640</v>
      </c>
      <c r="B154" s="25" t="n">
        <f aca="false">MONTH(A154)</f>
        <v>1</v>
      </c>
      <c r="C154" s="25" t="n">
        <f aca="false">YEAR(A154)</f>
        <v>2014</v>
      </c>
      <c r="D154" s="6" t="n">
        <v>14181.1943225806</v>
      </c>
      <c r="E154" s="6" t="n">
        <v>29973.888</v>
      </c>
      <c r="F154" s="6"/>
      <c r="G154" s="6" t="n">
        <f aca="false">VLOOKUP(MONTH($A154),GasVolume,2,0)</f>
        <v>22870.8</v>
      </c>
      <c r="I154" s="26" t="n">
        <f aca="false">+$G154-D154</f>
        <v>8689.60567741935</v>
      </c>
      <c r="J154" s="26" t="n">
        <f aca="false">+$G154-E154</f>
        <v>-7103.088</v>
      </c>
      <c r="Q154" s="6" t="n">
        <v>62092.8</v>
      </c>
      <c r="R154" s="6" t="n">
        <v>316.8</v>
      </c>
      <c r="S154" s="6"/>
      <c r="T154" s="6" t="n">
        <v>131241.6</v>
      </c>
      <c r="U154" s="6" t="n">
        <v>669.6</v>
      </c>
      <c r="V154" s="27"/>
    </row>
    <row r="155" customFormat="false" ht="12.75" hidden="false" customHeight="false" outlineLevel="0" collapsed="false">
      <c r="A155" s="24" t="n">
        <v>41671</v>
      </c>
      <c r="B155" s="25" t="n">
        <f aca="false">MONTH(A155)</f>
        <v>2</v>
      </c>
      <c r="C155" s="25" t="n">
        <f aca="false">YEAR(A155)</f>
        <v>2014</v>
      </c>
      <c r="D155" s="6" t="n">
        <v>14273.28</v>
      </c>
      <c r="E155" s="6" t="n">
        <v>29973.888</v>
      </c>
      <c r="F155" s="6"/>
      <c r="G155" s="6" t="n">
        <f aca="false">VLOOKUP(MONTH($A155),GasVolume,2,0)</f>
        <v>22870.8</v>
      </c>
      <c r="I155" s="26" t="n">
        <f aca="false">+$G155-D155</f>
        <v>8597.52</v>
      </c>
      <c r="J155" s="26" t="n">
        <f aca="false">+$G155-E155</f>
        <v>-7103.088</v>
      </c>
      <c r="Q155" s="6" t="n">
        <v>56448</v>
      </c>
      <c r="R155" s="6" t="n">
        <v>288</v>
      </c>
      <c r="S155" s="6"/>
      <c r="T155" s="6" t="n">
        <v>118540.8</v>
      </c>
      <c r="U155" s="6" t="n">
        <v>604.8</v>
      </c>
      <c r="V155" s="27"/>
    </row>
    <row r="156" customFormat="false" ht="12.75" hidden="false" customHeight="false" outlineLevel="0" collapsed="false">
      <c r="A156" s="24" t="n">
        <v>41699</v>
      </c>
      <c r="B156" s="25" t="n">
        <f aca="false">MONTH(A156)</f>
        <v>3</v>
      </c>
      <c r="C156" s="25" t="n">
        <f aca="false">YEAR(A156)</f>
        <v>2014</v>
      </c>
      <c r="D156" s="6" t="n">
        <v>13536.5945806452</v>
      </c>
      <c r="E156" s="6" t="n">
        <v>29973.888</v>
      </c>
      <c r="F156" s="6"/>
      <c r="G156" s="6" t="n">
        <f aca="false">VLOOKUP(MONTH($A156),GasVolume,2,0)</f>
        <v>22870.8</v>
      </c>
      <c r="I156" s="26" t="n">
        <f aca="false">+$G156-D156</f>
        <v>9334.20541935484</v>
      </c>
      <c r="J156" s="26" t="n">
        <f aca="false">+$G156-E156</f>
        <v>-7103.088</v>
      </c>
      <c r="Q156" s="6" t="n">
        <v>59270.4</v>
      </c>
      <c r="R156" s="6" t="n">
        <v>302.4</v>
      </c>
      <c r="S156" s="6"/>
      <c r="T156" s="6" t="n">
        <v>131241.6</v>
      </c>
      <c r="U156" s="6" t="n">
        <v>669.6</v>
      </c>
      <c r="V156" s="27"/>
    </row>
    <row r="157" customFormat="false" ht="12.75" hidden="false" customHeight="false" outlineLevel="0" collapsed="false">
      <c r="A157" s="24" t="n">
        <v>41730</v>
      </c>
      <c r="B157" s="25" t="n">
        <f aca="false">MONTH(A157)</f>
        <v>4</v>
      </c>
      <c r="C157" s="25" t="n">
        <f aca="false">YEAR(A157)</f>
        <v>2014</v>
      </c>
      <c r="D157" s="6" t="n">
        <v>12211.584</v>
      </c>
      <c r="E157" s="6" t="n">
        <v>18317.376</v>
      </c>
      <c r="F157" s="6"/>
      <c r="G157" s="6" t="n">
        <f aca="false">VLOOKUP(MONTH($A157),GasVolume,2,0)</f>
        <v>13976.6</v>
      </c>
      <c r="I157" s="26" t="n">
        <f aca="false">+$G157-D157</f>
        <v>1765.016</v>
      </c>
      <c r="J157" s="26" t="n">
        <f aca="false">+$G157-E157</f>
        <v>-4340.77600000001</v>
      </c>
      <c r="Q157" s="6" t="n">
        <v>51744</v>
      </c>
      <c r="R157" s="6" t="n">
        <v>264</v>
      </c>
      <c r="S157" s="6"/>
      <c r="T157" s="6" t="n">
        <v>77616</v>
      </c>
      <c r="U157" s="6" t="n">
        <v>396</v>
      </c>
      <c r="V157" s="27"/>
    </row>
    <row r="158" customFormat="false" ht="12.75" hidden="false" customHeight="false" outlineLevel="0" collapsed="false">
      <c r="A158" s="24" t="n">
        <v>41760</v>
      </c>
      <c r="B158" s="25" t="n">
        <f aca="false">MONTH(A158)</f>
        <v>5</v>
      </c>
      <c r="C158" s="25" t="n">
        <f aca="false">YEAR(A158)</f>
        <v>2014</v>
      </c>
      <c r="D158" s="6" t="n">
        <v>29973.888</v>
      </c>
      <c r="E158" s="6" t="n">
        <v>29973.888</v>
      </c>
      <c r="F158" s="6"/>
      <c r="G158" s="6" t="n">
        <f aca="false">VLOOKUP(MONTH($A158),GasVolume,2,0)</f>
        <v>30355.2</v>
      </c>
      <c r="I158" s="26" t="n">
        <f aca="false">+$G158-D158</f>
        <v>381.311999999998</v>
      </c>
      <c r="J158" s="26" t="n">
        <f aca="false">+$G158-E158</f>
        <v>381.311999999998</v>
      </c>
      <c r="Q158" s="6" t="n">
        <v>131241.6</v>
      </c>
      <c r="R158" s="6" t="n">
        <v>669.6</v>
      </c>
      <c r="S158" s="6"/>
      <c r="T158" s="6" t="n">
        <v>131241.6</v>
      </c>
      <c r="U158" s="6" t="n">
        <v>669.6</v>
      </c>
      <c r="V158" s="27"/>
    </row>
    <row r="159" customFormat="false" ht="12.75" hidden="false" customHeight="false" outlineLevel="0" collapsed="false">
      <c r="A159" s="24" t="n">
        <v>41791</v>
      </c>
      <c r="B159" s="25" t="n">
        <f aca="false">MONTH(A159)</f>
        <v>6</v>
      </c>
      <c r="C159" s="25" t="n">
        <f aca="false">YEAR(A159)</f>
        <v>2014</v>
      </c>
      <c r="D159" s="6" t="n">
        <v>29973.888</v>
      </c>
      <c r="E159" s="6" t="n">
        <v>29973.888</v>
      </c>
      <c r="F159" s="6"/>
      <c r="G159" s="6" t="n">
        <f aca="false">VLOOKUP(MONTH($A159),GasVolume,2,0)</f>
        <v>30355.2</v>
      </c>
      <c r="I159" s="26" t="n">
        <f aca="false">+$G159-D159</f>
        <v>381.312000000005</v>
      </c>
      <c r="J159" s="26" t="n">
        <f aca="false">+$G159-E159</f>
        <v>381.312000000005</v>
      </c>
      <c r="Q159" s="6" t="n">
        <v>127008</v>
      </c>
      <c r="R159" s="6" t="n">
        <v>648</v>
      </c>
      <c r="S159" s="6"/>
      <c r="T159" s="6" t="n">
        <v>127008</v>
      </c>
      <c r="U159" s="6" t="n">
        <v>648</v>
      </c>
      <c r="V159" s="27"/>
    </row>
    <row r="160" customFormat="false" ht="12.75" hidden="false" customHeight="false" outlineLevel="0" collapsed="false">
      <c r="A160" s="24" t="n">
        <v>41821</v>
      </c>
      <c r="B160" s="25" t="n">
        <f aca="false">MONTH(A160)</f>
        <v>7</v>
      </c>
      <c r="C160" s="25" t="n">
        <f aca="false">YEAR(A160)</f>
        <v>2014</v>
      </c>
      <c r="D160" s="6" t="n">
        <v>29973.888</v>
      </c>
      <c r="E160" s="6" t="n">
        <v>29973.888</v>
      </c>
      <c r="F160" s="6"/>
      <c r="G160" s="6" t="n">
        <f aca="false">VLOOKUP(MONTH($A160),GasVolume,2,0)</f>
        <v>30355.2</v>
      </c>
      <c r="I160" s="26" t="n">
        <f aca="false">+$G160-D160</f>
        <v>381.311999999998</v>
      </c>
      <c r="J160" s="26" t="n">
        <f aca="false">+$G160-E160</f>
        <v>381.311999999998</v>
      </c>
      <c r="Q160" s="6" t="n">
        <v>131241.6</v>
      </c>
      <c r="R160" s="6" t="n">
        <v>669.6</v>
      </c>
      <c r="S160" s="6"/>
      <c r="T160" s="6" t="n">
        <v>131241.6</v>
      </c>
      <c r="U160" s="6" t="n">
        <v>669.6</v>
      </c>
      <c r="V160" s="27"/>
    </row>
    <row r="161" customFormat="false" ht="12.75" hidden="false" customHeight="false" outlineLevel="0" collapsed="false">
      <c r="A161" s="24" t="n">
        <v>41852</v>
      </c>
      <c r="B161" s="25" t="n">
        <f aca="false">MONTH(A161)</f>
        <v>8</v>
      </c>
      <c r="C161" s="25" t="n">
        <f aca="false">YEAR(A161)</f>
        <v>2014</v>
      </c>
      <c r="D161" s="6" t="n">
        <v>29973.888</v>
      </c>
      <c r="E161" s="6" t="n">
        <v>29973.888</v>
      </c>
      <c r="F161" s="6"/>
      <c r="G161" s="6" t="n">
        <f aca="false">VLOOKUP(MONTH($A161),GasVolume,2,0)</f>
        <v>30355.2</v>
      </c>
      <c r="I161" s="26" t="n">
        <f aca="false">+$G161-D161</f>
        <v>381.311999999998</v>
      </c>
      <c r="J161" s="26" t="n">
        <f aca="false">+$G161-E161</f>
        <v>381.311999999998</v>
      </c>
      <c r="Q161" s="6" t="n">
        <v>131241.6</v>
      </c>
      <c r="R161" s="6" t="n">
        <v>669.6</v>
      </c>
      <c r="S161" s="6"/>
      <c r="T161" s="6" t="n">
        <v>131241.6</v>
      </c>
      <c r="U161" s="6" t="n">
        <v>669.6</v>
      </c>
      <c r="V161" s="27"/>
    </row>
    <row r="162" customFormat="false" ht="12.75" hidden="false" customHeight="false" outlineLevel="0" collapsed="false">
      <c r="A162" s="24" t="n">
        <v>41883</v>
      </c>
      <c r="B162" s="25" t="n">
        <f aca="false">MONTH(A162)</f>
        <v>9</v>
      </c>
      <c r="C162" s="25" t="n">
        <f aca="false">YEAR(A162)</f>
        <v>2014</v>
      </c>
      <c r="D162" s="6" t="n">
        <v>27309.5424</v>
      </c>
      <c r="E162" s="6" t="n">
        <v>29973.888</v>
      </c>
      <c r="F162" s="6"/>
      <c r="G162" s="6" t="n">
        <f aca="false">VLOOKUP(MONTH($A162),GasVolume,2,0)</f>
        <v>30355.2</v>
      </c>
      <c r="I162" s="26" t="n">
        <f aca="false">+$G162-D162</f>
        <v>3045.65759999999</v>
      </c>
      <c r="J162" s="26" t="n">
        <f aca="false">+$G162-E162</f>
        <v>381.312000000002</v>
      </c>
      <c r="Q162" s="6" t="n">
        <v>115718.4</v>
      </c>
      <c r="R162" s="6" t="n">
        <v>590.4</v>
      </c>
      <c r="S162" s="6"/>
      <c r="T162" s="6" t="n">
        <v>127008</v>
      </c>
      <c r="U162" s="6" t="n">
        <v>648</v>
      </c>
      <c r="V162" s="27"/>
    </row>
    <row r="163" customFormat="false" ht="12.75" hidden="false" customHeight="false" outlineLevel="0" collapsed="false">
      <c r="A163" s="24" t="n">
        <v>41913</v>
      </c>
      <c r="B163" s="25" t="n">
        <f aca="false">MONTH(A163)</f>
        <v>10</v>
      </c>
      <c r="C163" s="25" t="n">
        <f aca="false">YEAR(A163)</f>
        <v>2014</v>
      </c>
      <c r="D163" s="6" t="n">
        <v>9060.20748387097</v>
      </c>
      <c r="E163" s="6" t="n">
        <v>18317.376</v>
      </c>
      <c r="F163" s="6"/>
      <c r="G163" s="6" t="n">
        <f aca="false">VLOOKUP(MONTH($A163),GasVolume,2,0)</f>
        <v>13976.6</v>
      </c>
      <c r="I163" s="26" t="n">
        <f aca="false">+$G163-D163</f>
        <v>4916.39251612903</v>
      </c>
      <c r="J163" s="26" t="n">
        <f aca="false">+$G163-E163</f>
        <v>-4340.77600000001</v>
      </c>
      <c r="Q163" s="6" t="n">
        <v>39670.4</v>
      </c>
      <c r="R163" s="6" t="n">
        <v>202.4</v>
      </c>
      <c r="S163" s="6"/>
      <c r="T163" s="6" t="n">
        <v>80203.2</v>
      </c>
      <c r="U163" s="6" t="n">
        <v>409.2</v>
      </c>
      <c r="V163" s="27"/>
    </row>
    <row r="164" customFormat="false" ht="12.75" hidden="false" customHeight="false" outlineLevel="0" collapsed="false">
      <c r="A164" s="24" t="n">
        <v>41944</v>
      </c>
      <c r="B164" s="25" t="n">
        <f aca="false">MONTH(A164)</f>
        <v>11</v>
      </c>
      <c r="C164" s="25" t="n">
        <f aca="false">YEAR(A164)</f>
        <v>2014</v>
      </c>
      <c r="D164" s="6" t="n">
        <v>12655.6416</v>
      </c>
      <c r="E164" s="6" t="n">
        <v>29973.888</v>
      </c>
      <c r="F164" s="6"/>
      <c r="G164" s="6" t="n">
        <f aca="false">VLOOKUP(MONTH($A164),GasVolume,2,0)</f>
        <v>22870.8</v>
      </c>
      <c r="I164" s="26" t="n">
        <f aca="false">+$G164-D164</f>
        <v>10215.1584</v>
      </c>
      <c r="J164" s="26" t="n">
        <f aca="false">+$G164-E164</f>
        <v>-7103.08800000001</v>
      </c>
      <c r="Q164" s="6" t="n">
        <v>53625.6</v>
      </c>
      <c r="R164" s="6" t="n">
        <v>273.6</v>
      </c>
      <c r="S164" s="6"/>
      <c r="T164" s="6" t="n">
        <v>127008</v>
      </c>
      <c r="U164" s="6" t="n">
        <v>648</v>
      </c>
      <c r="V164" s="27"/>
    </row>
    <row r="165" customFormat="false" ht="12.75" hidden="false" customHeight="false" outlineLevel="0" collapsed="false">
      <c r="A165" s="24" t="n">
        <v>41974</v>
      </c>
      <c r="B165" s="25" t="n">
        <f aca="false">MONTH(A165)</f>
        <v>12</v>
      </c>
      <c r="C165" s="25" t="n">
        <f aca="false">YEAR(A165)</f>
        <v>2014</v>
      </c>
      <c r="D165" s="6" t="n">
        <v>14181.1943225806</v>
      </c>
      <c r="E165" s="6" t="n">
        <v>29973.888</v>
      </c>
      <c r="F165" s="6"/>
      <c r="G165" s="6" t="n">
        <f aca="false">VLOOKUP(MONTH($A165),GasVolume,2,0)</f>
        <v>22870.8</v>
      </c>
      <c r="I165" s="26" t="n">
        <f aca="false">+$G165-D165</f>
        <v>8689.60567741935</v>
      </c>
      <c r="J165" s="26" t="n">
        <f aca="false">+$G165-E165</f>
        <v>-7103.088</v>
      </c>
      <c r="Q165" s="6" t="n">
        <v>62092.8</v>
      </c>
      <c r="R165" s="6" t="n">
        <v>316.8</v>
      </c>
      <c r="S165" s="6"/>
      <c r="T165" s="6" t="n">
        <v>131241.6</v>
      </c>
      <c r="U165" s="6" t="n">
        <v>669.6</v>
      </c>
      <c r="V165" s="27"/>
    </row>
    <row r="166" customFormat="false" ht="12.75" hidden="false" customHeight="false" outlineLevel="0" collapsed="false">
      <c r="A166" s="24" t="n">
        <v>42005</v>
      </c>
      <c r="B166" s="25" t="n">
        <f aca="false">MONTH(A166)</f>
        <v>1</v>
      </c>
      <c r="C166" s="25" t="n">
        <f aca="false">YEAR(A166)</f>
        <v>2015</v>
      </c>
      <c r="D166" s="6" t="n">
        <v>13536.5945806452</v>
      </c>
      <c r="E166" s="6" t="n">
        <v>29973.888</v>
      </c>
      <c r="F166" s="6"/>
      <c r="G166" s="6" t="n">
        <f aca="false">VLOOKUP(MONTH($A166),GasVolume,2,0)</f>
        <v>22870.8</v>
      </c>
      <c r="I166" s="26" t="n">
        <f aca="false">+$G166-D166</f>
        <v>9334.20541935484</v>
      </c>
      <c r="J166" s="26" t="n">
        <f aca="false">+$G166-E166</f>
        <v>-7103.088</v>
      </c>
      <c r="Q166" s="6" t="n">
        <v>59270.4</v>
      </c>
      <c r="R166" s="6" t="n">
        <v>302.4</v>
      </c>
      <c r="S166" s="6"/>
      <c r="T166" s="6" t="n">
        <v>131241.6</v>
      </c>
      <c r="U166" s="6" t="n">
        <v>669.6</v>
      </c>
      <c r="V166" s="27"/>
    </row>
    <row r="167" customFormat="false" ht="12.75" hidden="false" customHeight="false" outlineLevel="0" collapsed="false">
      <c r="A167" s="24" t="n">
        <v>42036</v>
      </c>
      <c r="B167" s="25" t="n">
        <f aca="false">MONTH(A167)</f>
        <v>2</v>
      </c>
      <c r="C167" s="25" t="n">
        <f aca="false">YEAR(A167)</f>
        <v>2015</v>
      </c>
      <c r="D167" s="6" t="n">
        <v>14273.28</v>
      </c>
      <c r="E167" s="6" t="n">
        <v>29973.888</v>
      </c>
      <c r="F167" s="6"/>
      <c r="G167" s="6" t="n">
        <f aca="false">VLOOKUP(MONTH($A167),GasVolume,2,0)</f>
        <v>22870.8</v>
      </c>
      <c r="I167" s="26" t="n">
        <f aca="false">+$G167-D167</f>
        <v>8597.52</v>
      </c>
      <c r="J167" s="26" t="n">
        <f aca="false">+$G167-E167</f>
        <v>-7103.088</v>
      </c>
      <c r="Q167" s="6" t="n">
        <v>56448</v>
      </c>
      <c r="R167" s="6" t="n">
        <v>288</v>
      </c>
      <c r="S167" s="6"/>
      <c r="T167" s="6" t="n">
        <v>118540.8</v>
      </c>
      <c r="U167" s="6" t="n">
        <v>604.8</v>
      </c>
      <c r="V167" s="27"/>
    </row>
    <row r="168" customFormat="false" ht="12.75" hidden="false" customHeight="false" outlineLevel="0" collapsed="false">
      <c r="A168" s="24" t="n">
        <v>42064</v>
      </c>
      <c r="B168" s="25" t="n">
        <f aca="false">MONTH(A168)</f>
        <v>3</v>
      </c>
      <c r="C168" s="25" t="n">
        <f aca="false">YEAR(A168)</f>
        <v>2015</v>
      </c>
      <c r="D168" s="6" t="n">
        <v>14181.1943225806</v>
      </c>
      <c r="E168" s="6" t="n">
        <v>29973.888</v>
      </c>
      <c r="F168" s="6"/>
      <c r="G168" s="6" t="n">
        <f aca="false">VLOOKUP(MONTH($A168),GasVolume,2,0)</f>
        <v>22870.8</v>
      </c>
      <c r="I168" s="26" t="n">
        <f aca="false">+$G168-D168</f>
        <v>8689.60567741936</v>
      </c>
      <c r="J168" s="26" t="n">
        <f aca="false">+$G168-E168</f>
        <v>-7103.088</v>
      </c>
      <c r="Q168" s="6" t="n">
        <v>62092.8</v>
      </c>
      <c r="R168" s="6" t="n">
        <v>316.8</v>
      </c>
      <c r="S168" s="6"/>
      <c r="T168" s="6" t="n">
        <v>131241.6</v>
      </c>
      <c r="U168" s="6" t="n">
        <v>669.6</v>
      </c>
      <c r="V168" s="27"/>
    </row>
    <row r="169" customFormat="false" ht="12.75" hidden="false" customHeight="false" outlineLevel="0" collapsed="false">
      <c r="A169" s="24" t="n">
        <v>42095</v>
      </c>
      <c r="B169" s="25" t="n">
        <f aca="false">MONTH(A169)</f>
        <v>4</v>
      </c>
      <c r="C169" s="25" t="n">
        <f aca="false">YEAR(A169)</f>
        <v>2015</v>
      </c>
      <c r="D169" s="6" t="n">
        <v>12211.584</v>
      </c>
      <c r="E169" s="6" t="n">
        <v>18317.376</v>
      </c>
      <c r="F169" s="6"/>
      <c r="G169" s="6" t="n">
        <f aca="false">VLOOKUP(MONTH($A169),GasVolume,2,0)</f>
        <v>13976.6</v>
      </c>
      <c r="I169" s="26" t="n">
        <f aca="false">+$G169-D169</f>
        <v>1765.016</v>
      </c>
      <c r="J169" s="26" t="n">
        <f aca="false">+$G169-E169</f>
        <v>-4340.77600000001</v>
      </c>
      <c r="Q169" s="6" t="n">
        <v>51744</v>
      </c>
      <c r="R169" s="6" t="n">
        <v>264</v>
      </c>
      <c r="S169" s="6"/>
      <c r="T169" s="6" t="n">
        <v>77616</v>
      </c>
      <c r="U169" s="6" t="n">
        <v>396</v>
      </c>
      <c r="V169" s="27"/>
    </row>
    <row r="170" customFormat="false" ht="12.75" hidden="false" customHeight="false" outlineLevel="0" collapsed="false">
      <c r="A170" s="24" t="n">
        <v>42125</v>
      </c>
      <c r="B170" s="25" t="n">
        <f aca="false">MONTH(A170)</f>
        <v>5</v>
      </c>
      <c r="C170" s="25" t="n">
        <f aca="false">YEAR(A170)</f>
        <v>2015</v>
      </c>
      <c r="D170" s="6" t="n">
        <v>29973.888</v>
      </c>
      <c r="E170" s="6" t="n">
        <v>29973.888</v>
      </c>
      <c r="F170" s="6"/>
      <c r="G170" s="6" t="n">
        <f aca="false">VLOOKUP(MONTH($A170),GasVolume,2,0)</f>
        <v>30355.2</v>
      </c>
      <c r="I170" s="26" t="n">
        <f aca="false">+$G170-D170</f>
        <v>381.311999999998</v>
      </c>
      <c r="J170" s="26" t="n">
        <f aca="false">+$G170-E170</f>
        <v>381.311999999998</v>
      </c>
      <c r="Q170" s="6" t="n">
        <v>131241.6</v>
      </c>
      <c r="R170" s="6" t="n">
        <v>669.6</v>
      </c>
      <c r="S170" s="6"/>
      <c r="T170" s="6" t="n">
        <v>131241.6</v>
      </c>
      <c r="U170" s="6" t="n">
        <v>669.6</v>
      </c>
      <c r="V170" s="27"/>
    </row>
    <row r="171" customFormat="false" ht="12.75" hidden="false" customHeight="false" outlineLevel="0" collapsed="false">
      <c r="A171" s="24" t="n">
        <v>42156</v>
      </c>
      <c r="B171" s="25" t="n">
        <f aca="false">MONTH(A171)</f>
        <v>6</v>
      </c>
      <c r="C171" s="25" t="n">
        <f aca="false">YEAR(A171)</f>
        <v>2015</v>
      </c>
      <c r="D171" s="6" t="n">
        <v>29973.888</v>
      </c>
      <c r="E171" s="6" t="n">
        <v>29973.888</v>
      </c>
      <c r="F171" s="6"/>
      <c r="G171" s="6" t="n">
        <f aca="false">VLOOKUP(MONTH($A171),GasVolume,2,0)</f>
        <v>30355.2</v>
      </c>
      <c r="I171" s="26" t="n">
        <f aca="false">+$G171-D171</f>
        <v>381.312000000005</v>
      </c>
      <c r="J171" s="26" t="n">
        <f aca="false">+$G171-E171</f>
        <v>381.312000000005</v>
      </c>
      <c r="Q171" s="6" t="n">
        <v>127008</v>
      </c>
      <c r="R171" s="6" t="n">
        <v>648</v>
      </c>
      <c r="S171" s="6"/>
      <c r="T171" s="6" t="n">
        <v>127008</v>
      </c>
      <c r="U171" s="6" t="n">
        <v>648</v>
      </c>
      <c r="V171" s="27"/>
    </row>
    <row r="172" customFormat="false" ht="12.75" hidden="false" customHeight="false" outlineLevel="0" collapsed="false">
      <c r="A172" s="24" t="n">
        <v>42186</v>
      </c>
      <c r="B172" s="25" t="n">
        <f aca="false">MONTH(A172)</f>
        <v>7</v>
      </c>
      <c r="C172" s="25" t="n">
        <f aca="false">YEAR(A172)</f>
        <v>2015</v>
      </c>
      <c r="D172" s="6" t="n">
        <v>29973.888</v>
      </c>
      <c r="E172" s="6" t="n">
        <v>29973.888</v>
      </c>
      <c r="F172" s="6"/>
      <c r="G172" s="6" t="n">
        <f aca="false">VLOOKUP(MONTH($A172),GasVolume,2,0)</f>
        <v>30355.2</v>
      </c>
      <c r="I172" s="26" t="n">
        <f aca="false">+$G172-D172</f>
        <v>381.312000000005</v>
      </c>
      <c r="J172" s="26" t="n">
        <f aca="false">+$G172-E172</f>
        <v>381.312000000005</v>
      </c>
      <c r="Q172" s="6" t="n">
        <v>131241.6</v>
      </c>
      <c r="R172" s="6" t="n">
        <v>669.6</v>
      </c>
      <c r="S172" s="6"/>
      <c r="T172" s="6" t="n">
        <v>131241.6</v>
      </c>
      <c r="U172" s="6" t="n">
        <v>669.6</v>
      </c>
      <c r="V172" s="27"/>
    </row>
    <row r="173" customFormat="false" ht="12.75" hidden="false" customHeight="false" outlineLevel="0" collapsed="false">
      <c r="A173" s="24" t="n">
        <v>42217</v>
      </c>
      <c r="B173" s="25" t="n">
        <f aca="false">MONTH(A173)</f>
        <v>8</v>
      </c>
      <c r="C173" s="25" t="n">
        <f aca="false">YEAR(A173)</f>
        <v>2015</v>
      </c>
      <c r="D173" s="6" t="n">
        <v>29973.888</v>
      </c>
      <c r="E173" s="6" t="n">
        <v>29973.888</v>
      </c>
      <c r="F173" s="6"/>
      <c r="G173" s="6" t="n">
        <f aca="false">VLOOKUP(MONTH($A173),GasVolume,2,0)</f>
        <v>30355.2</v>
      </c>
      <c r="I173" s="26" t="n">
        <f aca="false">+$G173-D173</f>
        <v>381.311999999998</v>
      </c>
      <c r="J173" s="26" t="n">
        <f aca="false">+$G173-E173</f>
        <v>381.311999999998</v>
      </c>
      <c r="Q173" s="6" t="n">
        <v>131241.6</v>
      </c>
      <c r="R173" s="6" t="n">
        <v>669.6</v>
      </c>
      <c r="S173" s="6"/>
      <c r="T173" s="6" t="n">
        <v>131241.6</v>
      </c>
      <c r="U173" s="6" t="n">
        <v>669.6</v>
      </c>
      <c r="V173" s="27"/>
    </row>
    <row r="174" customFormat="false" ht="12.75" hidden="false" customHeight="false" outlineLevel="0" collapsed="false">
      <c r="A174" s="24" t="n">
        <v>42248</v>
      </c>
      <c r="B174" s="25" t="n">
        <f aca="false">MONTH(A174)</f>
        <v>9</v>
      </c>
      <c r="C174" s="25" t="n">
        <f aca="false">YEAR(A174)</f>
        <v>2015</v>
      </c>
      <c r="D174" s="6" t="n">
        <v>27309.5424</v>
      </c>
      <c r="E174" s="6" t="n">
        <v>29973.888</v>
      </c>
      <c r="F174" s="6"/>
      <c r="G174" s="6" t="n">
        <f aca="false">VLOOKUP(MONTH($A174),GasVolume,2,0)</f>
        <v>30355.2</v>
      </c>
      <c r="I174" s="26" t="n">
        <f aca="false">+$G174-D174</f>
        <v>3045.6576</v>
      </c>
      <c r="J174" s="26" t="n">
        <f aca="false">+$G174-E174</f>
        <v>381.311999999998</v>
      </c>
      <c r="Q174" s="6" t="n">
        <v>115718.4</v>
      </c>
      <c r="R174" s="6" t="n">
        <v>590.4</v>
      </c>
      <c r="S174" s="6"/>
      <c r="T174" s="6" t="n">
        <v>127008</v>
      </c>
      <c r="U174" s="6" t="n">
        <v>648</v>
      </c>
      <c r="V174" s="27"/>
    </row>
    <row r="175" customFormat="false" ht="12.75" hidden="false" customHeight="false" outlineLevel="0" collapsed="false">
      <c r="A175" s="24" t="n">
        <v>42278</v>
      </c>
      <c r="B175" s="25" t="n">
        <f aca="false">MONTH(A175)</f>
        <v>10</v>
      </c>
      <c r="C175" s="25" t="n">
        <f aca="false">YEAR(A175)</f>
        <v>2015</v>
      </c>
      <c r="D175" s="6" t="n">
        <v>8666.28541935484</v>
      </c>
      <c r="E175" s="6" t="n">
        <v>18317.376</v>
      </c>
      <c r="F175" s="6"/>
      <c r="G175" s="6" t="n">
        <f aca="false">VLOOKUP(MONTH($A175),GasVolume,2,0)</f>
        <v>13976.6</v>
      </c>
      <c r="I175" s="26" t="n">
        <f aca="false">+$G175-D175</f>
        <v>5310.31458064516</v>
      </c>
      <c r="J175" s="26" t="n">
        <f aca="false">+$G175-E175</f>
        <v>-4340.77600000001</v>
      </c>
      <c r="Q175" s="6" t="n">
        <v>37945.6</v>
      </c>
      <c r="R175" s="6" t="n">
        <v>193.6</v>
      </c>
      <c r="S175" s="6"/>
      <c r="T175" s="6" t="n">
        <v>80203.2</v>
      </c>
      <c r="U175" s="6" t="n">
        <v>409.2</v>
      </c>
      <c r="V175" s="27"/>
    </row>
    <row r="176" customFormat="false" ht="12.75" hidden="false" customHeight="false" outlineLevel="0" collapsed="false">
      <c r="A176" s="24" t="n">
        <v>42309</v>
      </c>
      <c r="B176" s="25" t="n">
        <f aca="false">MONTH(A176)</f>
        <v>11</v>
      </c>
      <c r="C176" s="25" t="n">
        <f aca="false">YEAR(A176)</f>
        <v>2015</v>
      </c>
      <c r="D176" s="6" t="n">
        <v>13321.728</v>
      </c>
      <c r="E176" s="6" t="n">
        <v>29973.888</v>
      </c>
      <c r="F176" s="6"/>
      <c r="G176" s="6" t="n">
        <f aca="false">VLOOKUP(MONTH($A176),GasVolume,2,0)</f>
        <v>22870.8</v>
      </c>
      <c r="I176" s="26" t="n">
        <f aca="false">+$G176-D176</f>
        <v>9549.072</v>
      </c>
      <c r="J176" s="26" t="n">
        <f aca="false">+$G176-E176</f>
        <v>-7103.088</v>
      </c>
      <c r="Q176" s="6" t="n">
        <v>56448</v>
      </c>
      <c r="R176" s="6" t="n">
        <v>288</v>
      </c>
      <c r="S176" s="6"/>
      <c r="T176" s="6" t="n">
        <v>127008</v>
      </c>
      <c r="U176" s="6" t="n">
        <v>648</v>
      </c>
      <c r="V176" s="27"/>
    </row>
    <row r="177" customFormat="false" ht="12.75" hidden="false" customHeight="false" outlineLevel="0" collapsed="false">
      <c r="A177" s="24" t="n">
        <v>42339</v>
      </c>
      <c r="B177" s="25" t="n">
        <f aca="false">MONTH(A177)</f>
        <v>12</v>
      </c>
      <c r="C177" s="25" t="n">
        <f aca="false">YEAR(A177)</f>
        <v>2015</v>
      </c>
      <c r="D177" s="6" t="n">
        <v>14181.1943225806</v>
      </c>
      <c r="E177" s="6" t="n">
        <v>29973.888</v>
      </c>
      <c r="F177" s="6"/>
      <c r="G177" s="6" t="n">
        <f aca="false">VLOOKUP(MONTH($A177),GasVolume,2,0)</f>
        <v>22870.8</v>
      </c>
      <c r="I177" s="26" t="n">
        <f aca="false">+$G177-D177</f>
        <v>8689.60567741935</v>
      </c>
      <c r="J177" s="26" t="n">
        <f aca="false">+$G177-E177</f>
        <v>-7103.08800000001</v>
      </c>
      <c r="Q177" s="6" t="n">
        <v>62092.8</v>
      </c>
      <c r="R177" s="6" t="n">
        <v>316.8</v>
      </c>
      <c r="S177" s="6"/>
      <c r="T177" s="6" t="n">
        <v>131241.6</v>
      </c>
      <c r="U177" s="6" t="n">
        <v>669.6</v>
      </c>
      <c r="V177" s="27"/>
    </row>
    <row r="178" customFormat="false" ht="12.75" hidden="false" customHeight="false" outlineLevel="0" collapsed="false">
      <c r="A178" s="24" t="n">
        <v>42370</v>
      </c>
      <c r="B178" s="25" t="n">
        <f aca="false">MONTH(A178)</f>
        <v>1</v>
      </c>
      <c r="C178" s="25" t="n">
        <f aca="false">YEAR(A178)</f>
        <v>2016</v>
      </c>
      <c r="D178" s="6" t="n">
        <v>12891.9948387097</v>
      </c>
      <c r="E178" s="6" t="n">
        <v>29973.888</v>
      </c>
      <c r="F178" s="6"/>
      <c r="G178" s="6" t="n">
        <f aca="false">VLOOKUP(MONTH($A178),GasVolume,2,0)</f>
        <v>22870.8</v>
      </c>
      <c r="I178" s="26" t="n">
        <f aca="false">+$G178-D178</f>
        <v>9978.80516129032</v>
      </c>
      <c r="J178" s="26" t="n">
        <f aca="false">+$G178-E178</f>
        <v>-7103.08800000001</v>
      </c>
      <c r="Q178" s="6" t="n">
        <v>56448</v>
      </c>
      <c r="R178" s="6" t="n">
        <v>288</v>
      </c>
      <c r="S178" s="6"/>
      <c r="T178" s="6" t="n">
        <v>131241.6</v>
      </c>
      <c r="U178" s="6" t="n">
        <v>669.6</v>
      </c>
      <c r="V178" s="27"/>
    </row>
    <row r="179" customFormat="false" ht="12.75" hidden="false" customHeight="false" outlineLevel="0" collapsed="false">
      <c r="A179" s="24" t="n">
        <v>42401</v>
      </c>
      <c r="B179" s="25" t="n">
        <f aca="false">MONTH(A179)</f>
        <v>2</v>
      </c>
      <c r="C179" s="25" t="n">
        <f aca="false">YEAR(A179)</f>
        <v>2016</v>
      </c>
      <c r="D179" s="6" t="n">
        <v>14470.1528275862</v>
      </c>
      <c r="E179" s="6" t="n">
        <v>29973.888</v>
      </c>
      <c r="F179" s="6"/>
      <c r="G179" s="6" t="n">
        <f aca="false">VLOOKUP(MONTH($A179),GasVolume,2,0)</f>
        <v>22870.8</v>
      </c>
      <c r="I179" s="26" t="n">
        <f aca="false">+$G179-D179</f>
        <v>8400.64717241379</v>
      </c>
      <c r="J179" s="26" t="n">
        <f aca="false">+$G179-E179</f>
        <v>-7103.08799999999</v>
      </c>
      <c r="Q179" s="6" t="n">
        <v>59270.4</v>
      </c>
      <c r="R179" s="6" t="n">
        <v>302.4</v>
      </c>
      <c r="S179" s="6"/>
      <c r="T179" s="6" t="n">
        <v>122774.4</v>
      </c>
      <c r="U179" s="6" t="n">
        <v>626.4</v>
      </c>
      <c r="V179" s="27"/>
    </row>
    <row r="180" customFormat="false" ht="12.75" hidden="false" customHeight="false" outlineLevel="0" collapsed="false">
      <c r="A180" s="24" t="n">
        <v>42430</v>
      </c>
      <c r="B180" s="25" t="n">
        <f aca="false">MONTH(A180)</f>
        <v>3</v>
      </c>
      <c r="C180" s="25" t="n">
        <f aca="false">YEAR(A180)</f>
        <v>2016</v>
      </c>
      <c r="D180" s="6" t="n">
        <v>14825.7940645161</v>
      </c>
      <c r="E180" s="6" t="n">
        <v>29973.888</v>
      </c>
      <c r="F180" s="6"/>
      <c r="G180" s="6" t="n">
        <f aca="false">VLOOKUP(MONTH($A180),GasVolume,2,0)</f>
        <v>22870.8</v>
      </c>
      <c r="I180" s="26" t="n">
        <f aca="false">+$G180-D180</f>
        <v>8045.00593548387</v>
      </c>
      <c r="J180" s="26" t="n">
        <f aca="false">+$G180-E180</f>
        <v>-7103.08799999999</v>
      </c>
      <c r="Q180" s="6" t="n">
        <v>64915.2</v>
      </c>
      <c r="R180" s="6" t="n">
        <v>331.2</v>
      </c>
      <c r="S180" s="6"/>
      <c r="T180" s="6" t="n">
        <v>131241.6</v>
      </c>
      <c r="U180" s="6" t="n">
        <v>669.6</v>
      </c>
      <c r="V180" s="27"/>
    </row>
    <row r="181" customFormat="false" ht="12.75" hidden="false" customHeight="false" outlineLevel="0" collapsed="false">
      <c r="A181" s="24" t="n">
        <v>42461</v>
      </c>
      <c r="B181" s="25" t="n">
        <f aca="false">MONTH(A181)</f>
        <v>4</v>
      </c>
      <c r="C181" s="25" t="n">
        <f aca="false">YEAR(A181)</f>
        <v>2016</v>
      </c>
      <c r="D181" s="6" t="n">
        <v>12211.584</v>
      </c>
      <c r="E181" s="6" t="n">
        <v>18317.376</v>
      </c>
      <c r="F181" s="6"/>
      <c r="G181" s="6" t="n">
        <f aca="false">VLOOKUP(MONTH($A181),GasVolume,2,0)</f>
        <v>13976.6</v>
      </c>
      <c r="I181" s="26" t="n">
        <f aca="false">+$G181-D181</f>
        <v>1765.016</v>
      </c>
      <c r="J181" s="26" t="n">
        <f aca="false">+$G181-E181</f>
        <v>-4340.776</v>
      </c>
      <c r="Q181" s="6" t="n">
        <v>51744</v>
      </c>
      <c r="R181" s="6" t="n">
        <v>264</v>
      </c>
      <c r="S181" s="6"/>
      <c r="T181" s="6" t="n">
        <v>77616</v>
      </c>
      <c r="U181" s="6" t="n">
        <v>396</v>
      </c>
      <c r="V181" s="27"/>
    </row>
    <row r="182" customFormat="false" ht="12.75" hidden="false" customHeight="false" outlineLevel="0" collapsed="false">
      <c r="A182" s="24" t="n">
        <v>42491</v>
      </c>
      <c r="B182" s="25" t="n">
        <f aca="false">MONTH(A182)</f>
        <v>5</v>
      </c>
      <c r="C182" s="25" t="n">
        <f aca="false">YEAR(A182)</f>
        <v>2016</v>
      </c>
      <c r="D182" s="6" t="n">
        <v>29973.888</v>
      </c>
      <c r="E182" s="6" t="n">
        <v>29973.888</v>
      </c>
      <c r="F182" s="6"/>
      <c r="G182" s="6" t="n">
        <f aca="false">VLOOKUP(MONTH($A182),GasVolume,2,0)</f>
        <v>30355.2</v>
      </c>
      <c r="I182" s="26" t="n">
        <f aca="false">+$G182-D182</f>
        <v>381.311999999994</v>
      </c>
      <c r="J182" s="26" t="n">
        <f aca="false">+$G182-E182</f>
        <v>381.311999999994</v>
      </c>
      <c r="Q182" s="6" t="n">
        <v>131241.6</v>
      </c>
      <c r="R182" s="6" t="n">
        <v>669.6</v>
      </c>
      <c r="S182" s="6"/>
      <c r="T182" s="6" t="n">
        <v>131241.6</v>
      </c>
      <c r="U182" s="6" t="n">
        <v>669.6</v>
      </c>
      <c r="V182" s="27"/>
    </row>
    <row r="183" customFormat="false" ht="12.75" hidden="false" customHeight="false" outlineLevel="0" collapsed="false">
      <c r="A183" s="24" t="n">
        <v>42522</v>
      </c>
      <c r="B183" s="25" t="n">
        <f aca="false">MONTH(A183)</f>
        <v>6</v>
      </c>
      <c r="C183" s="25" t="n">
        <f aca="false">YEAR(A183)</f>
        <v>2016</v>
      </c>
      <c r="D183" s="6" t="n">
        <v>27309.5424</v>
      </c>
      <c r="E183" s="6" t="n">
        <v>29973.888</v>
      </c>
      <c r="F183" s="6"/>
      <c r="G183" s="6" t="n">
        <f aca="false">VLOOKUP(MONTH($A183),GasVolume,2,0)</f>
        <v>30355.2</v>
      </c>
      <c r="I183" s="26" t="n">
        <f aca="false">+$G183-D183</f>
        <v>3045.6576</v>
      </c>
      <c r="J183" s="26" t="n">
        <f aca="false">+$G183-E183</f>
        <v>381.312000000005</v>
      </c>
      <c r="Q183" s="6" t="n">
        <v>115718.4</v>
      </c>
      <c r="R183" s="6" t="n">
        <v>590.4</v>
      </c>
      <c r="S183" s="6"/>
      <c r="T183" s="6" t="n">
        <v>127008</v>
      </c>
      <c r="U183" s="6" t="n">
        <v>648</v>
      </c>
      <c r="V183" s="27"/>
    </row>
    <row r="184" customFormat="false" ht="12.75" hidden="false" customHeight="false" outlineLevel="0" collapsed="false">
      <c r="A184" s="24" t="n">
        <v>42552</v>
      </c>
      <c r="B184" s="25" t="n">
        <f aca="false">MONTH(A184)</f>
        <v>7</v>
      </c>
      <c r="C184" s="25" t="n">
        <f aca="false">YEAR(A184)</f>
        <v>2016</v>
      </c>
      <c r="D184" s="6" t="n">
        <v>29973.888</v>
      </c>
      <c r="E184" s="6" t="n">
        <v>29973.888</v>
      </c>
      <c r="F184" s="6"/>
      <c r="G184" s="6" t="n">
        <f aca="false">VLOOKUP(MONTH($A184),GasVolume,2,0)</f>
        <v>30355.2</v>
      </c>
      <c r="I184" s="26" t="n">
        <f aca="false">+$G184-D184</f>
        <v>381.311999999994</v>
      </c>
      <c r="J184" s="26" t="n">
        <f aca="false">+$G184-E184</f>
        <v>381.311999999994</v>
      </c>
      <c r="Q184" s="6" t="n">
        <v>131241.6</v>
      </c>
      <c r="R184" s="6" t="n">
        <v>669.6</v>
      </c>
      <c r="S184" s="6"/>
      <c r="T184" s="6" t="n">
        <v>131241.6</v>
      </c>
      <c r="U184" s="6" t="n">
        <v>669.6</v>
      </c>
      <c r="V184" s="27"/>
    </row>
    <row r="185" customFormat="false" ht="12.75" hidden="false" customHeight="false" outlineLevel="0" collapsed="false">
      <c r="A185" s="24" t="n">
        <v>42583</v>
      </c>
      <c r="B185" s="25" t="n">
        <f aca="false">MONTH(A185)</f>
        <v>8</v>
      </c>
      <c r="C185" s="25" t="n">
        <f aca="false">YEAR(A185)</f>
        <v>2016</v>
      </c>
      <c r="D185" s="6" t="n">
        <v>29973.888</v>
      </c>
      <c r="E185" s="6" t="n">
        <v>29973.888</v>
      </c>
      <c r="F185" s="6"/>
      <c r="G185" s="6" t="n">
        <f aca="false">VLOOKUP(MONTH($A185),GasVolume,2,0)</f>
        <v>30355.2</v>
      </c>
      <c r="I185" s="26" t="n">
        <f aca="false">+$G185-D185</f>
        <v>381.312000000016</v>
      </c>
      <c r="J185" s="26" t="n">
        <f aca="false">+$G185-E185</f>
        <v>381.312000000016</v>
      </c>
      <c r="Q185" s="6" t="n">
        <v>131241.6</v>
      </c>
      <c r="R185" s="6" t="n">
        <v>669.6</v>
      </c>
      <c r="S185" s="6"/>
      <c r="T185" s="6" t="n">
        <v>131241.6</v>
      </c>
      <c r="U185" s="6" t="n">
        <v>669.6</v>
      </c>
      <c r="V185" s="27"/>
    </row>
    <row r="186" customFormat="false" ht="12.75" hidden="false" customHeight="false" outlineLevel="0" collapsed="false">
      <c r="A186" s="24" t="n">
        <v>42614</v>
      </c>
      <c r="B186" s="25" t="n">
        <f aca="false">MONTH(A186)</f>
        <v>9</v>
      </c>
      <c r="C186" s="25" t="n">
        <f aca="false">YEAR(A186)</f>
        <v>2016</v>
      </c>
      <c r="D186" s="6" t="n">
        <v>17318.2464</v>
      </c>
      <c r="E186" s="6" t="n">
        <v>29973.888</v>
      </c>
      <c r="F186" s="6"/>
      <c r="G186" s="6" t="n">
        <f aca="false">VLOOKUP(MONTH($A186),GasVolume,2,0)</f>
        <v>30355.2</v>
      </c>
      <c r="I186" s="26" t="n">
        <f aca="false">+$G186-D186</f>
        <v>13036.9536</v>
      </c>
      <c r="J186" s="26" t="n">
        <f aca="false">+$G186-E186</f>
        <v>381.312000000002</v>
      </c>
      <c r="Q186" s="6" t="n">
        <v>73382.4</v>
      </c>
      <c r="R186" s="6" t="n">
        <v>374.4</v>
      </c>
      <c r="S186" s="6"/>
      <c r="T186" s="6" t="n">
        <v>127008</v>
      </c>
      <c r="U186" s="6" t="n">
        <v>648</v>
      </c>
      <c r="V186" s="27"/>
    </row>
    <row r="187" customFormat="false" ht="12.75" hidden="false" customHeight="false" outlineLevel="0" collapsed="false">
      <c r="A187" s="24" t="n">
        <v>42644</v>
      </c>
      <c r="B187" s="25" t="n">
        <f aca="false">MONTH(A187)</f>
        <v>10</v>
      </c>
      <c r="C187" s="25" t="n">
        <f aca="false">YEAR(A187)</f>
        <v>2016</v>
      </c>
      <c r="D187" s="6" t="n">
        <v>8272.36335483871</v>
      </c>
      <c r="E187" s="6" t="n">
        <v>18317.376</v>
      </c>
      <c r="F187" s="6"/>
      <c r="G187" s="6" t="n">
        <f aca="false">VLOOKUP(MONTH($A187),GasVolume,2,0)</f>
        <v>13976.6</v>
      </c>
      <c r="I187" s="26" t="n">
        <f aca="false">+$G187-D187</f>
        <v>5704.23664516129</v>
      </c>
      <c r="J187" s="26" t="n">
        <f aca="false">+$G187-E187</f>
        <v>-4340.776</v>
      </c>
      <c r="Q187" s="6" t="n">
        <v>36220.8</v>
      </c>
      <c r="R187" s="6" t="n">
        <v>184.8</v>
      </c>
      <c r="S187" s="6"/>
      <c r="T187" s="6" t="n">
        <v>80203.2</v>
      </c>
      <c r="U187" s="6" t="n">
        <v>409.2</v>
      </c>
      <c r="V187" s="27"/>
    </row>
    <row r="188" customFormat="false" ht="12.75" hidden="false" customHeight="false" outlineLevel="0" collapsed="false">
      <c r="A188" s="24" t="n">
        <v>42675</v>
      </c>
      <c r="B188" s="25" t="n">
        <f aca="false">MONTH(A188)</f>
        <v>11</v>
      </c>
      <c r="C188" s="25" t="n">
        <f aca="false">YEAR(A188)</f>
        <v>2016</v>
      </c>
      <c r="D188" s="6" t="n">
        <v>13987.8144</v>
      </c>
      <c r="E188" s="6" t="n">
        <v>29973.888</v>
      </c>
      <c r="F188" s="6"/>
      <c r="G188" s="6" t="n">
        <f aca="false">VLOOKUP(MONTH($A188),GasVolume,2,0)</f>
        <v>22870.8</v>
      </c>
      <c r="I188" s="26" t="n">
        <f aca="false">+$G188-D188</f>
        <v>8882.9856</v>
      </c>
      <c r="J188" s="26" t="n">
        <f aca="false">+$G188-E188</f>
        <v>-7103.088</v>
      </c>
      <c r="Q188" s="6" t="n">
        <v>59270.4</v>
      </c>
      <c r="R188" s="6" t="n">
        <v>302.4</v>
      </c>
      <c r="S188" s="6"/>
      <c r="T188" s="6" t="n">
        <v>127008</v>
      </c>
      <c r="U188" s="6" t="n">
        <v>648</v>
      </c>
      <c r="V188" s="27"/>
    </row>
    <row r="189" customFormat="false" ht="12.75" hidden="false" customHeight="false" outlineLevel="0" collapsed="false">
      <c r="A189" s="24" t="n">
        <v>42705</v>
      </c>
      <c r="B189" s="25" t="n">
        <f aca="false">MONTH(A189)</f>
        <v>12</v>
      </c>
      <c r="C189" s="25" t="n">
        <f aca="false">YEAR(A189)</f>
        <v>2016</v>
      </c>
      <c r="D189" s="6" t="n">
        <v>13536.5945806452</v>
      </c>
      <c r="E189" s="6" t="n">
        <v>29973.888</v>
      </c>
      <c r="F189" s="6"/>
      <c r="G189" s="6" t="n">
        <f aca="false">VLOOKUP(MONTH($A189),GasVolume,2,0)</f>
        <v>22870.8</v>
      </c>
      <c r="I189" s="26" t="n">
        <f aca="false">+$G189-D189</f>
        <v>9334.20541935484</v>
      </c>
      <c r="J189" s="26" t="n">
        <f aca="false">+$G189-E189</f>
        <v>-7103.088</v>
      </c>
      <c r="Q189" s="6" t="n">
        <v>59270.4</v>
      </c>
      <c r="R189" s="6" t="n">
        <v>302.4</v>
      </c>
      <c r="S189" s="6"/>
      <c r="T189" s="6" t="n">
        <v>131241.6</v>
      </c>
      <c r="U189" s="6" t="n">
        <v>669.6</v>
      </c>
      <c r="V189" s="27"/>
    </row>
    <row r="190" customFormat="false" ht="12.75" hidden="false" customHeight="false" outlineLevel="0" collapsed="false">
      <c r="A190" s="24" t="n">
        <v>42736</v>
      </c>
      <c r="B190" s="25" t="n">
        <f aca="false">MONTH(A190)</f>
        <v>1</v>
      </c>
      <c r="C190" s="25" t="n">
        <f aca="false">YEAR(A190)</f>
        <v>2017</v>
      </c>
      <c r="D190" s="6" t="n">
        <v>13536.5945806452</v>
      </c>
      <c r="E190" s="6" t="n">
        <v>29973.888</v>
      </c>
      <c r="F190" s="6"/>
      <c r="G190" s="6" t="n">
        <f aca="false">VLOOKUP(MONTH($A190),GasVolume,2,0)</f>
        <v>22870.8</v>
      </c>
      <c r="I190" s="26" t="n">
        <f aca="false">+$G190-D190</f>
        <v>9334.20541935484</v>
      </c>
      <c r="J190" s="26" t="n">
        <f aca="false">+$G190-E190</f>
        <v>-7103.08800000001</v>
      </c>
      <c r="Q190" s="6" t="n">
        <v>59270.4</v>
      </c>
      <c r="R190" s="6" t="n">
        <v>302.4</v>
      </c>
      <c r="S190" s="6"/>
      <c r="T190" s="6" t="n">
        <v>131241.6</v>
      </c>
      <c r="U190" s="6" t="n">
        <v>669.6</v>
      </c>
      <c r="V190" s="27"/>
    </row>
    <row r="191" customFormat="false" ht="12.75" hidden="false" customHeight="false" outlineLevel="0" collapsed="false">
      <c r="A191" s="24" t="n">
        <v>42767</v>
      </c>
      <c r="B191" s="25" t="n">
        <f aca="false">MONTH(A191)</f>
        <v>2</v>
      </c>
      <c r="C191" s="25" t="n">
        <f aca="false">YEAR(A191)</f>
        <v>2017</v>
      </c>
      <c r="D191" s="6" t="n">
        <v>14273.28</v>
      </c>
      <c r="E191" s="6" t="n">
        <v>29973.888</v>
      </c>
      <c r="F191" s="6"/>
      <c r="G191" s="6" t="n">
        <f aca="false">VLOOKUP(MONTH($A191),GasVolume,2,0)</f>
        <v>22870.8</v>
      </c>
      <c r="I191" s="26" t="n">
        <f aca="false">+$G191-D191</f>
        <v>8597.52</v>
      </c>
      <c r="J191" s="26" t="n">
        <f aca="false">+$G191-E191</f>
        <v>-7103.08799999999</v>
      </c>
      <c r="Q191" s="6" t="n">
        <v>56448</v>
      </c>
      <c r="R191" s="6" t="n">
        <v>288</v>
      </c>
      <c r="S191" s="6"/>
      <c r="T191" s="6" t="n">
        <v>118540.8</v>
      </c>
      <c r="U191" s="6" t="n">
        <v>604.8</v>
      </c>
      <c r="V191" s="27"/>
    </row>
    <row r="192" customFormat="false" ht="12.75" hidden="false" customHeight="false" outlineLevel="0" collapsed="false">
      <c r="A192" s="24" t="n">
        <v>42795</v>
      </c>
      <c r="B192" s="25" t="n">
        <f aca="false">MONTH(A192)</f>
        <v>3</v>
      </c>
      <c r="C192" s="25" t="n">
        <f aca="false">YEAR(A192)</f>
        <v>2017</v>
      </c>
      <c r="D192" s="6" t="n">
        <v>14825.7940645161</v>
      </c>
      <c r="E192" s="6" t="n">
        <v>29973.888</v>
      </c>
      <c r="F192" s="6"/>
      <c r="G192" s="6" t="n">
        <f aca="false">VLOOKUP(MONTH($A192),GasVolume,2,0)</f>
        <v>22870.8</v>
      </c>
      <c r="I192" s="26" t="n">
        <f aca="false">+$G192-D192</f>
        <v>8045.00593548387</v>
      </c>
      <c r="J192" s="26" t="n">
        <f aca="false">+$G192-E192</f>
        <v>-7103.08799999999</v>
      </c>
      <c r="Q192" s="6" t="n">
        <v>64915.2</v>
      </c>
      <c r="R192" s="6" t="n">
        <v>331.2</v>
      </c>
      <c r="S192" s="6"/>
      <c r="T192" s="6" t="n">
        <v>131241.6</v>
      </c>
      <c r="U192" s="6" t="n">
        <v>669.6</v>
      </c>
      <c r="V192" s="27"/>
    </row>
    <row r="193" customFormat="false" ht="12.75" hidden="false" customHeight="false" outlineLevel="0" collapsed="false">
      <c r="A193" s="24" t="n">
        <v>42826</v>
      </c>
      <c r="B193" s="25" t="n">
        <f aca="false">MONTH(A193)</f>
        <v>4</v>
      </c>
      <c r="C193" s="25" t="n">
        <f aca="false">YEAR(A193)</f>
        <v>2017</v>
      </c>
      <c r="D193" s="6" t="n">
        <v>10176.32</v>
      </c>
      <c r="E193" s="6" t="n">
        <v>18317.376</v>
      </c>
      <c r="F193" s="6"/>
      <c r="G193" s="6" t="n">
        <f aca="false">VLOOKUP(MONTH($A193),GasVolume,2,0)</f>
        <v>13976.6</v>
      </c>
      <c r="I193" s="26" t="n">
        <f aca="false">+$G193-D193</f>
        <v>3800.28</v>
      </c>
      <c r="J193" s="26" t="n">
        <f aca="false">+$G193-E193</f>
        <v>-4340.776</v>
      </c>
      <c r="Q193" s="6" t="n">
        <v>43120</v>
      </c>
      <c r="R193" s="6" t="n">
        <v>220</v>
      </c>
      <c r="S193" s="6"/>
      <c r="T193" s="6" t="n">
        <v>77616</v>
      </c>
      <c r="U193" s="6" t="n">
        <v>396</v>
      </c>
      <c r="V193" s="27"/>
    </row>
    <row r="194" customFormat="false" ht="12.75" hidden="false" customHeight="false" outlineLevel="0" collapsed="false">
      <c r="A194" s="24" t="n">
        <v>42856</v>
      </c>
      <c r="B194" s="25" t="n">
        <f aca="false">MONTH(A194)</f>
        <v>5</v>
      </c>
      <c r="C194" s="25" t="n">
        <f aca="false">YEAR(A194)</f>
        <v>2017</v>
      </c>
      <c r="D194" s="6" t="n">
        <v>29973.888</v>
      </c>
      <c r="E194" s="6" t="n">
        <v>29973.888</v>
      </c>
      <c r="F194" s="6"/>
      <c r="G194" s="6" t="n">
        <f aca="false">VLOOKUP(MONTH($A194),GasVolume,2,0)</f>
        <v>30355.2</v>
      </c>
      <c r="I194" s="26" t="n">
        <f aca="false">+$G194-D194</f>
        <v>381.311999999994</v>
      </c>
      <c r="J194" s="26" t="n">
        <f aca="false">+$G194-E194</f>
        <v>381.311999999994</v>
      </c>
      <c r="Q194" s="6" t="n">
        <v>131241.6</v>
      </c>
      <c r="R194" s="6" t="n">
        <v>669.6</v>
      </c>
      <c r="S194" s="6"/>
      <c r="T194" s="6" t="n">
        <v>131241.6</v>
      </c>
      <c r="U194" s="6" t="n">
        <v>669.6</v>
      </c>
      <c r="V194" s="27"/>
    </row>
    <row r="195" customFormat="false" ht="12.75" hidden="false" customHeight="false" outlineLevel="0" collapsed="false">
      <c r="A195" s="24" t="n">
        <v>42887</v>
      </c>
      <c r="B195" s="25" t="n">
        <f aca="false">MONTH(A195)</f>
        <v>6</v>
      </c>
      <c r="C195" s="25" t="n">
        <f aca="false">YEAR(A195)</f>
        <v>2017</v>
      </c>
      <c r="D195" s="6" t="n">
        <v>27309.5424</v>
      </c>
      <c r="E195" s="6" t="n">
        <v>29973.888</v>
      </c>
      <c r="F195" s="6"/>
      <c r="G195" s="6" t="n">
        <f aca="false">VLOOKUP(MONTH($A195),GasVolume,2,0)</f>
        <v>30355.2</v>
      </c>
      <c r="I195" s="26" t="n">
        <f aca="false">+$G195-D195</f>
        <v>3045.65760000001</v>
      </c>
      <c r="J195" s="26" t="n">
        <f aca="false">+$G195-E195</f>
        <v>381.312000000009</v>
      </c>
      <c r="Q195" s="6" t="n">
        <v>115718.4</v>
      </c>
      <c r="R195" s="6" t="n">
        <v>590.4</v>
      </c>
      <c r="S195" s="6"/>
      <c r="T195" s="6" t="n">
        <v>127008</v>
      </c>
      <c r="U195" s="6" t="n">
        <v>648</v>
      </c>
      <c r="V195" s="27"/>
    </row>
    <row r="196" customFormat="false" ht="12.75" hidden="false" customHeight="false" outlineLevel="0" collapsed="false">
      <c r="A196" s="24" t="n">
        <v>42917</v>
      </c>
      <c r="B196" s="25" t="n">
        <f aca="false">MONTH(A196)</f>
        <v>7</v>
      </c>
      <c r="C196" s="25" t="n">
        <f aca="false">YEAR(A196)</f>
        <v>2017</v>
      </c>
      <c r="D196" s="6" t="n">
        <v>29973.888</v>
      </c>
      <c r="E196" s="6" t="n">
        <v>29973.888</v>
      </c>
      <c r="F196" s="6"/>
      <c r="G196" s="6" t="n">
        <f aca="false">VLOOKUP(MONTH($A196),GasVolume,2,0)</f>
        <v>30355.2</v>
      </c>
      <c r="I196" s="26" t="n">
        <f aca="false">+$G196-D196</f>
        <v>381.311999999994</v>
      </c>
      <c r="J196" s="26" t="n">
        <f aca="false">+$G196-E196</f>
        <v>381.311999999994</v>
      </c>
      <c r="Q196" s="6" t="n">
        <v>131241.6</v>
      </c>
      <c r="R196" s="6" t="n">
        <v>669.6</v>
      </c>
      <c r="S196" s="6"/>
      <c r="T196" s="6" t="n">
        <v>131241.6</v>
      </c>
      <c r="U196" s="6" t="n">
        <v>669.6</v>
      </c>
      <c r="V196" s="27"/>
    </row>
    <row r="197" customFormat="false" ht="12.75" hidden="false" customHeight="false" outlineLevel="0" collapsed="false">
      <c r="A197" s="24" t="n">
        <v>42948</v>
      </c>
      <c r="B197" s="25" t="n">
        <f aca="false">MONTH(A197)</f>
        <v>8</v>
      </c>
      <c r="C197" s="25" t="n">
        <f aca="false">YEAR(A197)</f>
        <v>2017</v>
      </c>
      <c r="D197" s="6" t="n">
        <v>29973.888</v>
      </c>
      <c r="E197" s="6" t="n">
        <v>29973.888</v>
      </c>
      <c r="F197" s="6"/>
      <c r="G197" s="6" t="n">
        <f aca="false">VLOOKUP(MONTH($A197),GasVolume,2,0)</f>
        <v>30355.2</v>
      </c>
      <c r="I197" s="26" t="n">
        <f aca="false">+$G197-D197</f>
        <v>381.312000000013</v>
      </c>
      <c r="J197" s="26" t="n">
        <f aca="false">+$G197-E197</f>
        <v>381.312000000013</v>
      </c>
      <c r="Q197" s="6" t="n">
        <v>131241.6</v>
      </c>
      <c r="R197" s="6" t="n">
        <v>669.6</v>
      </c>
      <c r="S197" s="6"/>
      <c r="T197" s="6" t="n">
        <v>131241.6</v>
      </c>
      <c r="U197" s="6" t="n">
        <v>669.6</v>
      </c>
      <c r="V197" s="27"/>
    </row>
    <row r="198" customFormat="false" ht="12.75" hidden="false" customHeight="false" outlineLevel="0" collapsed="false">
      <c r="A198" s="24" t="n">
        <v>42979</v>
      </c>
      <c r="B198" s="25" t="n">
        <f aca="false">MONTH(A198)</f>
        <v>9</v>
      </c>
      <c r="C198" s="25" t="n">
        <f aca="false">YEAR(A198)</f>
        <v>2017</v>
      </c>
      <c r="D198" s="6" t="n">
        <v>16652.16</v>
      </c>
      <c r="E198" s="6" t="n">
        <v>29973.888</v>
      </c>
      <c r="F198" s="6"/>
      <c r="G198" s="6" t="n">
        <f aca="false">VLOOKUP(MONTH($A198),GasVolume,2,0)</f>
        <v>30355.2</v>
      </c>
      <c r="I198" s="26" t="n">
        <f aca="false">+$G198-D198</f>
        <v>13703.04</v>
      </c>
      <c r="J198" s="26" t="n">
        <f aca="false">+$G198-E198</f>
        <v>381.312000000002</v>
      </c>
      <c r="Q198" s="6" t="n">
        <v>70560</v>
      </c>
      <c r="R198" s="6" t="n">
        <v>360</v>
      </c>
      <c r="S198" s="6"/>
      <c r="T198" s="6" t="n">
        <v>127008</v>
      </c>
      <c r="U198" s="6" t="n">
        <v>648</v>
      </c>
      <c r="V198" s="27"/>
    </row>
    <row r="199" customFormat="false" ht="12.75" hidden="false" customHeight="false" outlineLevel="0" collapsed="false">
      <c r="A199" s="24" t="n">
        <v>43009</v>
      </c>
      <c r="B199" s="25" t="n">
        <f aca="false">MONTH(A199)</f>
        <v>10</v>
      </c>
      <c r="C199" s="25" t="n">
        <f aca="false">YEAR(A199)</f>
        <v>2017</v>
      </c>
      <c r="D199" s="6" t="n">
        <v>8666.28541935484</v>
      </c>
      <c r="E199" s="6" t="n">
        <v>18317.376</v>
      </c>
      <c r="F199" s="6"/>
      <c r="G199" s="6" t="n">
        <f aca="false">VLOOKUP(MONTH($A199),GasVolume,2,0)</f>
        <v>13976.6</v>
      </c>
      <c r="I199" s="26" t="n">
        <f aca="false">+$G199-D199</f>
        <v>5310.31458064516</v>
      </c>
      <c r="J199" s="26" t="n">
        <f aca="false">+$G199-E199</f>
        <v>-4340.776</v>
      </c>
      <c r="Q199" s="6" t="n">
        <v>37945.6</v>
      </c>
      <c r="R199" s="6" t="n">
        <v>193.6</v>
      </c>
      <c r="S199" s="6"/>
      <c r="T199" s="6" t="n">
        <v>80203.2</v>
      </c>
      <c r="U199" s="6" t="n">
        <v>409.2</v>
      </c>
      <c r="V199" s="27"/>
    </row>
    <row r="200" customFormat="false" ht="12.75" hidden="false" customHeight="false" outlineLevel="0" collapsed="false">
      <c r="A200" s="24" t="n">
        <v>43040</v>
      </c>
      <c r="B200" s="25" t="n">
        <f aca="false">MONTH(A200)</f>
        <v>11</v>
      </c>
      <c r="C200" s="25" t="n">
        <f aca="false">YEAR(A200)</f>
        <v>2017</v>
      </c>
      <c r="D200" s="6" t="n">
        <v>13987.8144</v>
      </c>
      <c r="E200" s="6" t="n">
        <v>29973.888</v>
      </c>
      <c r="F200" s="6"/>
      <c r="G200" s="6" t="n">
        <f aca="false">VLOOKUP(MONTH($A200),GasVolume,2,0)</f>
        <v>22870.8</v>
      </c>
      <c r="I200" s="26" t="n">
        <f aca="false">+$G200-D200</f>
        <v>8882.9856</v>
      </c>
      <c r="J200" s="26" t="n">
        <f aca="false">+$G200-E200</f>
        <v>-7103.088</v>
      </c>
      <c r="Q200" s="6" t="n">
        <v>59270.4</v>
      </c>
      <c r="R200" s="6" t="n">
        <v>302.4</v>
      </c>
      <c r="S200" s="6"/>
      <c r="T200" s="6" t="n">
        <v>127008</v>
      </c>
      <c r="U200" s="6" t="n">
        <v>648</v>
      </c>
      <c r="V200" s="27"/>
    </row>
    <row r="201" customFormat="false" ht="12.75" hidden="false" customHeight="false" outlineLevel="0" collapsed="false">
      <c r="A201" s="24" t="n">
        <v>43070</v>
      </c>
      <c r="B201" s="25" t="n">
        <f aca="false">MONTH(A201)</f>
        <v>12</v>
      </c>
      <c r="C201" s="25" t="n">
        <f aca="false">YEAR(A201)</f>
        <v>2017</v>
      </c>
      <c r="D201" s="6" t="n">
        <v>12891.9948387097</v>
      </c>
      <c r="E201" s="6" t="n">
        <v>29973.888</v>
      </c>
      <c r="F201" s="6"/>
      <c r="G201" s="6" t="n">
        <f aca="false">VLOOKUP(MONTH($A201),GasVolume,2,0)</f>
        <v>22870.8</v>
      </c>
      <c r="I201" s="26" t="n">
        <f aca="false">+$G201-D201</f>
        <v>9978.80516129032</v>
      </c>
      <c r="J201" s="26" t="n">
        <f aca="false">+$G201-E201</f>
        <v>-7103.08800000001</v>
      </c>
      <c r="Q201" s="6" t="n">
        <v>56448</v>
      </c>
      <c r="R201" s="6" t="n">
        <v>288</v>
      </c>
      <c r="S201" s="6"/>
      <c r="T201" s="6" t="n">
        <v>131241.6</v>
      </c>
      <c r="U201" s="6" t="n">
        <v>669.6</v>
      </c>
      <c r="V201" s="27"/>
    </row>
    <row r="202" customFormat="false" ht="12.75" hidden="false" customHeight="false" outlineLevel="0" collapsed="false">
      <c r="A202" s="24" t="n">
        <v>43101</v>
      </c>
      <c r="B202" s="25" t="n">
        <f aca="false">MONTH(A202)</f>
        <v>1</v>
      </c>
      <c r="C202" s="25" t="n">
        <f aca="false">YEAR(A202)</f>
        <v>2018</v>
      </c>
      <c r="D202" s="6" t="n">
        <v>14181.1943225806</v>
      </c>
      <c r="E202" s="6" t="n">
        <v>29973.888</v>
      </c>
      <c r="F202" s="6"/>
      <c r="G202" s="6" t="n">
        <f aca="false">VLOOKUP(MONTH($A202),GasVolume,2,0)</f>
        <v>22870.8</v>
      </c>
      <c r="I202" s="26" t="n">
        <f aca="false">+$G202-D202</f>
        <v>8689.60567741936</v>
      </c>
      <c r="J202" s="26" t="n">
        <f aca="false">+$G202-E202</f>
        <v>-7103.088</v>
      </c>
      <c r="Q202" s="6" t="n">
        <v>62092.8</v>
      </c>
      <c r="R202" s="6" t="n">
        <v>316.8</v>
      </c>
      <c r="S202" s="6"/>
      <c r="T202" s="6" t="n">
        <v>131241.6</v>
      </c>
      <c r="U202" s="6" t="n">
        <v>669.6</v>
      </c>
      <c r="V202" s="27"/>
    </row>
    <row r="203" customFormat="false" ht="12.75" hidden="false" customHeight="false" outlineLevel="0" collapsed="false">
      <c r="A203" s="24" t="n">
        <v>43132</v>
      </c>
      <c r="B203" s="25" t="n">
        <f aca="false">MONTH(A203)</f>
        <v>2</v>
      </c>
      <c r="C203" s="25" t="n">
        <f aca="false">YEAR(A203)</f>
        <v>2018</v>
      </c>
      <c r="D203" s="6" t="n">
        <v>14273.28</v>
      </c>
      <c r="E203" s="6" t="n">
        <v>29973.888</v>
      </c>
      <c r="F203" s="6"/>
      <c r="G203" s="6" t="n">
        <f aca="false">VLOOKUP(MONTH($A203),GasVolume,2,0)</f>
        <v>22870.8</v>
      </c>
      <c r="I203" s="26" t="n">
        <f aca="false">+$G203-D203</f>
        <v>8597.52</v>
      </c>
      <c r="J203" s="26" t="n">
        <f aca="false">+$G203-E203</f>
        <v>-7103.08799999999</v>
      </c>
      <c r="Q203" s="6" t="n">
        <v>56448</v>
      </c>
      <c r="R203" s="6" t="n">
        <v>288</v>
      </c>
      <c r="S203" s="6"/>
      <c r="T203" s="6" t="n">
        <v>118540.8</v>
      </c>
      <c r="U203" s="6" t="n">
        <v>604.8</v>
      </c>
      <c r="V203" s="27"/>
    </row>
    <row r="204" customFormat="false" ht="12.75" hidden="false" customHeight="false" outlineLevel="0" collapsed="false">
      <c r="A204" s="24" t="n">
        <v>43160</v>
      </c>
      <c r="B204" s="25" t="n">
        <f aca="false">MONTH(A204)</f>
        <v>3</v>
      </c>
      <c r="C204" s="25" t="n">
        <f aca="false">YEAR(A204)</f>
        <v>2018</v>
      </c>
      <c r="D204" s="6" t="n">
        <v>14181.1943225806</v>
      </c>
      <c r="E204" s="6" t="n">
        <v>29973.888</v>
      </c>
      <c r="F204" s="6"/>
      <c r="G204" s="6" t="n">
        <f aca="false">VLOOKUP(MONTH($A204),GasVolume,2,0)</f>
        <v>22870.8</v>
      </c>
      <c r="I204" s="26" t="n">
        <f aca="false">+$G204-D204</f>
        <v>8689.60567741935</v>
      </c>
      <c r="J204" s="26" t="n">
        <f aca="false">+$G204-E204</f>
        <v>-7103.088</v>
      </c>
      <c r="Q204" s="6" t="n">
        <v>62092.8</v>
      </c>
      <c r="R204" s="6" t="n">
        <v>316.8</v>
      </c>
      <c r="S204" s="6"/>
      <c r="T204" s="6" t="n">
        <v>131241.6</v>
      </c>
      <c r="U204" s="6" t="n">
        <v>669.6</v>
      </c>
      <c r="V204" s="27"/>
    </row>
    <row r="205" customFormat="false" ht="12.75" hidden="false" customHeight="false" outlineLevel="0" collapsed="false">
      <c r="A205" s="24" t="n">
        <v>43191</v>
      </c>
      <c r="B205" s="25" t="n">
        <f aca="false">MONTH(A205)</f>
        <v>4</v>
      </c>
      <c r="C205" s="25" t="n">
        <f aca="false">YEAR(A205)</f>
        <v>2018</v>
      </c>
      <c r="D205" s="6" t="n">
        <v>10583.3728</v>
      </c>
      <c r="E205" s="6" t="n">
        <v>18317.376</v>
      </c>
      <c r="F205" s="6"/>
      <c r="G205" s="6" t="n">
        <f aca="false">VLOOKUP(MONTH($A205),GasVolume,2,0)</f>
        <v>13976.6</v>
      </c>
      <c r="I205" s="26" t="n">
        <f aca="false">+$G205-D205</f>
        <v>3393.2272</v>
      </c>
      <c r="J205" s="26" t="n">
        <f aca="false">+$G205-E205</f>
        <v>-4340.77600000001</v>
      </c>
      <c r="Q205" s="6" t="n">
        <v>44844.8</v>
      </c>
      <c r="R205" s="6" t="n">
        <v>228.8</v>
      </c>
      <c r="S205" s="6"/>
      <c r="T205" s="6" t="n">
        <v>77616</v>
      </c>
      <c r="U205" s="6" t="n">
        <v>396</v>
      </c>
      <c r="V205" s="27"/>
    </row>
    <row r="206" customFormat="false" ht="12.75" hidden="false" customHeight="false" outlineLevel="0" collapsed="false">
      <c r="A206" s="24" t="n">
        <v>43221</v>
      </c>
      <c r="B206" s="25" t="n">
        <f aca="false">MONTH(A206)</f>
        <v>5</v>
      </c>
      <c r="C206" s="25" t="n">
        <f aca="false">YEAR(A206)</f>
        <v>2018</v>
      </c>
      <c r="D206" s="6" t="n">
        <v>29973.888</v>
      </c>
      <c r="E206" s="6" t="n">
        <v>29973.888</v>
      </c>
      <c r="F206" s="6"/>
      <c r="G206" s="6" t="n">
        <f aca="false">VLOOKUP(MONTH($A206),GasVolume,2,0)</f>
        <v>30355.2</v>
      </c>
      <c r="I206" s="26" t="n">
        <f aca="false">+$G206-D206</f>
        <v>381.312000000002</v>
      </c>
      <c r="J206" s="26" t="n">
        <f aca="false">+$G206-E206</f>
        <v>381.312000000002</v>
      </c>
      <c r="Q206" s="6" t="n">
        <v>131241.6</v>
      </c>
      <c r="R206" s="6" t="n">
        <v>669.6</v>
      </c>
      <c r="S206" s="6"/>
      <c r="T206" s="6" t="n">
        <v>131241.6</v>
      </c>
      <c r="U206" s="6" t="n">
        <v>669.6</v>
      </c>
      <c r="V206" s="27"/>
    </row>
    <row r="207" customFormat="false" ht="12.75" hidden="false" customHeight="false" outlineLevel="0" collapsed="false">
      <c r="A207" s="24" t="n">
        <v>43252</v>
      </c>
      <c r="B207" s="25" t="n">
        <f aca="false">MONTH(A207)</f>
        <v>6</v>
      </c>
      <c r="C207" s="25" t="n">
        <f aca="false">YEAR(A207)</f>
        <v>2018</v>
      </c>
      <c r="D207" s="6" t="n">
        <v>27309.5424</v>
      </c>
      <c r="E207" s="6" t="n">
        <v>29973.888</v>
      </c>
      <c r="F207" s="6"/>
      <c r="G207" s="6" t="n">
        <f aca="false">VLOOKUP(MONTH($A207),GasVolume,2,0)</f>
        <v>30355.2</v>
      </c>
      <c r="I207" s="26" t="n">
        <f aca="false">+$G207-D207</f>
        <v>3045.65760000001</v>
      </c>
      <c r="J207" s="26" t="n">
        <f aca="false">+$G207-E207</f>
        <v>381.312000000009</v>
      </c>
      <c r="Q207" s="6" t="n">
        <v>115718.4</v>
      </c>
      <c r="R207" s="6" t="n">
        <v>590.4</v>
      </c>
      <c r="S207" s="6"/>
      <c r="T207" s="6" t="n">
        <v>127008</v>
      </c>
      <c r="U207" s="6" t="n">
        <v>648</v>
      </c>
      <c r="V207" s="27"/>
    </row>
    <row r="208" customFormat="false" ht="12.75" hidden="false" customHeight="false" outlineLevel="0" collapsed="false">
      <c r="A208" s="24" t="n">
        <v>43282</v>
      </c>
      <c r="B208" s="25" t="n">
        <f aca="false">MONTH(A208)</f>
        <v>7</v>
      </c>
      <c r="C208" s="25" t="n">
        <f aca="false">YEAR(A208)</f>
        <v>2018</v>
      </c>
      <c r="D208" s="6" t="n">
        <v>29973.888</v>
      </c>
      <c r="E208" s="6" t="n">
        <v>29973.888</v>
      </c>
      <c r="F208" s="6"/>
      <c r="G208" s="6" t="n">
        <f aca="false">VLOOKUP(MONTH($A208),GasVolume,2,0)</f>
        <v>30355.2</v>
      </c>
      <c r="I208" s="26" t="n">
        <f aca="false">+$G208-D208</f>
        <v>381.311999999991</v>
      </c>
      <c r="J208" s="26" t="n">
        <f aca="false">+$G208-E208</f>
        <v>381.311999999991</v>
      </c>
      <c r="Q208" s="6" t="n">
        <v>131241.6</v>
      </c>
      <c r="R208" s="6" t="n">
        <v>669.6</v>
      </c>
      <c r="S208" s="6"/>
      <c r="T208" s="6" t="n">
        <v>131241.6</v>
      </c>
      <c r="U208" s="6" t="n">
        <v>669.6</v>
      </c>
      <c r="V208" s="27"/>
    </row>
    <row r="209" customFormat="false" ht="12.75" hidden="false" customHeight="false" outlineLevel="0" collapsed="false">
      <c r="A209" s="24" t="n">
        <v>43313</v>
      </c>
      <c r="B209" s="25" t="n">
        <f aca="false">MONTH(A209)</f>
        <v>8</v>
      </c>
      <c r="C209" s="25" t="n">
        <f aca="false">YEAR(A209)</f>
        <v>2018</v>
      </c>
      <c r="D209" s="6" t="n">
        <v>29973.888</v>
      </c>
      <c r="E209" s="6" t="n">
        <v>29973.888</v>
      </c>
      <c r="F209" s="6"/>
      <c r="G209" s="6" t="n">
        <f aca="false">VLOOKUP(MONTH($A209),GasVolume,2,0)</f>
        <v>30355.2</v>
      </c>
      <c r="I209" s="26" t="n">
        <f aca="false">+$G209-D209</f>
        <v>381.312000000009</v>
      </c>
      <c r="J209" s="26" t="n">
        <f aca="false">+$G209-E209</f>
        <v>381.312000000009</v>
      </c>
      <c r="Q209" s="6" t="n">
        <v>131241.6</v>
      </c>
      <c r="R209" s="6" t="n">
        <v>669.6</v>
      </c>
      <c r="S209" s="6"/>
      <c r="T209" s="6" t="n">
        <v>131241.6</v>
      </c>
      <c r="U209" s="6" t="n">
        <v>669.6</v>
      </c>
      <c r="V209" s="27"/>
    </row>
    <row r="210" customFormat="false" ht="12.75" hidden="false" customHeight="false" outlineLevel="0" collapsed="false">
      <c r="A210" s="24" t="n">
        <v>43344</v>
      </c>
      <c r="B210" s="25" t="n">
        <f aca="false">MONTH(A210)</f>
        <v>9</v>
      </c>
      <c r="C210" s="25" t="n">
        <f aca="false">YEAR(A210)</f>
        <v>2018</v>
      </c>
      <c r="D210" s="6" t="n">
        <v>16652.16</v>
      </c>
      <c r="E210" s="6" t="n">
        <v>29973.888</v>
      </c>
      <c r="F210" s="6"/>
      <c r="G210" s="6" t="n">
        <f aca="false">VLOOKUP(MONTH($A210),GasVolume,2,0)</f>
        <v>30355.2</v>
      </c>
      <c r="I210" s="26" t="n">
        <f aca="false">+$G210-D210</f>
        <v>13703.04</v>
      </c>
      <c r="J210" s="26" t="n">
        <f aca="false">+$G210-E210</f>
        <v>381.311999999984</v>
      </c>
      <c r="Q210" s="6" t="n">
        <v>70560</v>
      </c>
      <c r="R210" s="6" t="n">
        <v>360</v>
      </c>
      <c r="S210" s="6"/>
      <c r="T210" s="6" t="n">
        <v>127008</v>
      </c>
      <c r="U210" s="6" t="n">
        <v>648</v>
      </c>
      <c r="V210" s="27"/>
    </row>
    <row r="211" customFormat="false" ht="12.75" hidden="false" customHeight="false" outlineLevel="0" collapsed="false">
      <c r="A211" s="24" t="n">
        <v>43374</v>
      </c>
      <c r="B211" s="25" t="n">
        <f aca="false">MONTH(A211)</f>
        <v>10</v>
      </c>
      <c r="C211" s="25" t="n">
        <f aca="false">YEAR(A211)</f>
        <v>2018</v>
      </c>
      <c r="D211" s="6" t="n">
        <v>9060.20748387097</v>
      </c>
      <c r="E211" s="6" t="n">
        <v>18317.376</v>
      </c>
      <c r="F211" s="6"/>
      <c r="G211" s="6" t="n">
        <f aca="false">VLOOKUP(MONTH($A211),GasVolume,2,0)</f>
        <v>13976.6</v>
      </c>
      <c r="I211" s="26" t="n">
        <f aca="false">+$G211-D211</f>
        <v>4916.39251612903</v>
      </c>
      <c r="J211" s="26" t="n">
        <f aca="false">+$G211-E211</f>
        <v>-4340.77600000001</v>
      </c>
      <c r="Q211" s="6" t="n">
        <v>39670.4</v>
      </c>
      <c r="R211" s="6" t="n">
        <v>202.4</v>
      </c>
      <c r="S211" s="6"/>
      <c r="T211" s="6" t="n">
        <v>80203.2</v>
      </c>
      <c r="U211" s="6" t="n">
        <v>409.2</v>
      </c>
      <c r="V211" s="27"/>
    </row>
    <row r="212" customFormat="false" ht="12.75" hidden="false" customHeight="false" outlineLevel="0" collapsed="false">
      <c r="A212" s="24" t="n">
        <v>43405</v>
      </c>
      <c r="B212" s="25" t="n">
        <f aca="false">MONTH(A212)</f>
        <v>11</v>
      </c>
      <c r="C212" s="25" t="n">
        <f aca="false">YEAR(A212)</f>
        <v>2018</v>
      </c>
      <c r="D212" s="6" t="n">
        <v>13987.8144</v>
      </c>
      <c r="E212" s="6" t="n">
        <v>29973.888</v>
      </c>
      <c r="F212" s="6"/>
      <c r="G212" s="6" t="n">
        <f aca="false">VLOOKUP(MONTH($A212),GasVolume,2,0)</f>
        <v>22870.8</v>
      </c>
      <c r="I212" s="26" t="n">
        <f aca="false">+$G212-D212</f>
        <v>8882.9856</v>
      </c>
      <c r="J212" s="26" t="n">
        <f aca="false">+$G212-E212</f>
        <v>-7103.08799999999</v>
      </c>
      <c r="Q212" s="6" t="n">
        <v>59270.4</v>
      </c>
      <c r="R212" s="6" t="n">
        <v>302.4</v>
      </c>
      <c r="S212" s="6"/>
      <c r="T212" s="6" t="n">
        <v>127008</v>
      </c>
      <c r="U212" s="6" t="n">
        <v>648</v>
      </c>
      <c r="V212" s="27"/>
    </row>
    <row r="213" customFormat="false" ht="12.75" hidden="false" customHeight="false" outlineLevel="0" collapsed="false">
      <c r="A213" s="24" t="n">
        <v>43435</v>
      </c>
      <c r="B213" s="25" t="n">
        <f aca="false">MONTH(A213)</f>
        <v>12</v>
      </c>
      <c r="C213" s="25" t="n">
        <f aca="false">YEAR(A213)</f>
        <v>2018</v>
      </c>
      <c r="D213" s="6" t="n">
        <v>12891.9948387097</v>
      </c>
      <c r="E213" s="6" t="n">
        <v>29973.888</v>
      </c>
      <c r="F213" s="6"/>
      <c r="G213" s="6" t="n">
        <f aca="false">VLOOKUP(MONTH($A213),GasVolume,2,0)</f>
        <v>22870.8</v>
      </c>
      <c r="I213" s="26" t="n">
        <f aca="false">+$G213-D213</f>
        <v>9978.80516129032</v>
      </c>
      <c r="J213" s="26" t="n">
        <f aca="false">+$G213-E213</f>
        <v>-7103.08800000001</v>
      </c>
      <c r="Q213" s="6" t="n">
        <v>56448</v>
      </c>
      <c r="R213" s="6" t="n">
        <v>288</v>
      </c>
      <c r="S213" s="6"/>
      <c r="T213" s="6" t="n">
        <v>131241.6</v>
      </c>
      <c r="U213" s="6" t="n">
        <v>669.6</v>
      </c>
      <c r="V213" s="27"/>
    </row>
  </sheetData>
  <mergeCells count="8">
    <mergeCell ref="Q11:U11"/>
    <mergeCell ref="W11:AB11"/>
    <mergeCell ref="D12:E12"/>
    <mergeCell ref="I12:J12"/>
    <mergeCell ref="Q13:R13"/>
    <mergeCell ref="T13:U13"/>
    <mergeCell ref="X13:Y13"/>
    <mergeCell ref="AA13:AB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2001-02-28T15:03:25Z</dcterms:created>
  <dc:creator>ecross</dc:creator>
  <dc:description/>
  <dc:language>en-US</dc:language>
  <cp:lastModifiedBy>jbagwell</cp:lastModifiedBy>
  <dcterms:modified xsi:type="dcterms:W3CDTF">2001-04-16T21:37:37Z</dcterms:modified>
  <cp:revision>0</cp:revision>
  <dc:subject/>
  <dc:title/>
</cp:coreProperties>
</file>