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name="GasVolume" vbProcedure="false">Sheet1!$L$13:$M$24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<sst xmlns="http://schemas.openxmlformats.org/spreadsheetml/2006/main" count="50" uniqueCount="32">
  <si>
    <t xml:space="preserve">Ft. Pierce Dispatch Analysis</t>
  </si>
  <si>
    <t xml:space="preserve">Assumptions:</t>
  </si>
  <si>
    <t xml:space="preserve">Turbine</t>
  </si>
  <si>
    <t xml:space="preserve">501F</t>
  </si>
  <si>
    <t xml:space="preserve">Power delivered Into FPL (no incremental transmission costs)</t>
  </si>
  <si>
    <t xml:space="preserve">Deliver gas at FGT Zone 2 + $.035 for physical premium, and $.035 for transport variable costs, plus 2.25% fuel</t>
  </si>
  <si>
    <t xml:space="preserve">VOM</t>
  </si>
  <si>
    <t xml:space="preserve">mwhr escalating at 2.5% a year</t>
  </si>
  <si>
    <t xml:space="preserve">HR</t>
  </si>
  <si>
    <t xml:space="preserve">btu/kwhr</t>
  </si>
  <si>
    <t xml:space="preserve">Start Charges</t>
  </si>
  <si>
    <t xml:space="preserve">per start</t>
  </si>
  <si>
    <t xml:space="preserve">MW</t>
  </si>
  <si>
    <t xml:space="preserve">Annual Availability</t>
  </si>
  <si>
    <t xml:space="preserve">(55% in Apr &amp; Oct, 90% all other months)</t>
  </si>
  <si>
    <t xml:space="preserve">Inputs:</t>
  </si>
  <si>
    <t xml:space="preserve">Power</t>
  </si>
  <si>
    <t xml:space="preserve">Power Annual Summary</t>
  </si>
  <si>
    <t xml:space="preserve">Daily Dispatch Volumes</t>
  </si>
  <si>
    <t xml:space="preserve">Daily Gas Purchases</t>
  </si>
  <si>
    <t xml:space="preserve">Volume Over (Under)</t>
  </si>
  <si>
    <t xml:space="preserve">Gas Purchases (Daily)</t>
  </si>
  <si>
    <t xml:space="preserve">ENA Reqmts</t>
  </si>
  <si>
    <t xml:space="preserve">Availability</t>
  </si>
  <si>
    <t xml:space="preserve">ENA Curves</t>
  </si>
  <si>
    <t xml:space="preserve">ICF Curves</t>
  </si>
  <si>
    <t xml:space="preserve">Month</t>
  </si>
  <si>
    <t xml:space="preserve">Year</t>
  </si>
  <si>
    <t xml:space="preserve">Volumes</t>
  </si>
  <si>
    <t xml:space="preserve">Dispatch Hrs.</t>
  </si>
  <si>
    <t xml:space="preserve">Hrs</t>
  </si>
  <si>
    <t xml:space="preserve">Avg. Vol Over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</si>
</sst>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[$-409]#,##0_);\(#,##0\)"/>
    <numFmt numFmtId="166" formatCode="#,##0"/>
    <numFmt numFmtId="167" formatCode="\$#,##0.00_);[RED]&quot;($&quot;#,##0.00\)"/>
    <numFmt numFmtId="168" formatCode="_(* #,##0.00_);_(* \(#,##0.00\);_(* \-??_);_(@_)"/>
    <numFmt numFmtId="169" formatCode="_(* #,##0_);_(* \(#,##0\);_(* \-??_);_(@_)"/>
    <numFmt numFmtId="170" formatCode="\$#,##0_);[RED]&quot;($&quot;#,##0\)"/>
    <numFmt numFmtId="171" formatCode="0%"/>
    <numFmt numFmtId="172" formatCode="0"/>
    <numFmt numFmtId="173" formatCode="[$-409]mmm\-yy"/>
  </numFmts>
  <fonts count="1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"/>
      <family val="2"/>
    </font>
    <font>
      <sz val="8"/>
      <name val="Arial"/>
      <family val="0"/>
    </font>
    <font>
      <sz val="8"/>
      <color rgb="FF0000FF"/>
      <name val="Arial"/>
      <family val="2"/>
    </font>
    <font>
      <b val="true"/>
      <sz val="14"/>
      <name val="Arial"/>
      <family val="2"/>
    </font>
    <font>
      <u val="single"/>
      <sz val="10"/>
      <name val="Arial"/>
      <family val="2"/>
    </font>
    <font>
      <sz val="10"/>
      <name val="Arial"/>
      <family val="2"/>
    </font>
    <font>
      <b val="true"/>
      <sz val="10"/>
      <name val="Arial"/>
      <family val="2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FF00FF"/>
        <bgColor rgb="FFFF00FF"/>
      </patternFill>
    </fill>
    <fill>
      <patternFill patternType="solid">
        <fgColor rgb="FFCCFFCC"/>
        <bgColor rgb="FFCCFFFF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double"/>
      <right style="double"/>
      <top style="double"/>
      <bottom style="double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71" fontId="0" fillId="0" borderId="0" applyFont="true" applyBorder="false" applyAlignment="false" applyProtection="false"/>
    <xf numFmtId="164" fontId="4" fillId="2" borderId="0" applyFont="true" applyBorder="false" applyAlignment="false" applyProtection="false"/>
    <xf numFmtId="165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6" fillId="3" borderId="1" applyFont="true" applyBorder="true" applyAlignment="true" applyProtection="false">
      <alignment horizontal="general" vertical="bottom" textRotation="0" wrapText="false" indent="0" shrinkToFit="false"/>
    </xf>
  </cellStyleXfs>
  <cellXfs count="3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6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11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1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8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Unprot" xfId="20"/>
    <cellStyle name="Unprot$" xfId="21"/>
    <cellStyle name="Unprotect" xfId="22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D21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5.7"/>
    <col collapsed="false" customWidth="true" hidden="true" outlineLevel="0" max="3" min="2" style="0" width="9.28"/>
    <col collapsed="false" customWidth="true" hidden="false" outlineLevel="0" max="4" min="4" style="0" width="11.42"/>
    <col collapsed="false" customWidth="true" hidden="false" outlineLevel="0" max="5" min="5" style="0" width="11.99"/>
    <col collapsed="false" customWidth="true" hidden="false" outlineLevel="0" max="7" min="7" style="0" width="19.7"/>
    <col collapsed="false" customWidth="true" hidden="false" outlineLevel="0" max="9" min="9" style="0" width="11.42"/>
    <col collapsed="false" customWidth="true" hidden="false" outlineLevel="0" max="10" min="10" style="0" width="10.71"/>
    <col collapsed="false" customWidth="true" hidden="false" outlineLevel="0" max="15" min="13" style="0" width="12.14"/>
    <col collapsed="false" customWidth="true" hidden="false" outlineLevel="0" max="17" min="17" style="0" width="11.28"/>
    <col collapsed="false" customWidth="true" hidden="false" outlineLevel="0" max="18" min="18" style="0" width="12.7"/>
    <col collapsed="false" customWidth="true" hidden="false" outlineLevel="0" max="19" min="19" style="0" width="2.28"/>
    <col collapsed="false" customWidth="true" hidden="false" outlineLevel="0" max="21" min="20" style="0" width="12.7"/>
    <col collapsed="false" customWidth="true" hidden="false" outlineLevel="0" max="26" min="26" style="0" width="3.85"/>
    <col collapsed="false" customWidth="true" hidden="false" outlineLevel="0" max="27" min="27" style="0" width="10.28"/>
  </cols>
  <sheetData>
    <row r="1" customFormat="false" ht="18" hidden="false" customHeight="false" outlineLevel="0" collapsed="false">
      <c r="A1" s="1" t="s">
        <v>0</v>
      </c>
      <c r="L1" s="2"/>
      <c r="M1" s="2"/>
      <c r="N1" s="2"/>
      <c r="O1" s="2"/>
    </row>
    <row r="2" customFormat="false" ht="12.75" hidden="false" customHeight="false" outlineLevel="0" collapsed="false">
      <c r="A2" s="3" t="s">
        <v>1</v>
      </c>
      <c r="L2" s="2"/>
      <c r="M2" s="2"/>
      <c r="N2" s="2"/>
      <c r="O2" s="2"/>
    </row>
    <row r="3" customFormat="false" ht="12.75" hidden="false" customHeight="false" outlineLevel="0" collapsed="false">
      <c r="A3" s="4" t="s">
        <v>2</v>
      </c>
      <c r="D3" s="0" t="s">
        <v>3</v>
      </c>
      <c r="L3" s="2"/>
      <c r="M3" s="2"/>
      <c r="N3" s="2"/>
      <c r="O3" s="2"/>
    </row>
    <row r="4" customFormat="false" ht="12.75" hidden="false" customHeight="false" outlineLevel="0" collapsed="false">
      <c r="A4" s="4" t="s">
        <v>4</v>
      </c>
      <c r="L4" s="2"/>
      <c r="M4" s="2"/>
      <c r="N4" s="2"/>
      <c r="O4" s="2"/>
    </row>
    <row r="5" customFormat="false" ht="12.75" hidden="false" customHeight="false" outlineLevel="0" collapsed="false">
      <c r="A5" s="0" t="s">
        <v>5</v>
      </c>
      <c r="L5" s="2"/>
      <c r="M5" s="2"/>
      <c r="N5" s="2"/>
      <c r="O5" s="2"/>
    </row>
    <row r="6" customFormat="false" ht="12.75" hidden="false" customHeight="false" outlineLevel="0" collapsed="false">
      <c r="A6" s="0" t="s">
        <v>6</v>
      </c>
      <c r="D6" s="5" t="n">
        <v>0.67</v>
      </c>
      <c r="E6" s="0" t="s">
        <v>7</v>
      </c>
      <c r="L6" s="2"/>
      <c r="M6" s="2"/>
      <c r="N6" s="2"/>
      <c r="O6" s="2"/>
    </row>
    <row r="7" customFormat="false" ht="12.75" hidden="false" customHeight="false" outlineLevel="0" collapsed="false">
      <c r="A7" s="0" t="s">
        <v>8</v>
      </c>
      <c r="D7" s="6" t="n">
        <v>7563</v>
      </c>
      <c r="E7" s="0" t="s">
        <v>9</v>
      </c>
      <c r="L7" s="2"/>
      <c r="M7" s="2"/>
      <c r="N7" s="2"/>
      <c r="O7" s="2"/>
    </row>
    <row r="8" customFormat="false" ht="12.75" hidden="false" customHeight="false" outlineLevel="0" collapsed="false">
      <c r="A8" s="0" t="s">
        <v>10</v>
      </c>
      <c r="D8" s="7" t="n">
        <v>3150</v>
      </c>
      <c r="E8" s="0" t="s">
        <v>11</v>
      </c>
      <c r="L8" s="2"/>
      <c r="M8" s="2"/>
      <c r="N8" s="2"/>
      <c r="O8" s="2"/>
    </row>
    <row r="9" customFormat="false" ht="12.75" hidden="false" customHeight="false" outlineLevel="0" collapsed="false">
      <c r="A9" s="0" t="s">
        <v>12</v>
      </c>
      <c r="D9" s="0" t="n">
        <v>210</v>
      </c>
      <c r="E9" s="0" t="s">
        <v>12</v>
      </c>
      <c r="L9" s="2"/>
      <c r="M9" s="2"/>
      <c r="N9" s="2"/>
      <c r="O9" s="2"/>
    </row>
    <row r="10" customFormat="false" ht="12.75" hidden="false" customHeight="false" outlineLevel="0" collapsed="false">
      <c r="A10" s="0" t="s">
        <v>13</v>
      </c>
      <c r="D10" s="8" t="n">
        <v>0.85</v>
      </c>
      <c r="E10" s="0" t="s">
        <v>14</v>
      </c>
      <c r="L10" s="2"/>
      <c r="M10" s="2"/>
      <c r="N10" s="2"/>
      <c r="O10" s="2"/>
    </row>
    <row r="11" customFormat="false" ht="12.75" hidden="false" customHeight="false" outlineLevel="0" collapsed="false">
      <c r="L11" s="2"/>
      <c r="M11" s="2"/>
      <c r="N11" s="9" t="s">
        <v>15</v>
      </c>
      <c r="O11" s="2"/>
      <c r="Q11" s="10" t="s">
        <v>16</v>
      </c>
      <c r="R11" s="10"/>
      <c r="S11" s="10"/>
      <c r="T11" s="10"/>
      <c r="U11" s="10"/>
      <c r="W11" s="10" t="s">
        <v>17</v>
      </c>
      <c r="X11" s="10"/>
      <c r="Y11" s="10"/>
      <c r="Z11" s="10"/>
      <c r="AA11" s="10"/>
      <c r="AB11" s="10"/>
    </row>
    <row r="12" customFormat="false" ht="12.75" hidden="false" customHeight="false" outlineLevel="0" collapsed="false">
      <c r="D12" s="10" t="s">
        <v>18</v>
      </c>
      <c r="E12" s="10"/>
      <c r="G12" s="11" t="s">
        <v>19</v>
      </c>
      <c r="I12" s="10" t="s">
        <v>20</v>
      </c>
      <c r="J12" s="10"/>
      <c r="L12" s="12" t="s">
        <v>21</v>
      </c>
      <c r="M12" s="13"/>
      <c r="N12" s="14" t="s">
        <v>22</v>
      </c>
      <c r="O12" s="15" t="s">
        <v>23</v>
      </c>
    </row>
    <row r="13" customFormat="false" ht="12.75" hidden="false" customHeight="false" outlineLevel="0" collapsed="false">
      <c r="D13" s="16" t="s">
        <v>24</v>
      </c>
      <c r="E13" s="16" t="s">
        <v>25</v>
      </c>
      <c r="I13" s="16" t="s">
        <v>24</v>
      </c>
      <c r="J13" s="16" t="s">
        <v>25</v>
      </c>
      <c r="L13" s="17" t="n">
        <v>1</v>
      </c>
      <c r="M13" s="18" t="n">
        <f aca="false">+N13*O13</f>
        <v>22870.8</v>
      </c>
      <c r="N13" s="19" t="n">
        <v>25412</v>
      </c>
      <c r="O13" s="20" t="n">
        <v>0.9</v>
      </c>
      <c r="Q13" s="10" t="s">
        <v>24</v>
      </c>
      <c r="R13" s="10"/>
      <c r="T13" s="10" t="s">
        <v>25</v>
      </c>
      <c r="U13" s="10"/>
      <c r="X13" s="21" t="s">
        <v>24</v>
      </c>
      <c r="Y13" s="21"/>
      <c r="AA13" s="21" t="s">
        <v>25</v>
      </c>
      <c r="AB13" s="21"/>
    </row>
    <row r="14" customFormat="false" ht="12.75" hidden="false" customHeight="false" outlineLevel="0" collapsed="false">
      <c r="B14" s="0" t="s">
        <v>26</v>
      </c>
      <c r="C14" s="0" t="s">
        <v>27</v>
      </c>
      <c r="L14" s="17" t="n">
        <v>2</v>
      </c>
      <c r="M14" s="18" t="n">
        <f aca="false">+N14*O14</f>
        <v>22870.8</v>
      </c>
      <c r="N14" s="19" t="n">
        <f aca="false">+N13</f>
        <v>25412</v>
      </c>
      <c r="O14" s="20" t="n">
        <v>0.9</v>
      </c>
      <c r="Q14" s="22" t="s">
        <v>28</v>
      </c>
      <c r="R14" s="16" t="s">
        <v>29</v>
      </c>
      <c r="S14" s="16"/>
      <c r="T14" s="22" t="s">
        <v>28</v>
      </c>
      <c r="U14" s="16" t="s">
        <v>29</v>
      </c>
      <c r="W14" s="16" t="s">
        <v>27</v>
      </c>
      <c r="X14" s="23" t="s">
        <v>28</v>
      </c>
      <c r="Y14" s="23" t="s">
        <v>30</v>
      </c>
      <c r="AA14" s="23" t="s">
        <v>28</v>
      </c>
      <c r="AB14" s="23" t="s">
        <v>30</v>
      </c>
    </row>
    <row r="15" customFormat="false" ht="12.75" hidden="false" customHeight="false" outlineLevel="0" collapsed="false">
      <c r="A15" s="24" t="n">
        <v>37408</v>
      </c>
      <c r="B15" s="25" t="n">
        <f aca="false">MONTH(A15)</f>
        <v>6</v>
      </c>
      <c r="C15" s="25" t="n">
        <f aca="false">YEAR(A15)</f>
        <v>2002</v>
      </c>
      <c r="D15" s="6" t="n">
        <v>20140.7961297046</v>
      </c>
      <c r="E15" s="6" t="n">
        <v>29532.1924060908</v>
      </c>
      <c r="F15" s="6"/>
      <c r="G15" s="6" t="n">
        <f aca="false">VLOOKUP(MONTH($A15),GasVolume,2,0)</f>
        <v>30355.2</v>
      </c>
      <c r="I15" s="26" t="n">
        <f aca="false">+$G15-D15</f>
        <v>10214.4038702954</v>
      </c>
      <c r="J15" s="26" t="n">
        <f aca="false">+$G15-E15</f>
        <v>823.007593909162</v>
      </c>
      <c r="L15" s="17" t="n">
        <v>3</v>
      </c>
      <c r="M15" s="18" t="n">
        <f aca="false">+N15*O15</f>
        <v>22870.8</v>
      </c>
      <c r="N15" s="19" t="n">
        <f aca="false">+N14</f>
        <v>25412</v>
      </c>
      <c r="O15" s="20" t="n">
        <v>0.9</v>
      </c>
      <c r="Q15" s="6" t="n">
        <v>79892.0909547983</v>
      </c>
      <c r="R15" s="6" t="n">
        <v>380.438528356182</v>
      </c>
      <c r="S15" s="6"/>
      <c r="T15" s="6" t="n">
        <v>117144.753693339</v>
      </c>
      <c r="U15" s="6" t="n">
        <v>557.832160444473</v>
      </c>
      <c r="V15" s="27"/>
      <c r="W15" s="0" t="n">
        <v>2002</v>
      </c>
      <c r="X15" s="6" t="n">
        <f aca="false">SUMIF($C$15:$C$213,W15,$Q$15:$Q$213)</f>
        <v>444459.419529475</v>
      </c>
      <c r="Y15" s="6" t="n">
        <f aca="false">SUMIF($C$15:$C$213,W15,$R$15:$R$213)</f>
        <v>2116.47342633084</v>
      </c>
      <c r="AA15" s="6" t="n">
        <f aca="false">SUMIF($C$15:$C$213,W15,$T$15:$T$213)</f>
        <v>831610.420177176</v>
      </c>
      <c r="AB15" s="6" t="n">
        <f aca="false">SUMIF($C$15:$C$213,W15,$U$15:$U$213)</f>
        <v>3960.04961989131</v>
      </c>
    </row>
    <row r="16" customFormat="false" ht="12.75" hidden="false" customHeight="false" outlineLevel="0" collapsed="false">
      <c r="A16" s="24" t="n">
        <v>37438</v>
      </c>
      <c r="B16" s="25" t="n">
        <f aca="false">MONTH(A16)</f>
        <v>7</v>
      </c>
      <c r="C16" s="25" t="n">
        <f aca="false">YEAR(A16)</f>
        <v>2002</v>
      </c>
      <c r="D16" s="6" t="n">
        <v>23289.9251197737</v>
      </c>
      <c r="E16" s="6" t="n">
        <v>31435.007159743</v>
      </c>
      <c r="F16" s="6"/>
      <c r="G16" s="6" t="n">
        <f aca="false">VLOOKUP(MONTH($A16),GasVolume,2,0)</f>
        <v>30355.2</v>
      </c>
      <c r="I16" s="26" t="n">
        <f aca="false">+$G16-D16</f>
        <v>7065.27488022633</v>
      </c>
      <c r="J16" s="26" t="n">
        <f aca="false">+$G16-E16</f>
        <v>-1079.80715974296</v>
      </c>
      <c r="L16" s="17" t="n">
        <v>4</v>
      </c>
      <c r="M16" s="18" t="n">
        <f aca="false">+N16*O16</f>
        <v>13976.6</v>
      </c>
      <c r="N16" s="19" t="n">
        <f aca="false">+N15</f>
        <v>25412</v>
      </c>
      <c r="O16" s="20" t="n">
        <v>0.55</v>
      </c>
      <c r="Q16" s="6" t="n">
        <v>95463.1335069395</v>
      </c>
      <c r="R16" s="6" t="n">
        <v>454.586350033045</v>
      </c>
      <c r="S16" s="6"/>
      <c r="T16" s="6" t="n">
        <v>128849.031065983</v>
      </c>
      <c r="U16" s="6" t="n">
        <v>613.566814599921</v>
      </c>
      <c r="V16" s="27"/>
      <c r="W16" s="0" t="n">
        <v>2003</v>
      </c>
      <c r="X16" s="6" t="n">
        <f aca="false">SUMIF($C$15:$C$213,W16,$Q$15:$Q$213)</f>
        <v>898135.723445962</v>
      </c>
      <c r="Y16" s="6" t="n">
        <f aca="false">SUMIF($C$15:$C$213,W16,$R$15:$R$213)</f>
        <v>4276.83677831411</v>
      </c>
      <c r="AA16" s="6" t="n">
        <f aca="false">SUMIF($C$15:$C$213,W16,$T$15:$T$213)</f>
        <v>1380502.33898333</v>
      </c>
      <c r="AB16" s="6" t="n">
        <f aca="false">SUMIF($C$15:$C$213,W16,$U$15:$U$213)</f>
        <v>6573.82066182538</v>
      </c>
      <c r="AD16" s="0" t="n">
        <f aca="false">8760*0.85</f>
        <v>7446</v>
      </c>
    </row>
    <row r="17" customFormat="false" ht="12.75" hidden="false" customHeight="false" outlineLevel="0" collapsed="false">
      <c r="A17" s="24" t="n">
        <v>37469</v>
      </c>
      <c r="B17" s="25" t="n">
        <f aca="false">MONTH(A17)</f>
        <v>8</v>
      </c>
      <c r="C17" s="25" t="n">
        <f aca="false">YEAR(A17)</f>
        <v>2002</v>
      </c>
      <c r="D17" s="6" t="n">
        <v>22630.4881292579</v>
      </c>
      <c r="E17" s="6" t="n">
        <v>31475.3858688024</v>
      </c>
      <c r="F17" s="6"/>
      <c r="G17" s="6" t="n">
        <f aca="false">VLOOKUP(MONTH($A17),GasVolume,2,0)</f>
        <v>30355.2</v>
      </c>
      <c r="I17" s="26" t="n">
        <f aca="false">+$G17-D17</f>
        <v>7724.71187074207</v>
      </c>
      <c r="J17" s="26" t="n">
        <f aca="false">+$G17-E17</f>
        <v>-1120.18586880241</v>
      </c>
      <c r="L17" s="17" t="n">
        <v>5</v>
      </c>
      <c r="M17" s="18" t="n">
        <f aca="false">+N17*O17</f>
        <v>30355.2</v>
      </c>
      <c r="N17" s="19" t="n">
        <v>33728</v>
      </c>
      <c r="O17" s="20" t="n">
        <v>0.9</v>
      </c>
      <c r="Q17" s="6" t="n">
        <v>92760.165543699</v>
      </c>
      <c r="R17" s="6" t="n">
        <v>441.715074017614</v>
      </c>
      <c r="S17" s="6"/>
      <c r="T17" s="6" t="n">
        <v>129014.539459589</v>
      </c>
      <c r="U17" s="6" t="n">
        <v>614.354949807569</v>
      </c>
      <c r="V17" s="27"/>
      <c r="W17" s="0" t="n">
        <v>2004</v>
      </c>
      <c r="X17" s="6" t="n">
        <f aca="false">SUMIF($C$15:$C$213,W17,$Q$15:$Q$213)</f>
        <v>940501.974202865</v>
      </c>
      <c r="Y17" s="6" t="n">
        <f aca="false">SUMIF($C$15:$C$213,W17,$R$15:$R$213)</f>
        <v>4478.58082953745</v>
      </c>
      <c r="AA17" s="6" t="n">
        <f aca="false">SUMIF($C$15:$C$213,W17,$T$15:$T$213)</f>
        <v>1409909.13597087</v>
      </c>
      <c r="AB17" s="6" t="n">
        <f aca="false">SUMIF($C$15:$C$213,W17,$U$15:$U$213)</f>
        <v>6713.85302843273</v>
      </c>
    </row>
    <row r="18" customFormat="false" ht="12.75" hidden="false" customHeight="false" outlineLevel="0" collapsed="false">
      <c r="A18" s="24" t="n">
        <v>37500</v>
      </c>
      <c r="B18" s="25" t="n">
        <f aca="false">MONTH(A18)</f>
        <v>9</v>
      </c>
      <c r="C18" s="25" t="n">
        <f aca="false">YEAR(A18)</f>
        <v>2002</v>
      </c>
      <c r="D18" s="6" t="n">
        <v>12754.9600939178</v>
      </c>
      <c r="E18" s="6" t="n">
        <v>32688.1805781786</v>
      </c>
      <c r="F18" s="6"/>
      <c r="G18" s="6" t="n">
        <f aca="false">VLOOKUP(MONTH($A18),GasVolume,2,0)</f>
        <v>30355.2</v>
      </c>
      <c r="I18" s="26" t="n">
        <f aca="false">+$G18-D18</f>
        <v>17600.2399060822</v>
      </c>
      <c r="J18" s="26" t="n">
        <f aca="false">+$G18-E18</f>
        <v>-2332.9805781786</v>
      </c>
      <c r="L18" s="17" t="n">
        <v>6</v>
      </c>
      <c r="M18" s="18" t="n">
        <f aca="false">+N18*O18</f>
        <v>30355.2</v>
      </c>
      <c r="N18" s="19" t="n">
        <f aca="false">+N17</f>
        <v>33728</v>
      </c>
      <c r="O18" s="20" t="n">
        <v>0.9</v>
      </c>
      <c r="Q18" s="6" t="n">
        <v>50594.8436886862</v>
      </c>
      <c r="R18" s="6" t="n">
        <v>240.927827088982</v>
      </c>
      <c r="S18" s="6"/>
      <c r="T18" s="6" t="n">
        <v>129663.54850527</v>
      </c>
      <c r="U18" s="6" t="n">
        <v>617.445469072715</v>
      </c>
      <c r="V18" s="27"/>
      <c r="W18" s="0" t="n">
        <v>2005</v>
      </c>
      <c r="X18" s="6" t="n">
        <f aca="false">SUMIF($C$15:$C$213,W18,$Q$15:$Q$213)</f>
        <v>906090.444317439</v>
      </c>
      <c r="Y18" s="6" t="n">
        <f aca="false">SUMIF($C$15:$C$213,W18,$R$15:$R$213)</f>
        <v>4314.71640151161</v>
      </c>
      <c r="AA18" s="6" t="n">
        <f aca="false">SUMIF($C$15:$C$213,W18,$T$15:$T$213)</f>
        <v>1438998.86729576</v>
      </c>
      <c r="AB18" s="6" t="n">
        <f aca="false">SUMIF($C$15:$C$213,W18,$U$15:$U$213)</f>
        <v>6852.37555855122</v>
      </c>
    </row>
    <row r="19" customFormat="false" ht="12.75" hidden="false" customHeight="false" outlineLevel="0" collapsed="false">
      <c r="A19" s="24" t="n">
        <v>37530</v>
      </c>
      <c r="B19" s="25" t="n">
        <f aca="false">MONTH(A19)</f>
        <v>10</v>
      </c>
      <c r="C19" s="25" t="n">
        <f aca="false">YEAR(A19)</f>
        <v>2002</v>
      </c>
      <c r="D19" s="6" t="n">
        <v>6107.18099507345</v>
      </c>
      <c r="E19" s="6" t="n">
        <v>20601.4495558295</v>
      </c>
      <c r="F19" s="6"/>
      <c r="G19" s="6" t="n">
        <f aca="false">VLOOKUP(MONTH($A19),GasVolume,2,0)</f>
        <v>13976.6</v>
      </c>
      <c r="I19" s="26" t="n">
        <f aca="false">+$G19-D19</f>
        <v>7869.41900492655</v>
      </c>
      <c r="J19" s="26" t="n">
        <f aca="false">+$G19-E19</f>
        <v>-6624.84955582951</v>
      </c>
      <c r="L19" s="17" t="n">
        <v>7</v>
      </c>
      <c r="M19" s="18" t="n">
        <f aca="false">+N19*O19</f>
        <v>30355.2</v>
      </c>
      <c r="N19" s="19" t="n">
        <f aca="false">+N18</f>
        <v>33728</v>
      </c>
      <c r="O19" s="20" t="n">
        <v>0.9</v>
      </c>
      <c r="Q19" s="6" t="n">
        <v>25032.7397656058</v>
      </c>
      <c r="R19" s="6" t="n">
        <v>119.203522693361</v>
      </c>
      <c r="S19" s="6"/>
      <c r="T19" s="6" t="n">
        <v>84443.334157175</v>
      </c>
      <c r="U19" s="6" t="n">
        <v>402.111115034167</v>
      </c>
      <c r="V19" s="27"/>
      <c r="W19" s="0" t="n">
        <v>2006</v>
      </c>
      <c r="X19" s="6" t="n">
        <f aca="false">SUMIF($C$15:$C$213,W19,$Q$15:$Q$213)</f>
        <v>892574.728526</v>
      </c>
      <c r="Y19" s="6" t="n">
        <f aca="false">SUMIF($C$15:$C$213,W19,$R$15:$R$213)</f>
        <v>4250.35585012381</v>
      </c>
      <c r="AA19" s="6" t="n">
        <f aca="false">SUMIF($C$15:$C$213,W19,$T$15:$T$213)</f>
        <v>1423746.98407279</v>
      </c>
      <c r="AB19" s="6" t="n">
        <f aca="false">SUMIF($C$15:$C$213,W19,$U$15:$U$213)</f>
        <v>6779.74754320375</v>
      </c>
    </row>
    <row r="20" customFormat="false" ht="12.75" hidden="false" customHeight="false" outlineLevel="0" collapsed="false">
      <c r="A20" s="24" t="n">
        <v>37561</v>
      </c>
      <c r="B20" s="25" t="n">
        <f aca="false">MONTH(A20)</f>
        <v>11</v>
      </c>
      <c r="C20" s="25" t="n">
        <f aca="false">YEAR(A20)</f>
        <v>2002</v>
      </c>
      <c r="D20" s="6" t="n">
        <v>11952.8631354117</v>
      </c>
      <c r="E20" s="6" t="n">
        <v>29428.5340220598</v>
      </c>
      <c r="F20" s="6"/>
      <c r="G20" s="6" t="n">
        <f aca="false">VLOOKUP(MONTH($A20),GasVolume,2,0)</f>
        <v>22870.8</v>
      </c>
      <c r="I20" s="26" t="n">
        <f aca="false">+$G20-D20</f>
        <v>10917.9368645883</v>
      </c>
      <c r="J20" s="26" t="n">
        <f aca="false">+$G20-E20</f>
        <v>-6557.73402205983</v>
      </c>
      <c r="L20" s="17" t="n">
        <v>8</v>
      </c>
      <c r="M20" s="18" t="n">
        <f aca="false">+N20*O20</f>
        <v>30355.2</v>
      </c>
      <c r="N20" s="19" t="n">
        <f aca="false">+N19</f>
        <v>33728</v>
      </c>
      <c r="O20" s="20" t="n">
        <v>0.9</v>
      </c>
      <c r="Q20" s="6" t="n">
        <v>47413.1818144058</v>
      </c>
      <c r="R20" s="6" t="n">
        <v>225.777056259075</v>
      </c>
      <c r="S20" s="6"/>
      <c r="T20" s="6" t="n">
        <v>116733.574066084</v>
      </c>
      <c r="U20" s="6" t="n">
        <v>555.874162219449</v>
      </c>
      <c r="V20" s="27"/>
      <c r="W20" s="0" t="n">
        <v>2007</v>
      </c>
      <c r="X20" s="6" t="n">
        <f aca="false">SUMIF($C$15:$C$213,W20,$Q$15:$Q$213)</f>
        <v>897459.091459611</v>
      </c>
      <c r="Y20" s="6" t="n">
        <f aca="false">SUMIF($C$15:$C$213,W20,$R$15:$R$213)</f>
        <v>4273.61472123624</v>
      </c>
      <c r="AA20" s="6" t="n">
        <f aca="false">SUMIF($C$15:$C$213,W20,$T$15:$T$213)</f>
        <v>1402035.45223307</v>
      </c>
      <c r="AB20" s="6" t="n">
        <f aca="false">SUMIF($C$15:$C$213,W20,$U$15:$U$213)</f>
        <v>6676.35929634796</v>
      </c>
    </row>
    <row r="21" customFormat="false" ht="12.75" hidden="false" customHeight="false" outlineLevel="0" collapsed="false">
      <c r="A21" s="24" t="n">
        <v>37591</v>
      </c>
      <c r="B21" s="25" t="n">
        <f aca="false">MONTH(A21)</f>
        <v>12</v>
      </c>
      <c r="C21" s="25" t="n">
        <f aca="false">YEAR(A21)</f>
        <v>2002</v>
      </c>
      <c r="D21" s="6" t="n">
        <v>13004.2770181659</v>
      </c>
      <c r="E21" s="6" t="n">
        <v>30681.7831449833</v>
      </c>
      <c r="F21" s="6"/>
      <c r="G21" s="6" t="n">
        <f aca="false">VLOOKUP(MONTH($A21),GasVolume,2,0)</f>
        <v>22870.8</v>
      </c>
      <c r="I21" s="26" t="n">
        <f aca="false">+$G21-D21</f>
        <v>9866.52298183413</v>
      </c>
      <c r="J21" s="26" t="n">
        <f aca="false">+$G21-E21</f>
        <v>-7810.98314498327</v>
      </c>
      <c r="L21" s="17" t="n">
        <v>9</v>
      </c>
      <c r="M21" s="18" t="n">
        <f aca="false">+N21*O21</f>
        <v>30355.2</v>
      </c>
      <c r="N21" s="19" t="n">
        <f aca="false">+N20</f>
        <v>33728</v>
      </c>
      <c r="O21" s="20" t="n">
        <v>0.9</v>
      </c>
      <c r="Q21" s="6" t="n">
        <v>53303.2642553407</v>
      </c>
      <c r="R21" s="6" t="n">
        <v>253.825067882575</v>
      </c>
      <c r="S21" s="6"/>
      <c r="T21" s="6" t="n">
        <v>125761.639229734</v>
      </c>
      <c r="U21" s="6" t="n">
        <v>598.864948713021</v>
      </c>
      <c r="V21" s="27"/>
      <c r="W21" s="0" t="n">
        <v>2008</v>
      </c>
      <c r="X21" s="6" t="n">
        <f aca="false">SUMIF($C$15:$C$213,W21,$Q$15:$Q$213)</f>
        <v>887099.777962007</v>
      </c>
      <c r="Y21" s="6" t="n">
        <f aca="false">SUMIF($C$15:$C$213,W21,$R$15:$R$213)</f>
        <v>4224.28465696194</v>
      </c>
      <c r="AA21" s="6" t="n">
        <f aca="false">SUMIF($C$15:$C$213,W21,$T$15:$T$213)</f>
        <v>1416865.47758249</v>
      </c>
      <c r="AB21" s="6" t="n">
        <f aca="false">SUMIF($C$15:$C$213,W21,$U$15:$U$213)</f>
        <v>6746.97846467854</v>
      </c>
    </row>
    <row r="22" customFormat="false" ht="12.75" hidden="false" customHeight="false" outlineLevel="0" collapsed="false">
      <c r="A22" s="24" t="n">
        <v>37622</v>
      </c>
      <c r="B22" s="25" t="n">
        <f aca="false">MONTH(A22)</f>
        <v>1</v>
      </c>
      <c r="C22" s="25" t="n">
        <f aca="false">YEAR(A22)</f>
        <v>2003</v>
      </c>
      <c r="D22" s="6" t="n">
        <v>17696.6903207131</v>
      </c>
      <c r="E22" s="6" t="n">
        <v>31368.7398980734</v>
      </c>
      <c r="F22" s="6"/>
      <c r="G22" s="6" t="n">
        <f aca="false">VLOOKUP(MONTH($A22),GasVolume,2,0)</f>
        <v>22870.8</v>
      </c>
      <c r="I22" s="26" t="n">
        <f aca="false">+$G22-D22</f>
        <v>5174.10967928685</v>
      </c>
      <c r="J22" s="26" t="n">
        <f aca="false">+$G22-E22</f>
        <v>-8497.9398980734</v>
      </c>
      <c r="L22" s="17" t="n">
        <v>10</v>
      </c>
      <c r="M22" s="18" t="n">
        <f aca="false">+N22*O22</f>
        <v>13976.6</v>
      </c>
      <c r="N22" s="19" t="n">
        <f aca="false">+N16</f>
        <v>25412</v>
      </c>
      <c r="O22" s="20" t="n">
        <v>0.55</v>
      </c>
      <c r="Q22" s="6" t="n">
        <v>72537.0091157091</v>
      </c>
      <c r="R22" s="6" t="n">
        <v>345.414329122424</v>
      </c>
      <c r="S22" s="6"/>
      <c r="T22" s="6" t="n">
        <v>128577.408018019</v>
      </c>
      <c r="U22" s="6" t="n">
        <v>612.273371514375</v>
      </c>
      <c r="V22" s="27"/>
      <c r="W22" s="0" t="n">
        <v>2009</v>
      </c>
      <c r="X22" s="6" t="n">
        <f aca="false">SUMIF($C$15:$C$213,W22,$Q$15:$Q$213)</f>
        <v>881982.994673469</v>
      </c>
      <c r="Y22" s="6" t="n">
        <f aca="false">SUMIF($C$15:$C$213,W22,$R$15:$R$213)</f>
        <v>4199.91902225461</v>
      </c>
      <c r="AA22" s="6" t="n">
        <f aca="false">SUMIF($C$15:$C$213,W22,$T$15:$T$213)</f>
        <v>1398011.91311654</v>
      </c>
      <c r="AB22" s="6" t="n">
        <f aca="false">SUMIF($C$15:$C$213,W22,$U$15:$U$213)</f>
        <v>6657.19958626923</v>
      </c>
    </row>
    <row r="23" customFormat="false" ht="12.75" hidden="false" customHeight="false" outlineLevel="0" collapsed="false">
      <c r="A23" s="24" t="n">
        <v>37653</v>
      </c>
      <c r="B23" s="25" t="n">
        <f aca="false">MONTH(A23)</f>
        <v>2</v>
      </c>
      <c r="C23" s="25" t="n">
        <f aca="false">YEAR(A23)</f>
        <v>2003</v>
      </c>
      <c r="D23" s="6" t="n">
        <v>18615.9940761933</v>
      </c>
      <c r="E23" s="6" t="n">
        <v>28833.1468847396</v>
      </c>
      <c r="F23" s="6"/>
      <c r="G23" s="6" t="n">
        <f aca="false">VLOOKUP(MONTH($A23),GasVolume,2,0)</f>
        <v>22870.8</v>
      </c>
      <c r="I23" s="26" t="n">
        <f aca="false">+$G23-D23</f>
        <v>4254.80592380667</v>
      </c>
      <c r="J23" s="26" t="n">
        <f aca="false">+$G23-E23</f>
        <v>-5962.3468847396</v>
      </c>
      <c r="L23" s="17" t="n">
        <v>11</v>
      </c>
      <c r="M23" s="18" t="n">
        <f aca="false">+N23*O23</f>
        <v>22870.8</v>
      </c>
      <c r="N23" s="19" t="n">
        <f aca="false">+N15</f>
        <v>25412</v>
      </c>
      <c r="O23" s="20" t="n">
        <v>0.9</v>
      </c>
      <c r="Q23" s="6" t="n">
        <v>68920.7766935625</v>
      </c>
      <c r="R23" s="6" t="n">
        <v>328.19417473125</v>
      </c>
      <c r="S23" s="6"/>
      <c r="T23" s="6" t="n">
        <v>106747.072956857</v>
      </c>
      <c r="U23" s="6" t="n">
        <v>508.319395032652</v>
      </c>
      <c r="V23" s="27"/>
      <c r="W23" s="0" t="n">
        <v>2010</v>
      </c>
      <c r="X23" s="6" t="n">
        <f aca="false">SUMIF($C$15:$C$213,W23,$Q$15:$Q$213)</f>
        <v>880799.552137048</v>
      </c>
      <c r="Y23" s="6" t="n">
        <f aca="false">SUMIF($C$15:$C$213,W23,$R$15:$R$213)</f>
        <v>4194.28358160499</v>
      </c>
      <c r="AA23" s="6" t="n">
        <f aca="false">SUMIF($C$15:$C$213,W23,$T$15:$T$213)</f>
        <v>1374036.07823876</v>
      </c>
      <c r="AB23" s="6" t="n">
        <f aca="false">SUMIF($C$15:$C$213,W23,$U$15:$U$213)</f>
        <v>6543.02894399408</v>
      </c>
    </row>
    <row r="24" customFormat="false" ht="12.75" hidden="false" customHeight="false" outlineLevel="0" collapsed="false">
      <c r="A24" s="24" t="n">
        <v>37681</v>
      </c>
      <c r="B24" s="25" t="n">
        <f aca="false">MONTH(A24)</f>
        <v>3</v>
      </c>
      <c r="C24" s="25" t="n">
        <f aca="false">YEAR(A24)</f>
        <v>2003</v>
      </c>
      <c r="D24" s="6" t="n">
        <v>15252.9030002094</v>
      </c>
      <c r="E24" s="6" t="n">
        <v>29671.2510433536</v>
      </c>
      <c r="F24" s="6"/>
      <c r="G24" s="6" t="n">
        <f aca="false">VLOOKUP(MONTH($A24),GasVolume,2,0)</f>
        <v>22870.8</v>
      </c>
      <c r="I24" s="26" t="n">
        <f aca="false">+$G24-D24</f>
        <v>7617.89699979057</v>
      </c>
      <c r="J24" s="26" t="n">
        <f aca="false">+$G24-E24</f>
        <v>-6800.45104335356</v>
      </c>
      <c r="L24" s="28" t="n">
        <v>12</v>
      </c>
      <c r="M24" s="29" t="n">
        <f aca="false">+N24*O24</f>
        <v>22870.8</v>
      </c>
      <c r="N24" s="30" t="n">
        <f aca="false">+N15</f>
        <v>25412</v>
      </c>
      <c r="O24" s="31" t="n">
        <v>0.9</v>
      </c>
      <c r="Q24" s="6" t="n">
        <v>62520.1630314019</v>
      </c>
      <c r="R24" s="6" t="n">
        <v>297.715062054295</v>
      </c>
      <c r="S24" s="6"/>
      <c r="T24" s="6" t="n">
        <v>121619.56661959</v>
      </c>
      <c r="U24" s="6" t="n">
        <v>579.14079342662</v>
      </c>
      <c r="V24" s="27"/>
      <c r="W24" s="0" t="n">
        <v>2011</v>
      </c>
      <c r="X24" s="6" t="n">
        <f aca="false">SUMIF($C$15:$C$213,W24,$Q$15:$Q$213)</f>
        <v>883044.735920434</v>
      </c>
      <c r="Y24" s="6" t="n">
        <f aca="false">SUMIF($C$15:$C$213,W24,$R$15:$R$213)</f>
        <v>4204.97493295445</v>
      </c>
      <c r="AA24" s="6" t="n">
        <f aca="false">SUMIF($C$15:$C$213,W24,$T$15:$T$213)</f>
        <v>1367085.11283311</v>
      </c>
      <c r="AB24" s="6" t="n">
        <f aca="false">SUMIF($C$15:$C$213,W24,$U$15:$U$213)</f>
        <v>6509.92910872907</v>
      </c>
    </row>
    <row r="25" customFormat="false" ht="12.75" hidden="false" customHeight="false" outlineLevel="0" collapsed="false">
      <c r="A25" s="24" t="n">
        <v>37712</v>
      </c>
      <c r="B25" s="25" t="n">
        <f aca="false">MONTH(A25)</f>
        <v>4</v>
      </c>
      <c r="C25" s="25" t="n">
        <f aca="false">YEAR(A25)</f>
        <v>2003</v>
      </c>
      <c r="D25" s="6" t="n">
        <v>9217.13606856408</v>
      </c>
      <c r="E25" s="6" t="n">
        <v>18208.4894564547</v>
      </c>
      <c r="F25" s="6"/>
      <c r="G25" s="6" t="n">
        <f aca="false">VLOOKUP(MONTH($A25),GasVolume,2,0)</f>
        <v>13976.6</v>
      </c>
      <c r="I25" s="26" t="n">
        <f aca="false">+$G25-D25</f>
        <v>4759.46393143592</v>
      </c>
      <c r="J25" s="26" t="n">
        <f aca="false">+$G25-E25</f>
        <v>-4231.88945645466</v>
      </c>
      <c r="Q25" s="6" t="n">
        <v>36561.4282767318</v>
      </c>
      <c r="R25" s="6" t="n">
        <v>174.102039413009</v>
      </c>
      <c r="S25" s="6"/>
      <c r="T25" s="6" t="n">
        <v>72227.2489347666</v>
      </c>
      <c r="U25" s="6" t="n">
        <v>343.939280641746</v>
      </c>
      <c r="V25" s="27"/>
      <c r="W25" s="0" t="n">
        <v>2012</v>
      </c>
      <c r="X25" s="6" t="n">
        <f aca="false">SUMIF($C$15:$C$213,W25,$Q$15:$Q$213)</f>
        <v>886787.617189449</v>
      </c>
      <c r="Y25" s="6" t="n">
        <f aca="false">SUMIF($C$15:$C$213,W25,$R$15:$R$213)</f>
        <v>4222.79817709262</v>
      </c>
      <c r="AA25" s="6" t="n">
        <f aca="false">SUMIF($C$15:$C$213,W25,$T$15:$T$213)</f>
        <v>1365465.92232046</v>
      </c>
      <c r="AB25" s="6" t="n">
        <f aca="false">SUMIF($C$15:$C$213,W25,$U$15:$U$213)</f>
        <v>6502.2186777165</v>
      </c>
    </row>
    <row r="26" customFormat="false" ht="12.75" hidden="false" customHeight="false" outlineLevel="0" collapsed="false">
      <c r="A26" s="24" t="n">
        <v>37742</v>
      </c>
      <c r="B26" s="25" t="n">
        <f aca="false">MONTH(A26)</f>
        <v>5</v>
      </c>
      <c r="C26" s="25" t="n">
        <f aca="false">YEAR(A26)</f>
        <v>2003</v>
      </c>
      <c r="D26" s="6" t="n">
        <v>23280.6416449104</v>
      </c>
      <c r="E26" s="6" t="n">
        <v>29522.5630358412</v>
      </c>
      <c r="F26" s="6"/>
      <c r="G26" s="6" t="n">
        <f aca="false">VLOOKUP(MONTH($A26),GasVolume,2,0)</f>
        <v>30355.2</v>
      </c>
      <c r="I26" s="26" t="n">
        <f aca="false">+$G26-D26</f>
        <v>7074.5583550896</v>
      </c>
      <c r="J26" s="26" t="n">
        <f aca="false">+$G26-E26</f>
        <v>832.636964158821</v>
      </c>
      <c r="L26" s="22" t="s">
        <v>24</v>
      </c>
      <c r="Q26" s="6" t="n">
        <v>95425.081448132</v>
      </c>
      <c r="R26" s="6" t="n">
        <v>454.40514975301</v>
      </c>
      <c r="S26" s="6"/>
      <c r="T26" s="6" t="n">
        <v>121010.108966161</v>
      </c>
      <c r="U26" s="6" t="n">
        <v>576.238614124577</v>
      </c>
      <c r="V26" s="27"/>
      <c r="W26" s="0" t="n">
        <v>2013</v>
      </c>
      <c r="X26" s="6" t="n">
        <f aca="false">SUMIF($C$15:$C$213,W26,$Q$15:$Q$213)</f>
        <v>878802.172052271</v>
      </c>
      <c r="Y26" s="6" t="n">
        <f aca="false">SUMIF($C$15:$C$213,W26,$R$15:$R$213)</f>
        <v>4184.77224786796</v>
      </c>
      <c r="AA26" s="6" t="n">
        <f aca="false">SUMIF($C$15:$C$213,W26,$T$15:$T$213)</f>
        <v>1355225.40659182</v>
      </c>
      <c r="AB26" s="6" t="n">
        <f aca="false">SUMIF($C$15:$C$213,W26,$U$15:$U$213)</f>
        <v>6453.45431710391</v>
      </c>
    </row>
    <row r="27" customFormat="false" ht="12.75" hidden="false" customHeight="false" outlineLevel="0" collapsed="false">
      <c r="A27" s="24" t="n">
        <v>37773</v>
      </c>
      <c r="B27" s="25" t="n">
        <f aca="false">MONTH(A27)</f>
        <v>6</v>
      </c>
      <c r="C27" s="25" t="n">
        <f aca="false">YEAR(A27)</f>
        <v>2003</v>
      </c>
      <c r="D27" s="6" t="n">
        <v>24643.050078468</v>
      </c>
      <c r="E27" s="6" t="n">
        <v>29463.4758275429</v>
      </c>
      <c r="F27" s="6"/>
      <c r="G27" s="6" t="n">
        <f aca="false">VLOOKUP(MONTH($A27),GasVolume,2,0)</f>
        <v>30355.2</v>
      </c>
      <c r="I27" s="26" t="n">
        <f aca="false">+$G27-D27</f>
        <v>5712.14992153199</v>
      </c>
      <c r="J27" s="26" t="n">
        <f aca="false">+$G27-E27</f>
        <v>891.724172457089</v>
      </c>
      <c r="Q27" s="6" t="n">
        <v>97751.091148227</v>
      </c>
      <c r="R27" s="6" t="n">
        <v>465.481386420128</v>
      </c>
      <c r="S27" s="6"/>
      <c r="T27" s="6" t="n">
        <v>116872.177023177</v>
      </c>
      <c r="U27" s="6" t="n">
        <v>556.534176300843</v>
      </c>
      <c r="V27" s="27"/>
      <c r="W27" s="0" t="n">
        <v>2014</v>
      </c>
      <c r="X27" s="6" t="n">
        <f aca="false">SUMIF($C$15:$C$213,W27,$Q$15:$Q$213)</f>
        <v>878751.78809553</v>
      </c>
      <c r="Y27" s="6" t="n">
        <f aca="false">SUMIF($C$15:$C$213,W27,$R$15:$R$213)</f>
        <v>4184.53232426443</v>
      </c>
      <c r="AA27" s="6" t="n">
        <f aca="false">SUMIF($C$15:$C$213,W27,$T$15:$T$213)</f>
        <v>1348183.38006309</v>
      </c>
      <c r="AB27" s="6" t="n">
        <f aca="false">SUMIF($C$15:$C$213,W27,$U$15:$U$213)</f>
        <v>6419.92085744326</v>
      </c>
    </row>
    <row r="28" customFormat="false" ht="12.75" hidden="false" customHeight="false" outlineLevel="0" collapsed="false">
      <c r="A28" s="24" t="n">
        <v>37803</v>
      </c>
      <c r="B28" s="25" t="n">
        <f aca="false">MONTH(A28)</f>
        <v>7</v>
      </c>
      <c r="C28" s="25" t="n">
        <f aca="false">YEAR(A28)</f>
        <v>2003</v>
      </c>
      <c r="D28" s="6" t="n">
        <v>28424.1783306334</v>
      </c>
      <c r="E28" s="6" t="n">
        <v>31273.5357896583</v>
      </c>
      <c r="F28" s="6"/>
      <c r="G28" s="6" t="n">
        <f aca="false">VLOOKUP(MONTH($A28),GasVolume,2,0)</f>
        <v>30355.2</v>
      </c>
      <c r="I28" s="26" t="n">
        <f aca="false">+$G28-D28</f>
        <v>1931.02166936656</v>
      </c>
      <c r="J28" s="26" t="n">
        <f aca="false">+$G28-E28</f>
        <v>-918.335789658297</v>
      </c>
      <c r="L28" s="12" t="s">
        <v>26</v>
      </c>
      <c r="M28" s="13" t="s">
        <v>31</v>
      </c>
      <c r="N28" s="2"/>
      <c r="O28" s="2"/>
      <c r="Q28" s="6" t="n">
        <v>116507.93709502</v>
      </c>
      <c r="R28" s="6" t="n">
        <v>554.799700452476</v>
      </c>
      <c r="S28" s="6"/>
      <c r="T28" s="6" t="n">
        <v>128187.175655085</v>
      </c>
      <c r="U28" s="6" t="n">
        <v>610.415122167071</v>
      </c>
      <c r="V28" s="27"/>
      <c r="W28" s="0" t="n">
        <v>2015</v>
      </c>
      <c r="X28" s="6" t="n">
        <f aca="false">SUMIF($C$15:$C$213,W28,$Q$15:$Q$213)</f>
        <v>881153.193093277</v>
      </c>
      <c r="Y28" s="6" t="n">
        <f aca="false">SUMIF($C$15:$C$213,W28,$R$15:$R$213)</f>
        <v>4195.96758615846</v>
      </c>
      <c r="AA28" s="6" t="n">
        <f aca="false">SUMIF($C$15:$C$213,W28,$T$15:$T$213)</f>
        <v>1342324.37720756</v>
      </c>
      <c r="AB28" s="6" t="n">
        <f aca="false">SUMIF($C$15:$C$213,W28,$U$15:$U$213)</f>
        <v>6392.02084384554</v>
      </c>
    </row>
    <row r="29" customFormat="false" ht="12.75" hidden="false" customHeight="false" outlineLevel="0" collapsed="false">
      <c r="A29" s="24" t="n">
        <v>37834</v>
      </c>
      <c r="B29" s="25" t="n">
        <f aca="false">MONTH(A29)</f>
        <v>8</v>
      </c>
      <c r="C29" s="25" t="n">
        <f aca="false">YEAR(A29)</f>
        <v>2003</v>
      </c>
      <c r="D29" s="6" t="n">
        <v>27997.5191815082</v>
      </c>
      <c r="E29" s="6" t="n">
        <v>31300.25600122</v>
      </c>
      <c r="F29" s="6"/>
      <c r="G29" s="6" t="n">
        <f aca="false">VLOOKUP(MONTH($A29),GasVolume,2,0)</f>
        <v>30355.2</v>
      </c>
      <c r="I29" s="26" t="n">
        <f aca="false">+$G29-D29</f>
        <v>2357.68081849176</v>
      </c>
      <c r="J29" s="26" t="n">
        <f aca="false">+$G29-E29</f>
        <v>-945.056001219953</v>
      </c>
      <c r="L29" s="17" t="n">
        <v>1</v>
      </c>
      <c r="M29" s="32" t="n">
        <f aca="false">SUMIF($B$15:$B$213,L29,$I$15:$I$213)/COUNTIF($B$15:$B$213,L29)</f>
        <v>3522.91966939438</v>
      </c>
      <c r="N29" s="6"/>
      <c r="O29" s="6"/>
      <c r="Q29" s="6" t="n">
        <v>114759.10281988</v>
      </c>
      <c r="R29" s="6" t="n">
        <v>546.471918189907</v>
      </c>
      <c r="S29" s="6"/>
      <c r="T29" s="6" t="n">
        <v>128296.699198442</v>
      </c>
      <c r="U29" s="6" t="n">
        <v>610.936662849725</v>
      </c>
      <c r="V29" s="27"/>
      <c r="W29" s="0" t="n">
        <v>2016</v>
      </c>
      <c r="X29" s="6" t="n">
        <f aca="false">SUMIF($C$15:$C$213,W29,$Q$15:$Q$213)</f>
        <v>882725.37149259</v>
      </c>
      <c r="Y29" s="6" t="n">
        <f aca="false">SUMIF($C$15:$C$213,W29,$R$15:$R$213)</f>
        <v>4203.45414996472</v>
      </c>
      <c r="AA29" s="6" t="n">
        <f aca="false">SUMIF($C$15:$C$213,W29,$T$15:$T$213)</f>
        <v>1333162.66862284</v>
      </c>
      <c r="AB29" s="6" t="n">
        <f aca="false">SUMIF($C$15:$C$213,W29,$U$15:$U$213)</f>
        <v>6348.39366010875</v>
      </c>
    </row>
    <row r="30" customFormat="false" ht="12.75" hidden="false" customHeight="false" outlineLevel="0" collapsed="false">
      <c r="A30" s="24" t="n">
        <v>37865</v>
      </c>
      <c r="B30" s="25" t="n">
        <f aca="false">MONTH(A30)</f>
        <v>9</v>
      </c>
      <c r="C30" s="25" t="n">
        <f aca="false">YEAR(A30)</f>
        <v>2003</v>
      </c>
      <c r="D30" s="6" t="n">
        <v>19018.7994884909</v>
      </c>
      <c r="E30" s="6" t="n">
        <v>32568.501684758</v>
      </c>
      <c r="F30" s="6"/>
      <c r="G30" s="6" t="n">
        <f aca="false">VLOOKUP(MONTH($A30),GasVolume,2,0)</f>
        <v>30355.2</v>
      </c>
      <c r="I30" s="26" t="n">
        <f aca="false">+$G30-D30</f>
        <v>11336.4005115091</v>
      </c>
      <c r="J30" s="26" t="n">
        <f aca="false">+$G30-E30</f>
        <v>-2213.30168475799</v>
      </c>
      <c r="L30" s="17" t="n">
        <v>2</v>
      </c>
      <c r="M30" s="32" t="n">
        <f aca="false">SUMIF($B$15:$B$213,L30,$I$15:$I$213)/COUNTIF($B$15:$B$213,L30)</f>
        <v>3121.8765614007</v>
      </c>
      <c r="N30" s="6"/>
      <c r="O30" s="6"/>
      <c r="Q30" s="6" t="n">
        <v>75441.4894426455</v>
      </c>
      <c r="R30" s="6" t="n">
        <v>359.245187822121</v>
      </c>
      <c r="S30" s="6"/>
      <c r="T30" s="6" t="n">
        <v>129188.820645609</v>
      </c>
      <c r="U30" s="6" t="n">
        <v>615.184860217185</v>
      </c>
      <c r="V30" s="27"/>
      <c r="W30" s="0" t="n">
        <v>2017</v>
      </c>
      <c r="X30" s="6" t="n">
        <f aca="false">SUMIF($C$15:$C$213,W30,$Q$15:$Q$213)</f>
        <v>881158.24693442</v>
      </c>
      <c r="Y30" s="6" t="n">
        <f aca="false">SUMIF($C$15:$C$213,W30,$R$15:$R$213)</f>
        <v>4195.99165206867</v>
      </c>
      <c r="AA30" s="6" t="n">
        <f aca="false">SUMIF($C$15:$C$213,W30,$T$15:$T$213)</f>
        <v>1316837.09599076</v>
      </c>
      <c r="AB30" s="6" t="n">
        <f aca="false">SUMIF($C$15:$C$213,W30,$U$15:$U$213)</f>
        <v>6270.65283805125</v>
      </c>
    </row>
    <row r="31" customFormat="false" ht="12.75" hidden="false" customHeight="false" outlineLevel="0" collapsed="false">
      <c r="A31" s="24" t="n">
        <v>37895</v>
      </c>
      <c r="B31" s="25" t="n">
        <f aca="false">MONTH(A31)</f>
        <v>10</v>
      </c>
      <c r="C31" s="25" t="n">
        <f aca="false">YEAR(A31)</f>
        <v>2003</v>
      </c>
      <c r="D31" s="6" t="n">
        <v>7454.55132909511</v>
      </c>
      <c r="E31" s="6" t="n">
        <v>20663.0629906183</v>
      </c>
      <c r="F31" s="6"/>
      <c r="G31" s="6" t="n">
        <f aca="false">VLOOKUP(MONTH($A31),GasVolume,2,0)</f>
        <v>13976.6</v>
      </c>
      <c r="I31" s="26" t="n">
        <f aca="false">+$G31-D31</f>
        <v>6522.04867090489</v>
      </c>
      <c r="J31" s="26" t="n">
        <f aca="false">+$G31-E31</f>
        <v>-6686.46299061832</v>
      </c>
      <c r="L31" s="17" t="n">
        <v>3</v>
      </c>
      <c r="M31" s="32" t="n">
        <f aca="false">SUMIF($B$15:$B$213,L31,$I$15:$I$213)/COUNTIF($B$15:$B$213,L31)</f>
        <v>5226.6191301109</v>
      </c>
      <c r="N31" s="6"/>
      <c r="O31" s="6"/>
      <c r="Q31" s="6" t="n">
        <v>30555.4794660781</v>
      </c>
      <c r="R31" s="6" t="n">
        <v>145.5022831718</v>
      </c>
      <c r="S31" s="6"/>
      <c r="T31" s="6" t="n">
        <v>84695.8816222621</v>
      </c>
      <c r="U31" s="6" t="n">
        <v>403.313722010772</v>
      </c>
      <c r="V31" s="27"/>
      <c r="W31" s="0" t="n">
        <v>2018</v>
      </c>
      <c r="X31" s="6" t="n">
        <f aca="false">SUMIF($C$15:$C$213,W31,$Q$15:$Q$213)</f>
        <v>941956.442010033</v>
      </c>
      <c r="Y31" s="6" t="n">
        <f aca="false">SUMIF($C$15:$C$213,W31,$R$15:$R$213)</f>
        <v>4485.50686671444</v>
      </c>
      <c r="AA31" s="6" t="n">
        <f aca="false">SUMIF($C$15:$C$213,W31,$T$15:$T$213)</f>
        <v>1266939.36951452</v>
      </c>
      <c r="AB31" s="6" t="n">
        <f aca="false">SUMIF($C$15:$C$213,W31,$U$15:$U$213)</f>
        <v>6033.0446167358</v>
      </c>
    </row>
    <row r="32" customFormat="false" ht="12.75" hidden="false" customHeight="false" outlineLevel="0" collapsed="false">
      <c r="A32" s="24" t="n">
        <v>37926</v>
      </c>
      <c r="B32" s="25" t="n">
        <f aca="false">MONTH(A32)</f>
        <v>11</v>
      </c>
      <c r="C32" s="25" t="n">
        <f aca="false">YEAR(A32)</f>
        <v>2003</v>
      </c>
      <c r="D32" s="6" t="n">
        <v>15427.0744095032</v>
      </c>
      <c r="E32" s="6" t="n">
        <v>29520.6102931756</v>
      </c>
      <c r="F32" s="6"/>
      <c r="G32" s="6" t="n">
        <f aca="false">VLOOKUP(MONTH($A32),GasVolume,2,0)</f>
        <v>22870.8</v>
      </c>
      <c r="I32" s="26" t="n">
        <f aca="false">+$G32-D32</f>
        <v>7443.72559049681</v>
      </c>
      <c r="J32" s="26" t="n">
        <f aca="false">+$G32-E32</f>
        <v>-6649.81029317563</v>
      </c>
      <c r="L32" s="17" t="n">
        <v>4</v>
      </c>
      <c r="M32" s="32" t="n">
        <f aca="false">SUMIF($B$15:$B$213,L32,$I$15:$I$213)/COUNTIF($B$15:$B$213,L32)</f>
        <v>3532.65394615104</v>
      </c>
      <c r="N32" s="6"/>
      <c r="O32" s="6"/>
      <c r="Q32" s="6" t="n">
        <v>61194.2658052487</v>
      </c>
      <c r="R32" s="6" t="n">
        <v>291.401265739279</v>
      </c>
      <c r="S32" s="6"/>
      <c r="T32" s="6" t="n">
        <v>117098.811158967</v>
      </c>
      <c r="U32" s="6" t="n">
        <v>557.613386471273</v>
      </c>
      <c r="V32" s="27"/>
      <c r="X32" s="2"/>
      <c r="Y32" s="2"/>
    </row>
    <row r="33" customFormat="false" ht="12.75" hidden="false" customHeight="false" outlineLevel="0" collapsed="false">
      <c r="A33" s="24" t="n">
        <v>37956</v>
      </c>
      <c r="B33" s="25" t="n">
        <f aca="false">MONTH(A33)</f>
        <v>12</v>
      </c>
      <c r="C33" s="25" t="n">
        <f aca="false">YEAR(A33)</f>
        <v>2003</v>
      </c>
      <c r="D33" s="6" t="n">
        <v>16092.5755780145</v>
      </c>
      <c r="E33" s="6" t="n">
        <v>30735.3899218893</v>
      </c>
      <c r="F33" s="6"/>
      <c r="G33" s="6" t="n">
        <f aca="false">VLOOKUP(MONTH($A33),GasVolume,2,0)</f>
        <v>22870.8</v>
      </c>
      <c r="I33" s="26" t="n">
        <f aca="false">+$G33-D33</f>
        <v>6778.22442198547</v>
      </c>
      <c r="J33" s="26" t="n">
        <f aca="false">+$G33-E33</f>
        <v>-7864.58992188929</v>
      </c>
      <c r="L33" s="17" t="n">
        <v>5</v>
      </c>
      <c r="M33" s="32" t="n">
        <f aca="false">SUMIF($B$15:$B$213,L33,$I$15:$I$213)/COUNTIF($B$15:$B$213,L33)</f>
        <v>9721.93467323711</v>
      </c>
      <c r="N33" s="6"/>
      <c r="O33" s="6"/>
      <c r="Q33" s="6" t="n">
        <v>65961.8991033254</v>
      </c>
      <c r="R33" s="6" t="n">
        <v>314.104281444407</v>
      </c>
      <c r="S33" s="6"/>
      <c r="T33" s="6" t="n">
        <v>125981.368184393</v>
      </c>
      <c r="U33" s="6" t="n">
        <v>599.91127706854</v>
      </c>
      <c r="V33" s="27"/>
    </row>
    <row r="34" customFormat="false" ht="12.75" hidden="false" customHeight="false" outlineLevel="0" collapsed="false">
      <c r="A34" s="24" t="n">
        <v>37987</v>
      </c>
      <c r="B34" s="25" t="n">
        <f aca="false">MONTH(A34)</f>
        <v>1</v>
      </c>
      <c r="C34" s="25" t="n">
        <f aca="false">YEAR(A34)</f>
        <v>2004</v>
      </c>
      <c r="D34" s="6" t="n">
        <v>20243.5166742343</v>
      </c>
      <c r="E34" s="6" t="n">
        <v>32163.4445853154</v>
      </c>
      <c r="F34" s="6"/>
      <c r="G34" s="6" t="n">
        <f aca="false">VLOOKUP(MONTH($A34),GasVolume,2,0)</f>
        <v>22870.8</v>
      </c>
      <c r="I34" s="26" t="n">
        <f aca="false">+$G34-D34</f>
        <v>2627.28332576575</v>
      </c>
      <c r="J34" s="26" t="n">
        <f aca="false">+$G34-E34</f>
        <v>-9292.64458531542</v>
      </c>
      <c r="L34" s="17" t="n">
        <v>6</v>
      </c>
      <c r="M34" s="32" t="n">
        <f aca="false">SUMIF($B$15:$B$213,L34,$I$15:$I$213)/COUNTIF($B$15:$B$213,L34)</f>
        <v>6860.17468446738</v>
      </c>
      <c r="N34" s="6"/>
      <c r="O34" s="6"/>
      <c r="Q34" s="6" t="n">
        <v>82976.2021553962</v>
      </c>
      <c r="R34" s="6" t="n">
        <v>395.124772168554</v>
      </c>
      <c r="S34" s="6"/>
      <c r="T34" s="6" t="n">
        <v>131834.82508856</v>
      </c>
      <c r="U34" s="6" t="n">
        <v>627.784881374094</v>
      </c>
      <c r="V34" s="27"/>
    </row>
    <row r="35" customFormat="false" ht="12.75" hidden="false" customHeight="false" outlineLevel="0" collapsed="false">
      <c r="A35" s="24" t="n">
        <v>38018</v>
      </c>
      <c r="B35" s="25" t="n">
        <f aca="false">MONTH(A35)</f>
        <v>2</v>
      </c>
      <c r="C35" s="25" t="n">
        <f aca="false">YEAR(A35)</f>
        <v>2004</v>
      </c>
      <c r="D35" s="6" t="n">
        <v>20356.3569520634</v>
      </c>
      <c r="E35" s="6" t="n">
        <v>30003.7088998479</v>
      </c>
      <c r="F35" s="6"/>
      <c r="G35" s="6" t="n">
        <f aca="false">VLOOKUP(MONTH($A35),GasVolume,2,0)</f>
        <v>22870.8</v>
      </c>
      <c r="I35" s="26" t="n">
        <f aca="false">+$G35-D35</f>
        <v>2514.44304793657</v>
      </c>
      <c r="J35" s="26" t="n">
        <f aca="false">+$G35-E35</f>
        <v>-7132.90889984787</v>
      </c>
      <c r="L35" s="17" t="n">
        <v>7</v>
      </c>
      <c r="M35" s="32" t="n">
        <f aca="false">SUMIF($B$15:$B$213,L35,$I$15:$I$213)/COUNTIF($B$15:$B$213,L35)</f>
        <v>5032.23590678834</v>
      </c>
      <c r="N35" s="6"/>
      <c r="O35" s="6"/>
      <c r="Q35" s="6" t="n">
        <v>78055.5800092344</v>
      </c>
      <c r="R35" s="6" t="n">
        <v>371.693238139211</v>
      </c>
      <c r="S35" s="6"/>
      <c r="T35" s="6" t="n">
        <v>115047.938396878</v>
      </c>
      <c r="U35" s="6" t="n">
        <v>547.847325699419</v>
      </c>
      <c r="V35" s="27"/>
    </row>
    <row r="36" customFormat="false" ht="12.75" hidden="false" customHeight="false" outlineLevel="0" collapsed="false">
      <c r="A36" s="24" t="n">
        <v>38047</v>
      </c>
      <c r="B36" s="25" t="n">
        <f aca="false">MONTH(A36)</f>
        <v>3</v>
      </c>
      <c r="C36" s="25" t="n">
        <f aca="false">YEAR(A36)</f>
        <v>2004</v>
      </c>
      <c r="D36" s="6" t="n">
        <v>18046.0440743721</v>
      </c>
      <c r="E36" s="6" t="n">
        <v>30602.0446990617</v>
      </c>
      <c r="F36" s="6"/>
      <c r="G36" s="6" t="n">
        <f aca="false">VLOOKUP(MONTH($A36),GasVolume,2,0)</f>
        <v>22870.8</v>
      </c>
      <c r="I36" s="26" t="n">
        <f aca="false">+$G36-D36</f>
        <v>4824.75592562789</v>
      </c>
      <c r="J36" s="26" t="n">
        <f aca="false">+$G36-E36</f>
        <v>-7731.24469906167</v>
      </c>
      <c r="L36" s="17" t="n">
        <v>8</v>
      </c>
      <c r="M36" s="32" t="n">
        <f aca="false">SUMIF($B$15:$B$213,L36,$I$15:$I$213)/COUNTIF($B$15:$B$213,L36)</f>
        <v>5053.9019517945</v>
      </c>
      <c r="N36" s="6"/>
      <c r="O36" s="6"/>
      <c r="Q36" s="6" t="n">
        <v>73968.9761080967</v>
      </c>
      <c r="R36" s="6" t="n">
        <v>352.233219562365</v>
      </c>
      <c r="S36" s="6"/>
      <c r="T36" s="6" t="n">
        <v>125434.799110262</v>
      </c>
      <c r="U36" s="6" t="n">
        <v>597.308567191724</v>
      </c>
      <c r="V36" s="27"/>
    </row>
    <row r="37" customFormat="false" ht="12.75" hidden="false" customHeight="false" outlineLevel="0" collapsed="false">
      <c r="A37" s="24" t="n">
        <v>38078</v>
      </c>
      <c r="B37" s="25" t="n">
        <f aca="false">MONTH(A37)</f>
        <v>4</v>
      </c>
      <c r="C37" s="25" t="n">
        <f aca="false">YEAR(A37)</f>
        <v>2004</v>
      </c>
      <c r="D37" s="6" t="n">
        <v>10822.5804730219</v>
      </c>
      <c r="E37" s="6" t="n">
        <v>18510.6113778536</v>
      </c>
      <c r="F37" s="6"/>
      <c r="G37" s="6" t="n">
        <f aca="false">VLOOKUP(MONTH($A37),GasVolume,2,0)</f>
        <v>13976.6</v>
      </c>
      <c r="I37" s="26" t="n">
        <f aca="false">+$G37-D37</f>
        <v>3154.01952697809</v>
      </c>
      <c r="J37" s="26" t="n">
        <f aca="false">+$G37-E37</f>
        <v>-4534.01137785363</v>
      </c>
      <c r="L37" s="17" t="n">
        <v>9</v>
      </c>
      <c r="M37" s="32" t="n">
        <f aca="false">SUMIF($B$15:$B$213,L37,$I$15:$I$213)/COUNTIF($B$15:$B$213,L37)</f>
        <v>13260.5768640786</v>
      </c>
      <c r="N37" s="6"/>
      <c r="O37" s="6"/>
      <c r="Q37" s="6" t="n">
        <v>42929.7123086946</v>
      </c>
      <c r="R37" s="6" t="n">
        <v>204.427201469974</v>
      </c>
      <c r="S37" s="6"/>
      <c r="T37" s="6" t="n">
        <v>73425.6698843857</v>
      </c>
      <c r="U37" s="6" t="n">
        <v>349.646047068503</v>
      </c>
      <c r="V37" s="27"/>
    </row>
    <row r="38" customFormat="false" ht="12.75" hidden="false" customHeight="false" outlineLevel="0" collapsed="false">
      <c r="A38" s="24" t="n">
        <v>38108</v>
      </c>
      <c r="B38" s="25" t="n">
        <f aca="false">MONTH(A38)</f>
        <v>5</v>
      </c>
      <c r="C38" s="25" t="n">
        <f aca="false">YEAR(A38)</f>
        <v>2004</v>
      </c>
      <c r="D38" s="6" t="n">
        <v>23393.1806692466</v>
      </c>
      <c r="E38" s="6" t="n">
        <v>30049.3047559344</v>
      </c>
      <c r="F38" s="6"/>
      <c r="G38" s="6" t="n">
        <f aca="false">VLOOKUP(MONTH($A38),GasVolume,2,0)</f>
        <v>30355.2</v>
      </c>
      <c r="I38" s="26" t="n">
        <f aca="false">+$G38-D38</f>
        <v>6962.01933075345</v>
      </c>
      <c r="J38" s="26" t="n">
        <f aca="false">+$G38-E38</f>
        <v>305.895244065563</v>
      </c>
      <c r="L38" s="17" t="n">
        <v>10</v>
      </c>
      <c r="M38" s="32" t="n">
        <f aca="false">SUMIF($B$15:$B$213,L38,$I$15:$I$213)/COUNTIF($B$15:$B$213,L38)</f>
        <v>6096.06927298184</v>
      </c>
      <c r="N38" s="6"/>
      <c r="O38" s="6"/>
      <c r="Q38" s="6" t="n">
        <v>95886.3679421715</v>
      </c>
      <c r="R38" s="6" t="n">
        <v>456.601752105579</v>
      </c>
      <c r="S38" s="6"/>
      <c r="T38" s="6" t="n">
        <v>123169.171946842</v>
      </c>
      <c r="U38" s="6" t="n">
        <v>586.519866413534</v>
      </c>
      <c r="V38" s="27"/>
    </row>
    <row r="39" customFormat="false" ht="12.75" hidden="false" customHeight="false" outlineLevel="0" collapsed="false">
      <c r="A39" s="24" t="n">
        <v>38139</v>
      </c>
      <c r="B39" s="25" t="n">
        <f aca="false">MONTH(A39)</f>
        <v>6</v>
      </c>
      <c r="C39" s="25" t="n">
        <f aca="false">YEAR(A39)</f>
        <v>2004</v>
      </c>
      <c r="D39" s="6" t="n">
        <v>24962.6381040038</v>
      </c>
      <c r="E39" s="6" t="n">
        <v>29869.7916187631</v>
      </c>
      <c r="F39" s="6"/>
      <c r="G39" s="6" t="n">
        <f aca="false">VLOOKUP(MONTH($A39),GasVolume,2,0)</f>
        <v>30355.2</v>
      </c>
      <c r="I39" s="26" t="n">
        <f aca="false">+$G39-D39</f>
        <v>5392.56189599616</v>
      </c>
      <c r="J39" s="26" t="n">
        <f aca="false">+$G39-E39</f>
        <v>485.408381236943</v>
      </c>
      <c r="L39" s="17" t="n">
        <v>11</v>
      </c>
      <c r="M39" s="32" t="n">
        <f aca="false">SUMIF($B$15:$B$213,L39,$I$15:$I$213)/COUNTIF($B$15:$B$213,L39)</f>
        <v>6247.16791317736</v>
      </c>
      <c r="N39" s="6"/>
      <c r="O39" s="6"/>
      <c r="Q39" s="6" t="n">
        <v>99018.7945418637</v>
      </c>
      <c r="R39" s="6" t="n">
        <v>471.51806924697</v>
      </c>
      <c r="S39" s="6"/>
      <c r="T39" s="6" t="n">
        <v>118483.901700766</v>
      </c>
      <c r="U39" s="6" t="n">
        <v>564.209055717932</v>
      </c>
      <c r="V39" s="27"/>
    </row>
    <row r="40" customFormat="false" ht="12.75" hidden="false" customHeight="false" outlineLevel="0" collapsed="false">
      <c r="A40" s="24" t="n">
        <v>38169</v>
      </c>
      <c r="B40" s="25" t="n">
        <f aca="false">MONTH(A40)</f>
        <v>7</v>
      </c>
      <c r="C40" s="25" t="n">
        <f aca="false">YEAR(A40)</f>
        <v>2004</v>
      </c>
      <c r="D40" s="6" t="n">
        <v>28052.6831783282</v>
      </c>
      <c r="E40" s="6" t="n">
        <v>31562.2355655287</v>
      </c>
      <c r="F40" s="6"/>
      <c r="G40" s="6" t="n">
        <f aca="false">VLOOKUP(MONTH($A40),GasVolume,2,0)</f>
        <v>30355.2</v>
      </c>
      <c r="I40" s="26" t="n">
        <f aca="false">+$G40-D40</f>
        <v>2302.51682167179</v>
      </c>
      <c r="J40" s="26" t="n">
        <f aca="false">+$G40-E40</f>
        <v>-1207.03556552867</v>
      </c>
      <c r="L40" s="28" t="n">
        <v>12</v>
      </c>
      <c r="M40" s="33" t="n">
        <f aca="false">SUMIF($B$15:$B$213,L40,$I$15:$I$213)/COUNTIF($B$15:$B$213,L40)</f>
        <v>5846.73668814981</v>
      </c>
      <c r="N40" s="6"/>
      <c r="O40" s="6"/>
      <c r="Q40" s="6" t="n">
        <v>114985.214667219</v>
      </c>
      <c r="R40" s="6" t="n">
        <v>547.54864127247</v>
      </c>
      <c r="S40" s="6"/>
      <c r="T40" s="6" t="n">
        <v>129370.527903132</v>
      </c>
      <c r="U40" s="6" t="n">
        <v>616.050132872058</v>
      </c>
      <c r="V40" s="27"/>
    </row>
    <row r="41" customFormat="false" ht="12.75" hidden="false" customHeight="false" outlineLevel="0" collapsed="false">
      <c r="A41" s="24" t="n">
        <v>38200</v>
      </c>
      <c r="B41" s="25" t="n">
        <f aca="false">MONTH(A41)</f>
        <v>8</v>
      </c>
      <c r="C41" s="25" t="n">
        <f aca="false">YEAR(A41)</f>
        <v>2004</v>
      </c>
      <c r="D41" s="6" t="n">
        <v>27588.1496512792</v>
      </c>
      <c r="E41" s="6" t="n">
        <v>31440.9804220727</v>
      </c>
      <c r="F41" s="6"/>
      <c r="G41" s="6" t="n">
        <f aca="false">VLOOKUP(MONTH($A41),GasVolume,2,0)</f>
        <v>30355.2</v>
      </c>
      <c r="I41" s="26" t="n">
        <f aca="false">+$G41-D41</f>
        <v>2767.05034872084</v>
      </c>
      <c r="J41" s="26" t="n">
        <f aca="false">+$G41-E41</f>
        <v>-1085.78042207268</v>
      </c>
      <c r="Q41" s="6" t="n">
        <v>113081.137007755</v>
      </c>
      <c r="R41" s="6" t="n">
        <v>538.481604798835</v>
      </c>
      <c r="S41" s="6"/>
      <c r="T41" s="6" t="n">
        <v>128873.51488619</v>
      </c>
      <c r="U41" s="6" t="n">
        <v>613.683404219951</v>
      </c>
      <c r="V41" s="27"/>
    </row>
    <row r="42" customFormat="false" ht="12.75" hidden="false" customHeight="false" outlineLevel="0" collapsed="false">
      <c r="A42" s="24" t="n">
        <v>38231</v>
      </c>
      <c r="B42" s="25" t="n">
        <f aca="false">MONTH(A42)</f>
        <v>9</v>
      </c>
      <c r="C42" s="25" t="n">
        <f aca="false">YEAR(A42)</f>
        <v>2004</v>
      </c>
      <c r="D42" s="6" t="n">
        <v>19176.1157771879</v>
      </c>
      <c r="E42" s="6" t="n">
        <v>33310.8090836715</v>
      </c>
      <c r="F42" s="6"/>
      <c r="G42" s="6" t="n">
        <f aca="false">VLOOKUP(MONTH($A42),GasVolume,2,0)</f>
        <v>30355.2</v>
      </c>
      <c r="I42" s="26" t="n">
        <f aca="false">+$G42-D42</f>
        <v>11179.0842228121</v>
      </c>
      <c r="J42" s="26" t="n">
        <f aca="false">+$G42-E42</f>
        <v>-2955.60908367153</v>
      </c>
      <c r="L42" s="22" t="s">
        <v>25</v>
      </c>
      <c r="Q42" s="6" t="n">
        <v>76065.5128012212</v>
      </c>
      <c r="R42" s="6" t="n">
        <v>362.216727624863</v>
      </c>
      <c r="S42" s="6"/>
      <c r="T42" s="6" t="n">
        <v>132133.316476285</v>
      </c>
      <c r="U42" s="6" t="n">
        <v>629.206268934692</v>
      </c>
      <c r="V42" s="27"/>
    </row>
    <row r="43" customFormat="false" ht="12.75" hidden="false" customHeight="false" outlineLevel="0" collapsed="false">
      <c r="A43" s="24" t="n">
        <v>38261</v>
      </c>
      <c r="B43" s="25" t="n">
        <f aca="false">MONTH(A43)</f>
        <v>10</v>
      </c>
      <c r="C43" s="25" t="n">
        <f aca="false">YEAR(A43)</f>
        <v>2004</v>
      </c>
      <c r="D43" s="6" t="n">
        <v>7413.46424592147</v>
      </c>
      <c r="E43" s="6" t="n">
        <v>20699.018253873</v>
      </c>
      <c r="F43" s="6"/>
      <c r="G43" s="6" t="n">
        <f aca="false">VLOOKUP(MONTH($A43),GasVolume,2,0)</f>
        <v>13976.6</v>
      </c>
      <c r="I43" s="26" t="n">
        <f aca="false">+$G43-D43</f>
        <v>6563.13575407853</v>
      </c>
      <c r="J43" s="26" t="n">
        <f aca="false">+$G43-E43</f>
        <v>-6722.41825387298</v>
      </c>
      <c r="Q43" s="6" t="n">
        <v>30387.0675160076</v>
      </c>
      <c r="R43" s="6" t="n">
        <v>144.700321504798</v>
      </c>
      <c r="S43" s="6"/>
      <c r="T43" s="6" t="n">
        <v>84843.2587425707</v>
      </c>
      <c r="U43" s="6" t="n">
        <v>404.015517821765</v>
      </c>
      <c r="V43" s="27"/>
    </row>
    <row r="44" customFormat="false" ht="12.75" hidden="false" customHeight="false" outlineLevel="0" collapsed="false">
      <c r="A44" s="24" t="n">
        <v>38292</v>
      </c>
      <c r="B44" s="25" t="n">
        <f aca="false">MONTH(A44)</f>
        <v>11</v>
      </c>
      <c r="C44" s="25" t="n">
        <f aca="false">YEAR(A44)</f>
        <v>2004</v>
      </c>
      <c r="D44" s="6" t="n">
        <v>16244.9741680848</v>
      </c>
      <c r="E44" s="6" t="n">
        <v>30172.0837518634</v>
      </c>
      <c r="F44" s="6"/>
      <c r="G44" s="6" t="n">
        <f aca="false">VLOOKUP(MONTH($A44),GasVolume,2,0)</f>
        <v>22870.8</v>
      </c>
      <c r="I44" s="26" t="n">
        <f aca="false">+$G44-D44</f>
        <v>6625.8258319152</v>
      </c>
      <c r="J44" s="26" t="n">
        <f aca="false">+$G44-E44</f>
        <v>-7301.28375186343</v>
      </c>
      <c r="L44" s="12" t="s">
        <v>26</v>
      </c>
      <c r="M44" s="13" t="s">
        <v>31</v>
      </c>
      <c r="N44" s="2"/>
      <c r="O44" s="2"/>
      <c r="Q44" s="6" t="n">
        <v>64438.6123287775</v>
      </c>
      <c r="R44" s="6" t="n">
        <v>306.85053489894</v>
      </c>
      <c r="S44" s="6"/>
      <c r="T44" s="6" t="n">
        <v>119682.997825718</v>
      </c>
      <c r="U44" s="6" t="n">
        <v>569.919037265323</v>
      </c>
      <c r="V44" s="27"/>
    </row>
    <row r="45" customFormat="false" ht="12.75" hidden="false" customHeight="false" outlineLevel="0" collapsed="false">
      <c r="A45" s="24" t="n">
        <v>38322</v>
      </c>
      <c r="B45" s="25" t="n">
        <f aca="false">MONTH(A45)</f>
        <v>12</v>
      </c>
      <c r="C45" s="25" t="n">
        <f aca="false">YEAR(A45)</f>
        <v>2004</v>
      </c>
      <c r="D45" s="6" t="n">
        <v>16762.7300104076</v>
      </c>
      <c r="E45" s="6" t="n">
        <v>31132.5317920071</v>
      </c>
      <c r="F45" s="6"/>
      <c r="G45" s="6" t="n">
        <f aca="false">VLOOKUP(MONTH($A45),GasVolume,2,0)</f>
        <v>22870.8</v>
      </c>
      <c r="I45" s="26" t="n">
        <f aca="false">+$G45-D45</f>
        <v>6108.06998959235</v>
      </c>
      <c r="J45" s="26" t="n">
        <f aca="false">+$G45-E45</f>
        <v>-8261.73179200709</v>
      </c>
      <c r="L45" s="17" t="n">
        <v>1</v>
      </c>
      <c r="M45" s="32" t="n">
        <f aca="false">SUMIF($B$15:$B$213,L45,$J$15:$J$213)/COUNTIF($B$15:$B$213,L45)</f>
        <v>-8916.89875483739</v>
      </c>
      <c r="N45" s="6"/>
      <c r="O45" s="6"/>
      <c r="Q45" s="6" t="n">
        <v>68708.796816427</v>
      </c>
      <c r="R45" s="6" t="n">
        <v>327.18474674489</v>
      </c>
      <c r="S45" s="6"/>
      <c r="T45" s="6" t="n">
        <v>127609.214009285</v>
      </c>
      <c r="U45" s="6" t="n">
        <v>607.662923853736</v>
      </c>
      <c r="V45" s="27"/>
    </row>
    <row r="46" customFormat="false" ht="12.75" hidden="false" customHeight="false" outlineLevel="0" collapsed="false">
      <c r="A46" s="24" t="n">
        <v>38353</v>
      </c>
      <c r="B46" s="25" t="n">
        <f aca="false">MONTH(A46)</f>
        <v>1</v>
      </c>
      <c r="C46" s="25" t="n">
        <f aca="false">YEAR(A46)</f>
        <v>2005</v>
      </c>
      <c r="D46" s="6" t="n">
        <v>20795.3866629926</v>
      </c>
      <c r="E46" s="6" t="n">
        <v>32794.9263443962</v>
      </c>
      <c r="F46" s="6"/>
      <c r="G46" s="6" t="n">
        <f aca="false">VLOOKUP(MONTH($A46),GasVolume,2,0)</f>
        <v>22870.8</v>
      </c>
      <c r="I46" s="26" t="n">
        <f aca="false">+$G46-D46</f>
        <v>2075.41333700737</v>
      </c>
      <c r="J46" s="26" t="n">
        <f aca="false">+$G46-E46</f>
        <v>-9924.12634439622</v>
      </c>
      <c r="L46" s="17" t="n">
        <v>2</v>
      </c>
      <c r="M46" s="32" t="n">
        <f aca="false">SUMIF($B$15:$B$213,L46,$J$15:$J$213)/COUNTIF($B$15:$B$213,L46)</f>
        <v>-6619.54052508205</v>
      </c>
      <c r="N46" s="6"/>
      <c r="O46" s="6"/>
      <c r="Q46" s="6" t="n">
        <v>85238.2634606336</v>
      </c>
      <c r="R46" s="6" t="n">
        <v>405.896492669684</v>
      </c>
      <c r="S46" s="6"/>
      <c r="T46" s="6" t="n">
        <v>134423.207282333</v>
      </c>
      <c r="U46" s="6" t="n">
        <v>640.110510868251</v>
      </c>
      <c r="V46" s="27"/>
    </row>
    <row r="47" customFormat="false" ht="12.75" hidden="false" customHeight="false" outlineLevel="0" collapsed="false">
      <c r="A47" s="24" t="n">
        <v>38384</v>
      </c>
      <c r="B47" s="25" t="n">
        <f aca="false">MONTH(A47)</f>
        <v>2</v>
      </c>
      <c r="C47" s="25" t="n">
        <f aca="false">YEAR(A47)</f>
        <v>2005</v>
      </c>
      <c r="D47" s="6" t="n">
        <v>21169.2271585698</v>
      </c>
      <c r="E47" s="6" t="n">
        <v>31194.9962593798</v>
      </c>
      <c r="F47" s="6"/>
      <c r="G47" s="6" t="n">
        <f aca="false">VLOOKUP(MONTH($A47),GasVolume,2,0)</f>
        <v>22870.8</v>
      </c>
      <c r="I47" s="26" t="n">
        <f aca="false">+$G47-D47</f>
        <v>1701.57284143015</v>
      </c>
      <c r="J47" s="26" t="n">
        <f aca="false">+$G47-E47</f>
        <v>-8324.19625937982</v>
      </c>
      <c r="L47" s="17" t="n">
        <v>3</v>
      </c>
      <c r="M47" s="32" t="n">
        <f aca="false">SUMIF($B$15:$B$213,L47,$J$15:$J$213)/COUNTIF($B$15:$B$213,L47)</f>
        <v>-7003.39905630587</v>
      </c>
      <c r="N47" s="6"/>
      <c r="O47" s="6"/>
      <c r="Q47" s="6" t="n">
        <v>78373.4444585423</v>
      </c>
      <c r="R47" s="6" t="n">
        <v>373.206878374011</v>
      </c>
      <c r="S47" s="6"/>
      <c r="T47" s="6" t="n">
        <v>115491.19334426</v>
      </c>
      <c r="U47" s="6" t="n">
        <v>549.958063544093</v>
      </c>
      <c r="V47" s="27"/>
    </row>
    <row r="48" customFormat="false" ht="12.75" hidden="false" customHeight="false" outlineLevel="0" collapsed="false">
      <c r="A48" s="24" t="n">
        <v>38412</v>
      </c>
      <c r="B48" s="25" t="n">
        <f aca="false">MONTH(A48)</f>
        <v>3</v>
      </c>
      <c r="C48" s="25" t="n">
        <f aca="false">YEAR(A48)</f>
        <v>2005</v>
      </c>
      <c r="D48" s="6" t="n">
        <v>17708.755349132</v>
      </c>
      <c r="E48" s="6" t="n">
        <v>31398.5764908277</v>
      </c>
      <c r="F48" s="6"/>
      <c r="G48" s="6" t="n">
        <f aca="false">VLOOKUP(MONTH($A48),GasVolume,2,0)</f>
        <v>22870.8</v>
      </c>
      <c r="I48" s="26" t="n">
        <f aca="false">+$G48-D48</f>
        <v>5162.04465086803</v>
      </c>
      <c r="J48" s="26" t="n">
        <f aca="false">+$G48-E48</f>
        <v>-8527.77649082774</v>
      </c>
      <c r="L48" s="17" t="n">
        <v>4</v>
      </c>
      <c r="M48" s="32" t="n">
        <f aca="false">SUMIF($B$15:$B$213,L48,$J$15:$J$213)/COUNTIF($B$15:$B$213,L48)</f>
        <v>-3903.65078322887</v>
      </c>
      <c r="N48" s="6"/>
      <c r="O48" s="6"/>
      <c r="Q48" s="6" t="n">
        <v>72586.4624914837</v>
      </c>
      <c r="R48" s="6" t="n">
        <v>345.649821388018</v>
      </c>
      <c r="S48" s="6"/>
      <c r="T48" s="6" t="n">
        <v>128699.705304199</v>
      </c>
      <c r="U48" s="6" t="n">
        <v>612.855739543807</v>
      </c>
      <c r="V48" s="27"/>
    </row>
    <row r="49" customFormat="false" ht="12.75" hidden="false" customHeight="false" outlineLevel="0" collapsed="false">
      <c r="A49" s="24" t="n">
        <v>38443</v>
      </c>
      <c r="B49" s="25" t="n">
        <f aca="false">MONTH(A49)</f>
        <v>4</v>
      </c>
      <c r="C49" s="25" t="n">
        <f aca="false">YEAR(A49)</f>
        <v>2005</v>
      </c>
      <c r="D49" s="6" t="n">
        <v>10476.1557114249</v>
      </c>
      <c r="E49" s="6" t="n">
        <v>19029.9660054244</v>
      </c>
      <c r="F49" s="6"/>
      <c r="G49" s="6" t="n">
        <f aca="false">VLOOKUP(MONTH($A49),GasVolume,2,0)</f>
        <v>13976.6</v>
      </c>
      <c r="I49" s="26" t="n">
        <f aca="false">+$G49-D49</f>
        <v>3500.44428857512</v>
      </c>
      <c r="J49" s="26" t="n">
        <f aca="false">+$G49-E49</f>
        <v>-5053.36600542439</v>
      </c>
      <c r="L49" s="17" t="n">
        <v>5</v>
      </c>
      <c r="M49" s="32" t="n">
        <f aca="false">SUMIF($B$15:$B$213,L49,$J$15:$J$213)/COUNTIF($B$15:$B$213,L49)</f>
        <v>1134.19616411494</v>
      </c>
      <c r="N49" s="6"/>
      <c r="O49" s="6"/>
      <c r="Q49" s="6" t="n">
        <v>41555.5561738393</v>
      </c>
      <c r="R49" s="6" t="n">
        <v>197.883600827806</v>
      </c>
      <c r="S49" s="6"/>
      <c r="T49" s="6" t="n">
        <v>75485.7834407949</v>
      </c>
      <c r="U49" s="6" t="n">
        <v>359.456111622833</v>
      </c>
      <c r="V49" s="27"/>
    </row>
    <row r="50" customFormat="false" ht="12.75" hidden="false" customHeight="false" outlineLevel="0" collapsed="false">
      <c r="A50" s="24" t="n">
        <v>38473</v>
      </c>
      <c r="B50" s="25" t="n">
        <f aca="false">MONTH(A50)</f>
        <v>5</v>
      </c>
      <c r="C50" s="25" t="n">
        <f aca="false">YEAR(A50)</f>
        <v>2005</v>
      </c>
      <c r="D50" s="6" t="n">
        <v>21106.2012561563</v>
      </c>
      <c r="E50" s="6" t="n">
        <v>30984.5205962864</v>
      </c>
      <c r="F50" s="6"/>
      <c r="G50" s="6" t="n">
        <f aca="false">VLOOKUP(MONTH($A50),GasVolume,2,0)</f>
        <v>30355.2</v>
      </c>
      <c r="I50" s="26" t="n">
        <f aca="false">+$G50-D50</f>
        <v>9248.99874384366</v>
      </c>
      <c r="J50" s="26" t="n">
        <f aca="false">+$G50-E50</f>
        <v>-629.320596286358</v>
      </c>
      <c r="L50" s="17" t="n">
        <v>6</v>
      </c>
      <c r="M50" s="32" t="n">
        <f aca="false">SUMIF($B$15:$B$213,L50,$J$15:$J$213)/COUNTIF($B$15:$B$213,L50)</f>
        <v>1054.59412914704</v>
      </c>
      <c r="N50" s="6"/>
      <c r="O50" s="6"/>
      <c r="Q50" s="6" t="n">
        <v>86512.2621897192</v>
      </c>
      <c r="R50" s="6" t="n">
        <v>411.963153284377</v>
      </c>
      <c r="S50" s="6"/>
      <c r="T50" s="6" t="n">
        <v>127002.530541436</v>
      </c>
      <c r="U50" s="6" t="n">
        <v>604.773954959217</v>
      </c>
      <c r="V50" s="27"/>
    </row>
    <row r="51" customFormat="false" ht="12.75" hidden="false" customHeight="false" outlineLevel="0" collapsed="false">
      <c r="A51" s="24" t="n">
        <v>38504</v>
      </c>
      <c r="B51" s="25" t="n">
        <f aca="false">MONTH(A51)</f>
        <v>6</v>
      </c>
      <c r="C51" s="25" t="n">
        <f aca="false">YEAR(A51)</f>
        <v>2005</v>
      </c>
      <c r="D51" s="6" t="n">
        <v>24207.1134867858</v>
      </c>
      <c r="E51" s="6" t="n">
        <v>30900.5138664314</v>
      </c>
      <c r="F51" s="6"/>
      <c r="G51" s="6" t="n">
        <f aca="false">VLOOKUP(MONTH($A51),GasVolume,2,0)</f>
        <v>30355.2</v>
      </c>
      <c r="I51" s="26" t="n">
        <f aca="false">+$G51-D51</f>
        <v>6148.08651321421</v>
      </c>
      <c r="J51" s="26" t="n">
        <f aca="false">+$G51-E51</f>
        <v>-545.313866431439</v>
      </c>
      <c r="L51" s="17" t="n">
        <v>7</v>
      </c>
      <c r="M51" s="32" t="n">
        <f aca="false">SUMIF($B$15:$B$213,L51,$J$15:$J$213)/COUNTIF($B$15:$B$213,L51)</f>
        <v>-173.481915897698</v>
      </c>
      <c r="N51" s="6"/>
      <c r="O51" s="6"/>
      <c r="Q51" s="6" t="n">
        <v>96021.8702371511</v>
      </c>
      <c r="R51" s="6" t="n">
        <v>457.247001129291</v>
      </c>
      <c r="S51" s="6"/>
      <c r="T51" s="6" t="n">
        <v>122572.446911668</v>
      </c>
      <c r="U51" s="6" t="n">
        <v>583.678318626989</v>
      </c>
      <c r="V51" s="27"/>
    </row>
    <row r="52" customFormat="false" ht="12.75" hidden="false" customHeight="false" outlineLevel="0" collapsed="false">
      <c r="A52" s="24" t="n">
        <v>38534</v>
      </c>
      <c r="B52" s="25" t="n">
        <f aca="false">MONTH(A52)</f>
        <v>7</v>
      </c>
      <c r="C52" s="25" t="n">
        <f aca="false">YEAR(A52)</f>
        <v>2005</v>
      </c>
      <c r="D52" s="6" t="n">
        <v>24486.793033946</v>
      </c>
      <c r="E52" s="6" t="n">
        <v>32108.0568049022</v>
      </c>
      <c r="F52" s="6"/>
      <c r="G52" s="6" t="n">
        <f aca="false">VLOOKUP(MONTH($A52),GasVolume,2,0)</f>
        <v>30355.2</v>
      </c>
      <c r="I52" s="26" t="n">
        <f aca="false">+$G52-D52</f>
        <v>5868.40696605398</v>
      </c>
      <c r="J52" s="26" t="n">
        <f aca="false">+$G52-E52</f>
        <v>-1752.85680490217</v>
      </c>
      <c r="L52" s="17" t="n">
        <v>8</v>
      </c>
      <c r="M52" s="32" t="n">
        <f aca="false">SUMIF($B$15:$B$213,L52,$J$15:$J$213)/COUNTIF($B$15:$B$213,L52)</f>
        <v>-287.042597072069</v>
      </c>
      <c r="N52" s="6"/>
      <c r="O52" s="6"/>
      <c r="Q52" s="6" t="n">
        <v>100368.978454625</v>
      </c>
      <c r="R52" s="6" t="n">
        <v>477.947516450594</v>
      </c>
      <c r="S52" s="6"/>
      <c r="T52" s="6" t="n">
        <v>131607.79597408</v>
      </c>
      <c r="U52" s="6" t="n">
        <v>626.703790352762</v>
      </c>
      <c r="V52" s="27"/>
    </row>
    <row r="53" customFormat="false" ht="12.75" hidden="false" customHeight="false" outlineLevel="0" collapsed="false">
      <c r="A53" s="24" t="n">
        <v>38565</v>
      </c>
      <c r="B53" s="25" t="n">
        <f aca="false">MONTH(A53)</f>
        <v>8</v>
      </c>
      <c r="C53" s="25" t="n">
        <f aca="false">YEAR(A53)</f>
        <v>2005</v>
      </c>
      <c r="D53" s="6" t="n">
        <v>24675.6719511503</v>
      </c>
      <c r="E53" s="6" t="n">
        <v>32020.5339699258</v>
      </c>
      <c r="F53" s="6"/>
      <c r="G53" s="6" t="n">
        <f aca="false">VLOOKUP(MONTH($A53),GasVolume,2,0)</f>
        <v>30355.2</v>
      </c>
      <c r="I53" s="26" t="n">
        <f aca="false">+$G53-D53</f>
        <v>5679.52804884972</v>
      </c>
      <c r="J53" s="26" t="n">
        <f aca="false">+$G53-E53</f>
        <v>-1665.33396992576</v>
      </c>
      <c r="L53" s="17" t="n">
        <v>9</v>
      </c>
      <c r="M53" s="32" t="n">
        <f aca="false">SUMIF($B$15:$B$213,L53,$J$15:$J$213)/COUNTIF($B$15:$B$213,L53)</f>
        <v>-2231.53256771671</v>
      </c>
      <c r="N53" s="6"/>
      <c r="O53" s="6"/>
      <c r="Q53" s="6" t="n">
        <v>101143.174730353</v>
      </c>
      <c r="R53" s="6" t="n">
        <v>481.634165382633</v>
      </c>
      <c r="S53" s="6"/>
      <c r="T53" s="6" t="n">
        <v>131249.048402446</v>
      </c>
      <c r="U53" s="6" t="n">
        <v>624.995468583076</v>
      </c>
      <c r="V53" s="27"/>
    </row>
    <row r="54" customFormat="false" ht="12.75" hidden="false" customHeight="false" outlineLevel="0" collapsed="false">
      <c r="A54" s="24" t="n">
        <v>38596</v>
      </c>
      <c r="B54" s="25" t="n">
        <f aca="false">MONTH(A54)</f>
        <v>9</v>
      </c>
      <c r="C54" s="25" t="n">
        <f aca="false">YEAR(A54)</f>
        <v>2005</v>
      </c>
      <c r="D54" s="6" t="n">
        <v>18662.0474787007</v>
      </c>
      <c r="E54" s="6" t="n">
        <v>33626.1926176739</v>
      </c>
      <c r="F54" s="6"/>
      <c r="G54" s="6" t="n">
        <f aca="false">VLOOKUP(MONTH($A54),GasVolume,2,0)</f>
        <v>30355.2</v>
      </c>
      <c r="I54" s="26" t="n">
        <f aca="false">+$G54-D54</f>
        <v>11693.1525212993</v>
      </c>
      <c r="J54" s="26" t="n">
        <f aca="false">+$G54-E54</f>
        <v>-3270.99261767392</v>
      </c>
      <c r="L54" s="17" t="n">
        <v>10</v>
      </c>
      <c r="M54" s="32" t="n">
        <f aca="false">SUMIF($B$15:$B$213,L54,$J$15:$J$213)/COUNTIF($B$15:$B$213,L54)</f>
        <v>-6294.55957887199</v>
      </c>
      <c r="N54" s="6"/>
      <c r="O54" s="6"/>
      <c r="Q54" s="6" t="n">
        <v>74026.3684200741</v>
      </c>
      <c r="R54" s="6" t="n">
        <v>352.506516286067</v>
      </c>
      <c r="S54" s="6"/>
      <c r="T54" s="6" t="n">
        <v>133384.341997913</v>
      </c>
      <c r="U54" s="6" t="n">
        <v>635.163533323396</v>
      </c>
      <c r="V54" s="27"/>
    </row>
    <row r="55" customFormat="false" ht="12.75" hidden="false" customHeight="false" outlineLevel="0" collapsed="false">
      <c r="A55" s="24" t="n">
        <v>38626</v>
      </c>
      <c r="B55" s="25" t="n">
        <f aca="false">MONTH(A55)</f>
        <v>10</v>
      </c>
      <c r="C55" s="25" t="n">
        <f aca="false">YEAR(A55)</f>
        <v>2005</v>
      </c>
      <c r="D55" s="6" t="n">
        <v>8242.41828459791</v>
      </c>
      <c r="E55" s="6" t="n">
        <v>20730.7964036373</v>
      </c>
      <c r="F55" s="6"/>
      <c r="G55" s="6" t="n">
        <f aca="false">VLOOKUP(MONTH($A55),GasVolume,2,0)</f>
        <v>13976.6</v>
      </c>
      <c r="I55" s="26" t="n">
        <f aca="false">+$G55-D55</f>
        <v>5734.1817154021</v>
      </c>
      <c r="J55" s="26" t="n">
        <f aca="false">+$G55-E55</f>
        <v>-6754.19640363728</v>
      </c>
      <c r="L55" s="17" t="n">
        <v>11</v>
      </c>
      <c r="M55" s="32" t="n">
        <f aca="false">SUMIF($B$15:$B$213,L55,$J$15:$J$213)/COUNTIF($B$15:$B$213,L55)</f>
        <v>-6482.07317305112</v>
      </c>
      <c r="N55" s="6"/>
      <c r="O55" s="6"/>
      <c r="Q55" s="6" t="n">
        <v>33784.8693405441</v>
      </c>
      <c r="R55" s="6" t="n">
        <v>160.880330193067</v>
      </c>
      <c r="S55" s="6"/>
      <c r="T55" s="6" t="n">
        <v>84973.5142817342</v>
      </c>
      <c r="U55" s="6" t="n">
        <v>404.635782293972</v>
      </c>
      <c r="V55" s="27"/>
    </row>
    <row r="56" customFormat="false" ht="12.75" hidden="false" customHeight="false" outlineLevel="0" collapsed="false">
      <c r="A56" s="24" t="n">
        <v>38657</v>
      </c>
      <c r="B56" s="25" t="n">
        <f aca="false">MONTH(A56)</f>
        <v>11</v>
      </c>
      <c r="C56" s="25" t="n">
        <f aca="false">YEAR(A56)</f>
        <v>2005</v>
      </c>
      <c r="D56" s="6" t="n">
        <v>17091.0148610419</v>
      </c>
      <c r="E56" s="6" t="n">
        <v>31373.3639810259</v>
      </c>
      <c r="F56" s="6"/>
      <c r="G56" s="6" t="n">
        <f aca="false">VLOOKUP(MONTH($A56),GasVolume,2,0)</f>
        <v>22870.8</v>
      </c>
      <c r="I56" s="26" t="n">
        <f aca="false">+$G56-D56</f>
        <v>5779.78513895814</v>
      </c>
      <c r="J56" s="26" t="n">
        <f aca="false">+$G56-E56</f>
        <v>-8502.56398102588</v>
      </c>
      <c r="L56" s="28" t="n">
        <v>12</v>
      </c>
      <c r="M56" s="33" t="n">
        <f aca="false">SUMIF($B$15:$B$213,L56,$J$15:$J$213)/COUNTIF($B$15:$B$213,L56)</f>
        <v>-7060.52180718883</v>
      </c>
      <c r="N56" s="6"/>
      <c r="O56" s="6"/>
      <c r="Q56" s="6" t="n">
        <v>67794.5849307491</v>
      </c>
      <c r="R56" s="6" t="n">
        <v>322.831356813091</v>
      </c>
      <c r="S56" s="6"/>
      <c r="T56" s="6" t="n">
        <v>124448.091951709</v>
      </c>
      <c r="U56" s="6" t="n">
        <v>592.609961674806</v>
      </c>
      <c r="V56" s="27"/>
    </row>
    <row r="57" customFormat="false" ht="12.75" hidden="false" customHeight="false" outlineLevel="0" collapsed="false">
      <c r="A57" s="24" t="n">
        <v>38687</v>
      </c>
      <c r="B57" s="25" t="n">
        <f aca="false">MONTH(A57)</f>
        <v>12</v>
      </c>
      <c r="C57" s="25" t="n">
        <f aca="false">YEAR(A57)</f>
        <v>2005</v>
      </c>
      <c r="D57" s="6" t="n">
        <v>16756.8290682905</v>
      </c>
      <c r="E57" s="6" t="n">
        <v>31633.1520990081</v>
      </c>
      <c r="F57" s="6"/>
      <c r="G57" s="6" t="n">
        <f aca="false">VLOOKUP(MONTH($A57),GasVolume,2,0)</f>
        <v>22870.8</v>
      </c>
      <c r="I57" s="26" t="n">
        <f aca="false">+$G57-D57</f>
        <v>6113.9709317095</v>
      </c>
      <c r="J57" s="26" t="n">
        <f aca="false">+$G57-E57</f>
        <v>-8762.3520990081</v>
      </c>
      <c r="Q57" s="6" t="n">
        <v>68684.6094297244</v>
      </c>
      <c r="R57" s="6" t="n">
        <v>327.069568712973</v>
      </c>
      <c r="S57" s="6"/>
      <c r="T57" s="6" t="n">
        <v>129661.207863183</v>
      </c>
      <c r="U57" s="6" t="n">
        <v>617.434323158013</v>
      </c>
      <c r="V57" s="27"/>
    </row>
    <row r="58" customFormat="false" ht="12.75" hidden="false" customHeight="false" outlineLevel="0" collapsed="false">
      <c r="A58" s="24" t="n">
        <v>38718</v>
      </c>
      <c r="B58" s="25" t="n">
        <f aca="false">MONTH(A58)</f>
        <v>1</v>
      </c>
      <c r="C58" s="25" t="n">
        <f aca="false">YEAR(A58)</f>
        <v>2006</v>
      </c>
      <c r="D58" s="6" t="n">
        <v>18890.4423925501</v>
      </c>
      <c r="E58" s="6" t="n">
        <v>32565.4143341013</v>
      </c>
      <c r="F58" s="6"/>
      <c r="G58" s="6" t="n">
        <f aca="false">VLOOKUP(MONTH($A58),GasVolume,2,0)</f>
        <v>22870.8</v>
      </c>
      <c r="I58" s="26" t="n">
        <f aca="false">+$G58-D58</f>
        <v>3980.35760744989</v>
      </c>
      <c r="J58" s="26" t="n">
        <f aca="false">+$G58-E58</f>
        <v>-9694.61433410125</v>
      </c>
      <c r="Q58" s="6" t="n">
        <v>77430.0825292944</v>
      </c>
      <c r="R58" s="6" t="n">
        <v>368.714678710926</v>
      </c>
      <c r="S58" s="6"/>
      <c r="T58" s="6" t="n">
        <v>133482.459917644</v>
      </c>
      <c r="U58" s="6" t="n">
        <v>635.630761512589</v>
      </c>
      <c r="V58" s="27"/>
    </row>
    <row r="59" customFormat="false" ht="12.75" hidden="false" customHeight="false" outlineLevel="0" collapsed="false">
      <c r="A59" s="24" t="n">
        <v>38749</v>
      </c>
      <c r="B59" s="25" t="n">
        <f aca="false">MONTH(A59)</f>
        <v>2</v>
      </c>
      <c r="C59" s="25" t="n">
        <f aca="false">YEAR(A59)</f>
        <v>2006</v>
      </c>
      <c r="D59" s="6" t="n">
        <v>19256.5924332954</v>
      </c>
      <c r="E59" s="6" t="n">
        <v>30900.0573102582</v>
      </c>
      <c r="F59" s="6"/>
      <c r="G59" s="6" t="n">
        <f aca="false">VLOOKUP(MONTH($A59),GasVolume,2,0)</f>
        <v>22870.8</v>
      </c>
      <c r="I59" s="26" t="n">
        <f aca="false">+$G59-D59</f>
        <v>3614.20756670462</v>
      </c>
      <c r="J59" s="26" t="n">
        <f aca="false">+$G59-E59</f>
        <v>-8029.25731025818</v>
      </c>
      <c r="Q59" s="6" t="n">
        <v>71292.4220722293</v>
      </c>
      <c r="R59" s="6" t="n">
        <v>339.487724153473</v>
      </c>
      <c r="S59" s="6"/>
      <c r="T59" s="6" t="n">
        <v>114399.260172845</v>
      </c>
      <c r="U59" s="6" t="n">
        <v>544.758381775454</v>
      </c>
      <c r="V59" s="27"/>
    </row>
    <row r="60" customFormat="false" ht="12.75" hidden="false" customHeight="false" outlineLevel="0" collapsed="false">
      <c r="A60" s="24" t="n">
        <v>38777</v>
      </c>
      <c r="B60" s="25" t="n">
        <f aca="false">MONTH(A60)</f>
        <v>3</v>
      </c>
      <c r="C60" s="25" t="n">
        <f aca="false">YEAR(A60)</f>
        <v>2006</v>
      </c>
      <c r="D60" s="6" t="n">
        <v>17792.3527190759</v>
      </c>
      <c r="E60" s="6" t="n">
        <v>31099.284092323</v>
      </c>
      <c r="F60" s="6"/>
      <c r="G60" s="6" t="n">
        <f aca="false">VLOOKUP(MONTH($A60),GasVolume,2,0)</f>
        <v>22870.8</v>
      </c>
      <c r="I60" s="26" t="n">
        <f aca="false">+$G60-D60</f>
        <v>5078.44728092405</v>
      </c>
      <c r="J60" s="26" t="n">
        <f aca="false">+$G60-E60</f>
        <v>-8228.48409232302</v>
      </c>
      <c r="Q60" s="6" t="n">
        <v>72929.1199644789</v>
      </c>
      <c r="R60" s="6" t="n">
        <v>347.281523640376</v>
      </c>
      <c r="S60" s="6"/>
      <c r="T60" s="6" t="n">
        <v>127472.934928205</v>
      </c>
      <c r="U60" s="6" t="n">
        <v>607.013975848595</v>
      </c>
      <c r="V60" s="27"/>
    </row>
    <row r="61" customFormat="false" ht="12.75" hidden="false" customHeight="false" outlineLevel="0" collapsed="false">
      <c r="A61" s="24" t="n">
        <v>38808</v>
      </c>
      <c r="B61" s="25" t="n">
        <f aca="false">MONTH(A61)</f>
        <v>4</v>
      </c>
      <c r="C61" s="25" t="n">
        <f aca="false">YEAR(A61)</f>
        <v>2006</v>
      </c>
      <c r="D61" s="6" t="n">
        <v>10338.3397664648</v>
      </c>
      <c r="E61" s="6" t="n">
        <v>18748.3305034186</v>
      </c>
      <c r="F61" s="6"/>
      <c r="G61" s="6" t="n">
        <f aca="false">VLOOKUP(MONTH($A61),GasVolume,2,0)</f>
        <v>13976.6</v>
      </c>
      <c r="I61" s="26" t="n">
        <f aca="false">+$G61-D61</f>
        <v>3638.2602335352</v>
      </c>
      <c r="J61" s="26" t="n">
        <f aca="false">+$G61-E61</f>
        <v>-4771.73050341863</v>
      </c>
      <c r="Q61" s="6" t="n">
        <v>41008.8844365918</v>
      </c>
      <c r="R61" s="6" t="n">
        <v>195.280402079009</v>
      </c>
      <c r="S61" s="6"/>
      <c r="T61" s="6" t="n">
        <v>74368.6255589791</v>
      </c>
      <c r="U61" s="6" t="n">
        <v>354.136312185615</v>
      </c>
      <c r="V61" s="27"/>
    </row>
    <row r="62" customFormat="false" ht="12.75" hidden="false" customHeight="false" outlineLevel="0" collapsed="false">
      <c r="A62" s="24" t="n">
        <v>38838</v>
      </c>
      <c r="B62" s="25" t="n">
        <f aca="false">MONTH(A62)</f>
        <v>5</v>
      </c>
      <c r="C62" s="25" t="n">
        <f aca="false">YEAR(A62)</f>
        <v>2006</v>
      </c>
      <c r="D62" s="6" t="n">
        <v>21108.601540103</v>
      </c>
      <c r="E62" s="6" t="n">
        <v>30501.7886404654</v>
      </c>
      <c r="F62" s="6"/>
      <c r="G62" s="6" t="n">
        <f aca="false">VLOOKUP(MONTH($A62),GasVolume,2,0)</f>
        <v>30355.2</v>
      </c>
      <c r="I62" s="26" t="n">
        <f aca="false">+$G62-D62</f>
        <v>9246.59845989704</v>
      </c>
      <c r="J62" s="26" t="n">
        <f aca="false">+$G62-E62</f>
        <v>-146.588640465445</v>
      </c>
      <c r="Q62" s="6" t="n">
        <v>86522.1007197133</v>
      </c>
      <c r="R62" s="6" t="n">
        <v>412.010003427206</v>
      </c>
      <c r="S62" s="6"/>
      <c r="T62" s="6" t="n">
        <v>125023.859295839</v>
      </c>
      <c r="U62" s="6" t="n">
        <v>595.351710932566</v>
      </c>
      <c r="V62" s="27"/>
    </row>
    <row r="63" customFormat="false" ht="12.75" hidden="false" customHeight="false" outlineLevel="0" collapsed="false">
      <c r="A63" s="24" t="n">
        <v>38869</v>
      </c>
      <c r="B63" s="25" t="n">
        <f aca="false">MONTH(A63)</f>
        <v>6</v>
      </c>
      <c r="C63" s="25" t="n">
        <f aca="false">YEAR(A63)</f>
        <v>2006</v>
      </c>
      <c r="D63" s="6" t="n">
        <v>23862.1917233892</v>
      </c>
      <c r="E63" s="6" t="n">
        <v>30473.0742784999</v>
      </c>
      <c r="F63" s="6"/>
      <c r="G63" s="6" t="n">
        <f aca="false">VLOOKUP(MONTH($A63),GasVolume,2,0)</f>
        <v>30355.2</v>
      </c>
      <c r="I63" s="26" t="n">
        <f aca="false">+$G63-D63</f>
        <v>6493.00827661085</v>
      </c>
      <c r="J63" s="26" t="n">
        <f aca="false">+$G63-E63</f>
        <v>-117.874278499905</v>
      </c>
      <c r="Q63" s="6" t="n">
        <v>94653.6760150304</v>
      </c>
      <c r="R63" s="6" t="n">
        <v>450.731790547764</v>
      </c>
      <c r="S63" s="6"/>
      <c r="T63" s="6" t="n">
        <v>120876.930894486</v>
      </c>
      <c r="U63" s="6" t="n">
        <v>575.604432830885</v>
      </c>
      <c r="V63" s="27"/>
    </row>
    <row r="64" customFormat="false" ht="12.75" hidden="false" customHeight="false" outlineLevel="0" collapsed="false">
      <c r="A64" s="24" t="n">
        <v>38899</v>
      </c>
      <c r="B64" s="25" t="n">
        <f aca="false">MONTH(A64)</f>
        <v>7</v>
      </c>
      <c r="C64" s="25" t="n">
        <f aca="false">YEAR(A64)</f>
        <v>2006</v>
      </c>
      <c r="D64" s="6" t="n">
        <v>24474.7338901166</v>
      </c>
      <c r="E64" s="6" t="n">
        <v>31867.4824116952</v>
      </c>
      <c r="F64" s="6"/>
      <c r="G64" s="6" t="n">
        <f aca="false">VLOOKUP(MONTH($A64),GasVolume,2,0)</f>
        <v>30355.2</v>
      </c>
      <c r="I64" s="26" t="n">
        <f aca="false">+$G64-D64</f>
        <v>5880.46610988338</v>
      </c>
      <c r="J64" s="26" t="n">
        <f aca="false">+$G64-E64</f>
        <v>-1512.28241169515</v>
      </c>
      <c r="Q64" s="6" t="n">
        <v>100319.549199209</v>
      </c>
      <c r="R64" s="6" t="n">
        <v>477.712139043851</v>
      </c>
      <c r="S64" s="6"/>
      <c r="T64" s="6" t="n">
        <v>130621.704979843</v>
      </c>
      <c r="U64" s="6" t="n">
        <v>622.008118951632</v>
      </c>
      <c r="V64" s="27"/>
    </row>
    <row r="65" customFormat="false" ht="12.75" hidden="false" customHeight="false" outlineLevel="0" collapsed="false">
      <c r="A65" s="24" t="n">
        <v>38930</v>
      </c>
      <c r="B65" s="25" t="n">
        <f aca="false">MONTH(A65)</f>
        <v>8</v>
      </c>
      <c r="C65" s="25" t="n">
        <f aca="false">YEAR(A65)</f>
        <v>2006</v>
      </c>
      <c r="D65" s="6" t="n">
        <v>24773.3340198142</v>
      </c>
      <c r="E65" s="6" t="n">
        <v>31814.4323743111</v>
      </c>
      <c r="F65" s="6"/>
      <c r="G65" s="6" t="n">
        <f aca="false">VLOOKUP(MONTH($A65),GasVolume,2,0)</f>
        <v>30355.2</v>
      </c>
      <c r="I65" s="26" t="n">
        <f aca="false">+$G65-D65</f>
        <v>5581.86598018585</v>
      </c>
      <c r="J65" s="26" t="n">
        <f aca="false">+$G65-E65</f>
        <v>-1459.2323743111</v>
      </c>
      <c r="Q65" s="6" t="n">
        <v>101543.482032823</v>
      </c>
      <c r="R65" s="6" t="n">
        <v>483.54039063249</v>
      </c>
      <c r="S65" s="6"/>
      <c r="T65" s="6" t="n">
        <v>130404.258046231</v>
      </c>
      <c r="U65" s="6" t="n">
        <v>620.972657363004</v>
      </c>
      <c r="V65" s="27"/>
    </row>
    <row r="66" customFormat="false" ht="12.75" hidden="false" customHeight="false" outlineLevel="0" collapsed="false">
      <c r="A66" s="24" t="n">
        <v>38961</v>
      </c>
      <c r="B66" s="25" t="n">
        <f aca="false">MONTH(A66)</f>
        <v>9</v>
      </c>
      <c r="C66" s="25" t="n">
        <f aca="false">YEAR(A66)</f>
        <v>2006</v>
      </c>
      <c r="D66" s="6" t="n">
        <v>18538.0935584748</v>
      </c>
      <c r="E66" s="6" t="n">
        <v>33392.1702133075</v>
      </c>
      <c r="F66" s="6"/>
      <c r="G66" s="6" t="n">
        <f aca="false">VLOOKUP(MONTH($A66),GasVolume,2,0)</f>
        <v>30355.2</v>
      </c>
      <c r="I66" s="26" t="n">
        <f aca="false">+$G66-D66</f>
        <v>11817.1064415252</v>
      </c>
      <c r="J66" s="26" t="n">
        <f aca="false">+$G66-E66</f>
        <v>-3036.97021330749</v>
      </c>
      <c r="Q66" s="6" t="n">
        <v>73534.6828975596</v>
      </c>
      <c r="R66" s="6" t="n">
        <v>350.165156655046</v>
      </c>
      <c r="S66" s="6"/>
      <c r="T66" s="6" t="n">
        <v>132456.050032953</v>
      </c>
      <c r="U66" s="6" t="n">
        <v>630.743095395015</v>
      </c>
      <c r="V66" s="27"/>
    </row>
    <row r="67" customFormat="false" ht="12.75" hidden="false" customHeight="false" outlineLevel="0" collapsed="false">
      <c r="A67" s="24" t="n">
        <v>38991</v>
      </c>
      <c r="B67" s="25" t="n">
        <f aca="false">MONTH(A67)</f>
        <v>10</v>
      </c>
      <c r="C67" s="25" t="n">
        <f aca="false">YEAR(A67)</f>
        <v>2006</v>
      </c>
      <c r="D67" s="6" t="n">
        <v>8448.650127335</v>
      </c>
      <c r="E67" s="6" t="n">
        <v>20632.1342538064</v>
      </c>
      <c r="F67" s="6"/>
      <c r="G67" s="6" t="n">
        <f aca="false">VLOOKUP(MONTH($A67),GasVolume,2,0)</f>
        <v>13976.6</v>
      </c>
      <c r="I67" s="26" t="n">
        <f aca="false">+$G67-D67</f>
        <v>5527.949872665</v>
      </c>
      <c r="J67" s="26" t="n">
        <f aca="false">+$G67-E67</f>
        <v>-6655.5342538064</v>
      </c>
      <c r="Q67" s="6" t="n">
        <v>34630.1935670217</v>
      </c>
      <c r="R67" s="6" t="n">
        <v>164.905683652484</v>
      </c>
      <c r="S67" s="6"/>
      <c r="T67" s="6" t="n">
        <v>84569.1077440167</v>
      </c>
      <c r="U67" s="6" t="n">
        <v>402.71003687627</v>
      </c>
      <c r="V67" s="27"/>
    </row>
    <row r="68" customFormat="false" ht="12.75" hidden="false" customHeight="false" outlineLevel="0" collapsed="false">
      <c r="A68" s="24" t="n">
        <v>39022</v>
      </c>
      <c r="B68" s="25" t="n">
        <f aca="false">MONTH(A68)</f>
        <v>11</v>
      </c>
      <c r="C68" s="25" t="n">
        <f aca="false">YEAR(A68)</f>
        <v>2006</v>
      </c>
      <c r="D68" s="6" t="n">
        <v>17427.571661968</v>
      </c>
      <c r="E68" s="6" t="n">
        <v>30873.5901000846</v>
      </c>
      <c r="F68" s="6"/>
      <c r="G68" s="6" t="n">
        <f aca="false">VLOOKUP(MONTH($A68),GasVolume,2,0)</f>
        <v>22870.8</v>
      </c>
      <c r="I68" s="26" t="n">
        <f aca="false">+$G68-D68</f>
        <v>5443.22833803199</v>
      </c>
      <c r="J68" s="26" t="n">
        <f aca="false">+$G68-E68</f>
        <v>-8002.79010008464</v>
      </c>
      <c r="Q68" s="6" t="n">
        <v>69129.5980244665</v>
      </c>
      <c r="R68" s="6" t="n">
        <v>329.188562021269</v>
      </c>
      <c r="S68" s="6"/>
      <c r="T68" s="6" t="n">
        <v>122465.648949166</v>
      </c>
      <c r="U68" s="6" t="n">
        <v>583.169756900789</v>
      </c>
      <c r="V68" s="27"/>
    </row>
    <row r="69" customFormat="false" ht="12.75" hidden="false" customHeight="false" outlineLevel="0" collapsed="false">
      <c r="A69" s="24" t="n">
        <v>39052</v>
      </c>
      <c r="B69" s="25" t="n">
        <f aca="false">MONTH(A69)</f>
        <v>12</v>
      </c>
      <c r="C69" s="25" t="n">
        <f aca="false">YEAR(A69)</f>
        <v>2006</v>
      </c>
      <c r="D69" s="6" t="n">
        <v>16975.5040981332</v>
      </c>
      <c r="E69" s="6" t="n">
        <v>31131.7826996184</v>
      </c>
      <c r="F69" s="6"/>
      <c r="G69" s="6" t="n">
        <f aca="false">VLOOKUP(MONTH($A69),GasVolume,2,0)</f>
        <v>22870.8</v>
      </c>
      <c r="I69" s="26" t="n">
        <f aca="false">+$G69-D69</f>
        <v>5895.29590186678</v>
      </c>
      <c r="J69" s="26" t="n">
        <f aca="false">+$G69-E69</f>
        <v>-8260.98269961837</v>
      </c>
      <c r="Q69" s="6" t="n">
        <v>69580.9370675829</v>
      </c>
      <c r="R69" s="6" t="n">
        <v>331.337795559919</v>
      </c>
      <c r="S69" s="6"/>
      <c r="T69" s="6" t="n">
        <v>127606.143552581</v>
      </c>
      <c r="U69" s="6" t="n">
        <v>607.648302631338</v>
      </c>
      <c r="V69" s="27"/>
    </row>
    <row r="70" customFormat="false" ht="12.75" hidden="false" customHeight="false" outlineLevel="0" collapsed="false">
      <c r="A70" s="24" t="n">
        <v>39083</v>
      </c>
      <c r="B70" s="25" t="n">
        <f aca="false">MONTH(A70)</f>
        <v>1</v>
      </c>
      <c r="C70" s="25" t="n">
        <f aca="false">YEAR(A70)</f>
        <v>2007</v>
      </c>
      <c r="D70" s="6" t="n">
        <v>19472.2848009585</v>
      </c>
      <c r="E70" s="6" t="n">
        <v>32050.6358687743</v>
      </c>
      <c r="F70" s="6"/>
      <c r="G70" s="6" t="n">
        <f aca="false">VLOOKUP(MONTH($A70),GasVolume,2,0)</f>
        <v>22870.8</v>
      </c>
      <c r="I70" s="26" t="n">
        <f aca="false">+$G70-D70</f>
        <v>3398.51519904153</v>
      </c>
      <c r="J70" s="26" t="n">
        <f aca="false">+$G70-E70</f>
        <v>-9179.8358687743</v>
      </c>
      <c r="Q70" s="6" t="n">
        <v>79814.9978619215</v>
      </c>
      <c r="R70" s="6" t="n">
        <v>380.071418390103</v>
      </c>
      <c r="S70" s="6"/>
      <c r="T70" s="6" t="n">
        <v>131372.433152453</v>
      </c>
      <c r="U70" s="6" t="n">
        <v>625.583015011682</v>
      </c>
      <c r="V70" s="27"/>
    </row>
    <row r="71" customFormat="false" ht="12.75" hidden="false" customHeight="false" outlineLevel="0" collapsed="false">
      <c r="A71" s="24" t="n">
        <v>39114</v>
      </c>
      <c r="B71" s="25" t="n">
        <f aca="false">MONTH(A71)</f>
        <v>2</v>
      </c>
      <c r="C71" s="25" t="n">
        <f aca="false">YEAR(A71)</f>
        <v>2007</v>
      </c>
      <c r="D71" s="6" t="n">
        <v>19694.4250474062</v>
      </c>
      <c r="E71" s="6" t="n">
        <v>30251.8235347813</v>
      </c>
      <c r="F71" s="6"/>
      <c r="G71" s="6" t="n">
        <f aca="false">VLOOKUP(MONTH($A71),GasVolume,2,0)</f>
        <v>22870.8</v>
      </c>
      <c r="I71" s="26" t="n">
        <f aca="false">+$G71-D71</f>
        <v>3176.37495259383</v>
      </c>
      <c r="J71" s="26" t="n">
        <f aca="false">+$G71-E71</f>
        <v>-7381.02353478134</v>
      </c>
      <c r="Q71" s="6" t="n">
        <v>72913.3811090008</v>
      </c>
      <c r="R71" s="6" t="n">
        <v>347.206576709527</v>
      </c>
      <c r="S71" s="6"/>
      <c r="T71" s="6" t="n">
        <v>111999.346684368</v>
      </c>
      <c r="U71" s="6" t="n">
        <v>533.330222306516</v>
      </c>
      <c r="V71" s="27"/>
    </row>
    <row r="72" customFormat="false" ht="12.75" hidden="false" customHeight="false" outlineLevel="0" collapsed="false">
      <c r="A72" s="24" t="n">
        <v>39142</v>
      </c>
      <c r="B72" s="25" t="n">
        <f aca="false">MONTH(A72)</f>
        <v>3</v>
      </c>
      <c r="C72" s="25" t="n">
        <f aca="false">YEAR(A72)</f>
        <v>2007</v>
      </c>
      <c r="D72" s="6" t="n">
        <v>17998.1287840243</v>
      </c>
      <c r="E72" s="6" t="n">
        <v>30593.6121210781</v>
      </c>
      <c r="F72" s="6"/>
      <c r="G72" s="6" t="n">
        <f aca="false">VLOOKUP(MONTH($A72),GasVolume,2,0)</f>
        <v>22870.8</v>
      </c>
      <c r="I72" s="26" t="n">
        <f aca="false">+$G72-D72</f>
        <v>4872.6712159757</v>
      </c>
      <c r="J72" s="26" t="n">
        <f aca="false">+$G72-E72</f>
        <v>-7722.81212107814</v>
      </c>
      <c r="Q72" s="6" t="n">
        <v>73772.5760022152</v>
      </c>
      <c r="R72" s="6" t="n">
        <v>351.297980962929</v>
      </c>
      <c r="S72" s="6"/>
      <c r="T72" s="6" t="n">
        <v>125400.234794846</v>
      </c>
      <c r="U72" s="6" t="n">
        <v>597.143975213554</v>
      </c>
      <c r="V72" s="27"/>
    </row>
    <row r="73" customFormat="false" ht="12.75" hidden="false" customHeight="false" outlineLevel="0" collapsed="false">
      <c r="A73" s="24" t="n">
        <v>39173</v>
      </c>
      <c r="B73" s="25" t="n">
        <f aca="false">MONTH(A73)</f>
        <v>4</v>
      </c>
      <c r="C73" s="25" t="n">
        <f aca="false">YEAR(A73)</f>
        <v>2007</v>
      </c>
      <c r="D73" s="6" t="n">
        <v>10615.9463942289</v>
      </c>
      <c r="E73" s="6" t="n">
        <v>18397.5146890718</v>
      </c>
      <c r="F73" s="6"/>
      <c r="G73" s="6" t="n">
        <f aca="false">VLOOKUP(MONTH($A73),GasVolume,2,0)</f>
        <v>13976.6</v>
      </c>
      <c r="I73" s="26" t="n">
        <f aca="false">+$G73-D73</f>
        <v>3360.6536057711</v>
      </c>
      <c r="J73" s="26" t="n">
        <f aca="false">+$G73-E73</f>
        <v>-4420.91468907184</v>
      </c>
      <c r="Q73" s="6" t="n">
        <v>42110.0610639782</v>
      </c>
      <c r="R73" s="6" t="n">
        <v>200.524100304658</v>
      </c>
      <c r="S73" s="6"/>
      <c r="T73" s="6" t="n">
        <v>72977.0515234901</v>
      </c>
      <c r="U73" s="6" t="n">
        <v>347.509769159476</v>
      </c>
      <c r="V73" s="27"/>
    </row>
    <row r="74" customFormat="false" ht="12.75" hidden="false" customHeight="false" outlineLevel="0" collapsed="false">
      <c r="A74" s="24" t="n">
        <v>39203</v>
      </c>
      <c r="B74" s="25" t="n">
        <f aca="false">MONTH(A74)</f>
        <v>5</v>
      </c>
      <c r="C74" s="25" t="n">
        <f aca="false">YEAR(A74)</f>
        <v>2007</v>
      </c>
      <c r="D74" s="6" t="n">
        <v>21109.9144407407</v>
      </c>
      <c r="E74" s="6" t="n">
        <v>29934.7197999983</v>
      </c>
      <c r="F74" s="6"/>
      <c r="G74" s="6" t="n">
        <f aca="false">VLOOKUP(MONTH($A74),GasVolume,2,0)</f>
        <v>30355.2</v>
      </c>
      <c r="I74" s="26" t="n">
        <f aca="false">+$G74-D74</f>
        <v>9245.28555925934</v>
      </c>
      <c r="J74" s="26" t="n">
        <f aca="false">+$G74-E74</f>
        <v>420.48020000173</v>
      </c>
      <c r="Q74" s="6" t="n">
        <v>86527.4821714876</v>
      </c>
      <c r="R74" s="6" t="n">
        <v>412.035629388036</v>
      </c>
      <c r="S74" s="6"/>
      <c r="T74" s="6" t="n">
        <v>122699.499378546</v>
      </c>
      <c r="U74" s="6" t="n">
        <v>584.283330374031</v>
      </c>
      <c r="V74" s="27"/>
    </row>
    <row r="75" customFormat="false" ht="12.75" hidden="false" customHeight="false" outlineLevel="0" collapsed="false">
      <c r="A75" s="24" t="n">
        <v>39234</v>
      </c>
      <c r="B75" s="25" t="n">
        <f aca="false">MONTH(A75)</f>
        <v>6</v>
      </c>
      <c r="C75" s="25" t="n">
        <f aca="false">YEAR(A75)</f>
        <v>2007</v>
      </c>
      <c r="D75" s="6" t="n">
        <v>23661.846610491</v>
      </c>
      <c r="E75" s="6" t="n">
        <v>29955.8696292617</v>
      </c>
      <c r="F75" s="6"/>
      <c r="G75" s="6" t="n">
        <f aca="false">VLOOKUP(MONTH($A75),GasVolume,2,0)</f>
        <v>30355.2</v>
      </c>
      <c r="I75" s="26" t="n">
        <f aca="false">+$G75-D75</f>
        <v>6693.35338950897</v>
      </c>
      <c r="J75" s="26" t="n">
        <f aca="false">+$G75-E75</f>
        <v>399.330370738277</v>
      </c>
      <c r="Q75" s="6" t="n">
        <v>93858.9710848514</v>
      </c>
      <c r="R75" s="6" t="n">
        <v>446.947481356435</v>
      </c>
      <c r="S75" s="6"/>
      <c r="T75" s="6" t="n">
        <v>118825.34561389</v>
      </c>
      <c r="U75" s="6" t="n">
        <v>565.834979113763</v>
      </c>
      <c r="V75" s="27"/>
    </row>
    <row r="76" customFormat="false" ht="12.75" hidden="false" customHeight="false" outlineLevel="0" collapsed="false">
      <c r="A76" s="24" t="n">
        <v>39264</v>
      </c>
      <c r="B76" s="25" t="n">
        <f aca="false">MONTH(A76)</f>
        <v>7</v>
      </c>
      <c r="C76" s="25" t="n">
        <f aca="false">YEAR(A76)</f>
        <v>2007</v>
      </c>
      <c r="D76" s="6" t="n">
        <v>24555.0928056294</v>
      </c>
      <c r="E76" s="6" t="n">
        <v>31340.6911027037</v>
      </c>
      <c r="F76" s="6"/>
      <c r="G76" s="6" t="n">
        <f aca="false">VLOOKUP(MONTH($A76),GasVolume,2,0)</f>
        <v>30355.2</v>
      </c>
      <c r="I76" s="26" t="n">
        <f aca="false">+$G76-D76</f>
        <v>5800.10719437059</v>
      </c>
      <c r="J76" s="26" t="n">
        <f aca="false">+$G76-E76</f>
        <v>-985.49110270368</v>
      </c>
      <c r="Q76" s="6" t="n">
        <v>100648.932563072</v>
      </c>
      <c r="R76" s="6" t="n">
        <v>479.280631252723</v>
      </c>
      <c r="S76" s="6"/>
      <c r="T76" s="6" t="n">
        <v>128462.4387391</v>
      </c>
      <c r="U76" s="6" t="n">
        <v>611.72589875762</v>
      </c>
      <c r="V76" s="27"/>
    </row>
    <row r="77" customFormat="false" ht="12.75" hidden="false" customHeight="false" outlineLevel="0" collapsed="false">
      <c r="A77" s="24" t="n">
        <v>39295</v>
      </c>
      <c r="B77" s="25" t="n">
        <f aca="false">MONTH(A77)</f>
        <v>8</v>
      </c>
      <c r="C77" s="25" t="n">
        <f aca="false">YEAR(A77)</f>
        <v>2007</v>
      </c>
      <c r="D77" s="6" t="n">
        <v>24671.2724106772</v>
      </c>
      <c r="E77" s="6" t="n">
        <v>31330.8779766177</v>
      </c>
      <c r="F77" s="6"/>
      <c r="G77" s="6" t="n">
        <f aca="false">VLOOKUP(MONTH($A77),GasVolume,2,0)</f>
        <v>30355.2</v>
      </c>
      <c r="I77" s="26" t="n">
        <f aca="false">+$G77-D77</f>
        <v>5683.9275893228</v>
      </c>
      <c r="J77" s="26" t="n">
        <f aca="false">+$G77-E77</f>
        <v>-975.677976617713</v>
      </c>
      <c r="Q77" s="6" t="n">
        <v>101125.141442681</v>
      </c>
      <c r="R77" s="6" t="n">
        <v>481.548292584193</v>
      </c>
      <c r="S77" s="6"/>
      <c r="T77" s="6" t="n">
        <v>128422.215691544</v>
      </c>
      <c r="U77" s="6" t="n">
        <v>611.534360435925</v>
      </c>
      <c r="V77" s="27"/>
    </row>
    <row r="78" customFormat="false" ht="12.75" hidden="false" customHeight="false" outlineLevel="0" collapsed="false">
      <c r="A78" s="24" t="n">
        <v>39326</v>
      </c>
      <c r="B78" s="25" t="n">
        <f aca="false">MONTH(A78)</f>
        <v>9</v>
      </c>
      <c r="C78" s="25" t="n">
        <f aca="false">YEAR(A78)</f>
        <v>2007</v>
      </c>
      <c r="D78" s="6" t="n">
        <v>18125.7941868029</v>
      </c>
      <c r="E78" s="6" t="n">
        <v>33096.1976244576</v>
      </c>
      <c r="F78" s="6"/>
      <c r="G78" s="6" t="n">
        <f aca="false">VLOOKUP(MONTH($A78),GasVolume,2,0)</f>
        <v>30355.2</v>
      </c>
      <c r="I78" s="26" t="n">
        <f aca="false">+$G78-D78</f>
        <v>12229.4058131971</v>
      </c>
      <c r="J78" s="26" t="n">
        <f aca="false">+$G78-E78</f>
        <v>-2740.99762445758</v>
      </c>
      <c r="Q78" s="6" t="n">
        <v>71899.2232717291</v>
      </c>
      <c r="R78" s="6" t="n">
        <v>342.377253674901</v>
      </c>
      <c r="S78" s="6"/>
      <c r="T78" s="6" t="n">
        <v>131282.021517087</v>
      </c>
      <c r="U78" s="6" t="n">
        <v>625.152483414699</v>
      </c>
      <c r="V78" s="27"/>
    </row>
    <row r="79" customFormat="false" ht="12.75" hidden="false" customHeight="false" outlineLevel="0" collapsed="false">
      <c r="A79" s="24" t="n">
        <v>39356</v>
      </c>
      <c r="B79" s="25" t="n">
        <f aca="false">MONTH(A79)</f>
        <v>10</v>
      </c>
      <c r="C79" s="25" t="n">
        <f aca="false">YEAR(A79)</f>
        <v>2007</v>
      </c>
      <c r="D79" s="6" t="n">
        <v>8537.41148253748</v>
      </c>
      <c r="E79" s="6" t="n">
        <v>20517.1627298296</v>
      </c>
      <c r="F79" s="6"/>
      <c r="G79" s="6" t="n">
        <f aca="false">VLOOKUP(MONTH($A79),GasVolume,2,0)</f>
        <v>13976.6</v>
      </c>
      <c r="I79" s="26" t="n">
        <f aca="false">+$G79-D79</f>
        <v>5439.18851746252</v>
      </c>
      <c r="J79" s="26" t="n">
        <f aca="false">+$G79-E79</f>
        <v>-6540.56272982959</v>
      </c>
      <c r="Q79" s="6" t="n">
        <v>34994.017712371</v>
      </c>
      <c r="R79" s="6" t="n">
        <v>166.638179582719</v>
      </c>
      <c r="S79" s="6"/>
      <c r="T79" s="6" t="n">
        <v>84097.8506709926</v>
      </c>
      <c r="U79" s="6" t="n">
        <v>400.465955576155</v>
      </c>
      <c r="V79" s="27"/>
    </row>
    <row r="80" customFormat="false" ht="12.75" hidden="false" customHeight="false" outlineLevel="0" collapsed="false">
      <c r="A80" s="24" t="n">
        <v>39387</v>
      </c>
      <c r="B80" s="25" t="n">
        <f aca="false">MONTH(A80)</f>
        <v>11</v>
      </c>
      <c r="C80" s="25" t="n">
        <f aca="false">YEAR(A80)</f>
        <v>2007</v>
      </c>
      <c r="D80" s="6" t="n">
        <v>17504.7525629474</v>
      </c>
      <c r="E80" s="6" t="n">
        <v>30409.7698516536</v>
      </c>
      <c r="F80" s="6"/>
      <c r="G80" s="6" t="n">
        <f aca="false">VLOOKUP(MONTH($A80),GasVolume,2,0)</f>
        <v>22870.8</v>
      </c>
      <c r="I80" s="26" t="n">
        <f aca="false">+$G80-D80</f>
        <v>5366.04743705256</v>
      </c>
      <c r="J80" s="26" t="n">
        <f aca="false">+$G80-E80</f>
        <v>-7538.96985165358</v>
      </c>
      <c r="Q80" s="6" t="n">
        <v>69435.7499521914</v>
      </c>
      <c r="R80" s="6" t="n">
        <v>330.646428343768</v>
      </c>
      <c r="S80" s="6"/>
      <c r="T80" s="6" t="n">
        <v>120625.822497634</v>
      </c>
      <c r="U80" s="6" t="n">
        <v>574.408678560163</v>
      </c>
      <c r="V80" s="27"/>
    </row>
    <row r="81" customFormat="false" ht="12.75" hidden="false" customHeight="false" outlineLevel="0" collapsed="false">
      <c r="A81" s="24" t="n">
        <v>39417</v>
      </c>
      <c r="B81" s="25" t="n">
        <f aca="false">MONTH(A81)</f>
        <v>12</v>
      </c>
      <c r="C81" s="25" t="n">
        <f aca="false">YEAR(A81)</f>
        <v>2007</v>
      </c>
      <c r="D81" s="6" t="n">
        <v>17165.2183318053</v>
      </c>
      <c r="E81" s="6" t="n">
        <v>30708.5104794337</v>
      </c>
      <c r="F81" s="6"/>
      <c r="G81" s="6" t="n">
        <f aca="false">VLOOKUP(MONTH($A81),GasVolume,2,0)</f>
        <v>22870.8</v>
      </c>
      <c r="I81" s="26" t="n">
        <f aca="false">+$G81-D81</f>
        <v>5705.58166819468</v>
      </c>
      <c r="J81" s="26" t="n">
        <f aca="false">+$G81-E81</f>
        <v>-7837.71047943375</v>
      </c>
      <c r="Q81" s="6" t="n">
        <v>70358.5572241128</v>
      </c>
      <c r="R81" s="6" t="n">
        <v>335.040748686251</v>
      </c>
      <c r="S81" s="6"/>
      <c r="T81" s="6" t="n">
        <v>125871.191969119</v>
      </c>
      <c r="U81" s="6" t="n">
        <v>599.386628424376</v>
      </c>
      <c r="V81" s="27"/>
    </row>
    <row r="82" customFormat="false" ht="12.75" hidden="false" customHeight="false" outlineLevel="0" collapsed="false">
      <c r="A82" s="24" t="n">
        <v>39448</v>
      </c>
      <c r="B82" s="25" t="n">
        <f aca="false">MONTH(A82)</f>
        <v>1</v>
      </c>
      <c r="C82" s="25" t="n">
        <f aca="false">YEAR(A82)</f>
        <v>2008</v>
      </c>
      <c r="D82" s="6" t="n">
        <v>19230.6452566599</v>
      </c>
      <c r="E82" s="6" t="n">
        <v>32328.5544159053</v>
      </c>
      <c r="F82" s="6"/>
      <c r="G82" s="6" t="n">
        <f aca="false">VLOOKUP(MONTH($A82),GasVolume,2,0)</f>
        <v>22870.8</v>
      </c>
      <c r="I82" s="26" t="n">
        <f aca="false">+$G82-D82</f>
        <v>3640.15474334008</v>
      </c>
      <c r="J82" s="26" t="n">
        <f aca="false">+$G82-E82</f>
        <v>-9457.75441590534</v>
      </c>
      <c r="Q82" s="6" t="n">
        <v>78824.5409171569</v>
      </c>
      <c r="R82" s="6" t="n">
        <v>375.354956748366</v>
      </c>
      <c r="S82" s="6"/>
      <c r="T82" s="6" t="n">
        <v>132511.594194508</v>
      </c>
      <c r="U82" s="6" t="n">
        <v>631.00759140242</v>
      </c>
      <c r="V82" s="27"/>
    </row>
    <row r="83" customFormat="false" ht="12.75" hidden="false" customHeight="false" outlineLevel="0" collapsed="false">
      <c r="A83" s="24" t="n">
        <v>39479</v>
      </c>
      <c r="B83" s="25" t="n">
        <f aca="false">MONTH(A83)</f>
        <v>2</v>
      </c>
      <c r="C83" s="25" t="n">
        <f aca="false">YEAR(A83)</f>
        <v>2008</v>
      </c>
      <c r="D83" s="6" t="n">
        <v>19457.2901968324</v>
      </c>
      <c r="E83" s="6" t="n">
        <v>30368.7911542285</v>
      </c>
      <c r="F83" s="6"/>
      <c r="G83" s="6" t="n">
        <f aca="false">VLOOKUP(MONTH($A83),GasVolume,2,0)</f>
        <v>22870.8</v>
      </c>
      <c r="I83" s="26" t="n">
        <f aca="false">+$G83-D83</f>
        <v>3413.50980316757</v>
      </c>
      <c r="J83" s="26" t="n">
        <f aca="false">+$G83-E83</f>
        <v>-7497.99115422846</v>
      </c>
      <c r="Q83" s="6" t="n">
        <v>74608.1469930108</v>
      </c>
      <c r="R83" s="6" t="n">
        <v>355.276890442909</v>
      </c>
      <c r="S83" s="6"/>
      <c r="T83" s="6" t="n">
        <v>116447.830685261</v>
      </c>
      <c r="U83" s="6" t="n">
        <v>554.513479453622</v>
      </c>
      <c r="V83" s="27"/>
    </row>
    <row r="84" customFormat="false" ht="12.75" hidden="false" customHeight="false" outlineLevel="0" collapsed="false">
      <c r="A84" s="24" t="n">
        <v>39508</v>
      </c>
      <c r="B84" s="25" t="n">
        <f aca="false">MONTH(A84)</f>
        <v>3</v>
      </c>
      <c r="C84" s="25" t="n">
        <f aca="false">YEAR(A84)</f>
        <v>2008</v>
      </c>
      <c r="D84" s="6" t="n">
        <v>17386.4449486483</v>
      </c>
      <c r="E84" s="6" t="n">
        <v>30665.3350988967</v>
      </c>
      <c r="F84" s="6"/>
      <c r="G84" s="6" t="n">
        <f aca="false">VLOOKUP(MONTH($A84),GasVolume,2,0)</f>
        <v>22870.8</v>
      </c>
      <c r="I84" s="26" t="n">
        <f aca="false">+$G84-D84</f>
        <v>5484.3550513517</v>
      </c>
      <c r="J84" s="26" t="n">
        <f aca="false">+$G84-E84</f>
        <v>-7794.53509889666</v>
      </c>
      <c r="Q84" s="6" t="n">
        <v>71265.3435684381</v>
      </c>
      <c r="R84" s="6" t="n">
        <v>339.358778897324</v>
      </c>
      <c r="S84" s="6"/>
      <c r="T84" s="6" t="n">
        <v>125694.220291656</v>
      </c>
      <c r="U84" s="6" t="n">
        <v>598.543906150744</v>
      </c>
      <c r="V84" s="27"/>
    </row>
    <row r="85" customFormat="false" ht="12.75" hidden="false" customHeight="false" outlineLevel="0" collapsed="false">
      <c r="A85" s="24" t="n">
        <v>39539</v>
      </c>
      <c r="B85" s="25" t="n">
        <f aca="false">MONTH(A85)</f>
        <v>4</v>
      </c>
      <c r="C85" s="25" t="n">
        <f aca="false">YEAR(A85)</f>
        <v>2008</v>
      </c>
      <c r="D85" s="6" t="n">
        <v>10396.3896626838</v>
      </c>
      <c r="E85" s="6" t="n">
        <v>18640.8982187551</v>
      </c>
      <c r="F85" s="6"/>
      <c r="G85" s="6" t="n">
        <f aca="false">VLOOKUP(MONTH($A85),GasVolume,2,0)</f>
        <v>13976.6</v>
      </c>
      <c r="I85" s="26" t="n">
        <f aca="false">+$G85-D85</f>
        <v>3580.21033731624</v>
      </c>
      <c r="J85" s="26" t="n">
        <f aca="false">+$G85-E85</f>
        <v>-4664.29821875508</v>
      </c>
      <c r="Q85" s="6" t="n">
        <v>41239.1497924782</v>
      </c>
      <c r="R85" s="6" t="n">
        <v>196.376903773706</v>
      </c>
      <c r="S85" s="6"/>
      <c r="T85" s="6" t="n">
        <v>73942.4760759821</v>
      </c>
      <c r="U85" s="6" t="n">
        <v>352.107028933248</v>
      </c>
      <c r="V85" s="27"/>
    </row>
    <row r="86" customFormat="false" ht="12.75" hidden="false" customHeight="false" outlineLevel="0" collapsed="false">
      <c r="A86" s="24" t="n">
        <v>39569</v>
      </c>
      <c r="B86" s="25" t="n">
        <f aca="false">MONTH(A86)</f>
        <v>5</v>
      </c>
      <c r="C86" s="25" t="n">
        <f aca="false">YEAR(A86)</f>
        <v>2008</v>
      </c>
      <c r="D86" s="6" t="n">
        <v>20623.0067400901</v>
      </c>
      <c r="E86" s="6" t="n">
        <v>30247.0125170696</v>
      </c>
      <c r="F86" s="6"/>
      <c r="G86" s="6" t="n">
        <f aca="false">VLOOKUP(MONTH($A86),GasVolume,2,0)</f>
        <v>30355.2</v>
      </c>
      <c r="I86" s="26" t="n">
        <f aca="false">+$G86-D86</f>
        <v>9732.19325990993</v>
      </c>
      <c r="J86" s="26" t="n">
        <f aca="false">+$G86-E86</f>
        <v>108.18748293044</v>
      </c>
      <c r="Q86" s="6" t="n">
        <v>84531.6949547524</v>
      </c>
      <c r="R86" s="6" t="n">
        <v>402.531880736916</v>
      </c>
      <c r="S86" s="6"/>
      <c r="T86" s="6" t="n">
        <v>123979.556793489</v>
      </c>
      <c r="U86" s="6" t="n">
        <v>590.378841873757</v>
      </c>
      <c r="V86" s="27"/>
    </row>
    <row r="87" customFormat="false" ht="12.75" hidden="false" customHeight="false" outlineLevel="0" collapsed="false">
      <c r="A87" s="24" t="n">
        <v>39600</v>
      </c>
      <c r="B87" s="25" t="n">
        <f aca="false">MONTH(A87)</f>
        <v>6</v>
      </c>
      <c r="C87" s="25" t="n">
        <f aca="false">YEAR(A87)</f>
        <v>2008</v>
      </c>
      <c r="D87" s="6" t="n">
        <v>23613.6705693457</v>
      </c>
      <c r="E87" s="6" t="n">
        <v>30171.8520497872</v>
      </c>
      <c r="F87" s="6"/>
      <c r="G87" s="6" t="n">
        <f aca="false">VLOOKUP(MONTH($A87),GasVolume,2,0)</f>
        <v>30355.2</v>
      </c>
      <c r="I87" s="26" t="n">
        <f aca="false">+$G87-D87</f>
        <v>6741.52943065431</v>
      </c>
      <c r="J87" s="26" t="n">
        <f aca="false">+$G87-E87</f>
        <v>183.347950212759</v>
      </c>
      <c r="Q87" s="6" t="n">
        <v>93667.8721513117</v>
      </c>
      <c r="R87" s="6" t="n">
        <v>446.037486434818</v>
      </c>
      <c r="S87" s="6"/>
      <c r="T87" s="6" t="n">
        <v>119682.078737752</v>
      </c>
      <c r="U87" s="6" t="n">
        <v>569.914660655961</v>
      </c>
      <c r="V87" s="27"/>
    </row>
    <row r="88" customFormat="false" ht="12.75" hidden="false" customHeight="false" outlineLevel="0" collapsed="false">
      <c r="A88" s="24" t="n">
        <v>39630</v>
      </c>
      <c r="B88" s="25" t="n">
        <f aca="false">MONTH(A88)</f>
        <v>7</v>
      </c>
      <c r="C88" s="25" t="n">
        <f aca="false">YEAR(A88)</f>
        <v>2008</v>
      </c>
      <c r="D88" s="6" t="n">
        <v>25171.565419343</v>
      </c>
      <c r="E88" s="6" t="n">
        <v>31515.4195938725</v>
      </c>
      <c r="F88" s="6"/>
      <c r="G88" s="6" t="n">
        <f aca="false">VLOOKUP(MONTH($A88),GasVolume,2,0)</f>
        <v>30355.2</v>
      </c>
      <c r="I88" s="26" t="n">
        <f aca="false">+$G88-D88</f>
        <v>5183.63458065704</v>
      </c>
      <c r="J88" s="26" t="n">
        <f aca="false">+$G88-E88</f>
        <v>-1160.21959387245</v>
      </c>
      <c r="Q88" s="6" t="n">
        <v>103175.793732597</v>
      </c>
      <c r="R88" s="6" t="n">
        <v>491.313303488558</v>
      </c>
      <c r="S88" s="6"/>
      <c r="T88" s="6" t="n">
        <v>129178.633797441</v>
      </c>
      <c r="U88" s="6" t="n">
        <v>615.136351416385</v>
      </c>
      <c r="V88" s="27"/>
    </row>
    <row r="89" customFormat="false" ht="12.75" hidden="false" customHeight="false" outlineLevel="0" collapsed="false">
      <c r="A89" s="24" t="n">
        <v>39661</v>
      </c>
      <c r="B89" s="25" t="n">
        <f aca="false">MONTH(A89)</f>
        <v>8</v>
      </c>
      <c r="C89" s="25" t="n">
        <f aca="false">YEAR(A89)</f>
        <v>2008</v>
      </c>
      <c r="D89" s="6" t="n">
        <v>24751.8064365946</v>
      </c>
      <c r="E89" s="6" t="n">
        <v>31393.5465519936</v>
      </c>
      <c r="F89" s="6"/>
      <c r="G89" s="6" t="n">
        <f aca="false">VLOOKUP(MONTH($A89),GasVolume,2,0)</f>
        <v>30355.2</v>
      </c>
      <c r="I89" s="26" t="n">
        <f aca="false">+$G89-D89</f>
        <v>5603.39356340537</v>
      </c>
      <c r="J89" s="26" t="n">
        <f aca="false">+$G89-E89</f>
        <v>-1038.34655199363</v>
      </c>
      <c r="Q89" s="6" t="n">
        <v>101455.242567028</v>
      </c>
      <c r="R89" s="6" t="n">
        <v>483.120202700134</v>
      </c>
      <c r="S89" s="6"/>
      <c r="T89" s="6" t="n">
        <v>128679.088075076</v>
      </c>
      <c r="U89" s="6" t="n">
        <v>612.757562262268</v>
      </c>
      <c r="V89" s="27"/>
    </row>
    <row r="90" customFormat="false" ht="12.75" hidden="false" customHeight="false" outlineLevel="0" collapsed="false">
      <c r="A90" s="24" t="n">
        <v>39692</v>
      </c>
      <c r="B90" s="25" t="n">
        <f aca="false">MONTH(A90)</f>
        <v>9</v>
      </c>
      <c r="C90" s="25" t="n">
        <f aca="false">YEAR(A90)</f>
        <v>2008</v>
      </c>
      <c r="D90" s="6" t="n">
        <v>17767.8035482427</v>
      </c>
      <c r="E90" s="6" t="n">
        <v>33551.2740826715</v>
      </c>
      <c r="F90" s="6"/>
      <c r="G90" s="6" t="n">
        <f aca="false">VLOOKUP(MONTH($A90),GasVolume,2,0)</f>
        <v>30355.2</v>
      </c>
      <c r="I90" s="26" t="n">
        <f aca="false">+$G90-D90</f>
        <v>12587.3964517573</v>
      </c>
      <c r="J90" s="26" t="n">
        <f aca="false">+$G90-E90</f>
        <v>-3196.07408267154</v>
      </c>
      <c r="Q90" s="6" t="n">
        <v>70479.1890053259</v>
      </c>
      <c r="R90" s="6" t="n">
        <v>335.615185739647</v>
      </c>
      <c r="S90" s="6"/>
      <c r="T90" s="6" t="n">
        <v>133087.164151811</v>
      </c>
      <c r="U90" s="6" t="n">
        <v>633.748400722909</v>
      </c>
      <c r="V90" s="27"/>
    </row>
    <row r="91" customFormat="false" ht="12.75" hidden="false" customHeight="false" outlineLevel="0" collapsed="false">
      <c r="A91" s="24" t="n">
        <v>39722</v>
      </c>
      <c r="B91" s="25" t="n">
        <f aca="false">MONTH(A91)</f>
        <v>10</v>
      </c>
      <c r="C91" s="25" t="n">
        <f aca="false">YEAR(A91)</f>
        <v>2008</v>
      </c>
      <c r="D91" s="6" t="n">
        <v>8025.50602470309</v>
      </c>
      <c r="E91" s="6" t="n">
        <v>20692.0427053465</v>
      </c>
      <c r="F91" s="6"/>
      <c r="G91" s="6" t="n">
        <f aca="false">VLOOKUP(MONTH($A91),GasVolume,2,0)</f>
        <v>13976.6</v>
      </c>
      <c r="I91" s="26" t="n">
        <f aca="false">+$G91-D91</f>
        <v>5951.09397529691</v>
      </c>
      <c r="J91" s="26" t="n">
        <f aca="false">+$G91-E91</f>
        <v>-6715.4427053465</v>
      </c>
      <c r="Q91" s="6" t="n">
        <v>32895.7671249234</v>
      </c>
      <c r="R91" s="6" t="n">
        <v>156.646510118683</v>
      </c>
      <c r="S91" s="6"/>
      <c r="T91" s="6" t="n">
        <v>84814.6666489147</v>
      </c>
      <c r="U91" s="6" t="n">
        <v>403.879364994832</v>
      </c>
      <c r="V91" s="27"/>
    </row>
    <row r="92" customFormat="false" ht="12.75" hidden="false" customHeight="false" outlineLevel="0" collapsed="false">
      <c r="A92" s="24" t="n">
        <v>39753</v>
      </c>
      <c r="B92" s="25" t="n">
        <f aca="false">MONTH(A92)</f>
        <v>11</v>
      </c>
      <c r="C92" s="25" t="n">
        <f aca="false">YEAR(A92)</f>
        <v>2008</v>
      </c>
      <c r="D92" s="6" t="n">
        <v>16562.6082355912</v>
      </c>
      <c r="E92" s="6" t="n">
        <v>30701.8382664309</v>
      </c>
      <c r="F92" s="6"/>
      <c r="G92" s="6" t="n">
        <f aca="false">VLOOKUP(MONTH($A92),GasVolume,2,0)</f>
        <v>22870.8</v>
      </c>
      <c r="I92" s="26" t="n">
        <f aca="false">+$G92-D92</f>
        <v>6308.1917644088</v>
      </c>
      <c r="J92" s="26" t="n">
        <f aca="false">+$G92-E92</f>
        <v>-7831.03826643093</v>
      </c>
      <c r="Q92" s="6" t="n">
        <v>65698.5649963951</v>
      </c>
      <c r="R92" s="6" t="n">
        <v>312.850309506643</v>
      </c>
      <c r="S92" s="6"/>
      <c r="T92" s="6" t="n">
        <v>121784.364404724</v>
      </c>
      <c r="U92" s="6" t="n">
        <v>579.9255447844</v>
      </c>
      <c r="V92" s="27"/>
    </row>
    <row r="93" customFormat="false" ht="12.75" hidden="false" customHeight="false" outlineLevel="0" collapsed="false">
      <c r="A93" s="24" t="n">
        <v>39783</v>
      </c>
      <c r="B93" s="25" t="n">
        <f aca="false">MONTH(A93)</f>
        <v>12</v>
      </c>
      <c r="C93" s="25" t="n">
        <f aca="false">YEAR(A93)</f>
        <v>2008</v>
      </c>
      <c r="D93" s="6" t="n">
        <v>16896.8330624327</v>
      </c>
      <c r="E93" s="6" t="n">
        <v>30999.4692767361</v>
      </c>
      <c r="F93" s="6"/>
      <c r="G93" s="6" t="n">
        <f aca="false">VLOOKUP(MONTH($A93),GasVolume,2,0)</f>
        <v>22870.8</v>
      </c>
      <c r="I93" s="26" t="n">
        <f aca="false">+$G93-D93</f>
        <v>5973.96693756728</v>
      </c>
      <c r="J93" s="26" t="n">
        <f aca="false">+$G93-E93</f>
        <v>-8128.66927673608</v>
      </c>
      <c r="Q93" s="6" t="n">
        <v>69258.4721585897</v>
      </c>
      <c r="R93" s="6" t="n">
        <v>329.802248374237</v>
      </c>
      <c r="S93" s="6"/>
      <c r="T93" s="6" t="n">
        <v>127063.803725878</v>
      </c>
      <c r="U93" s="6" t="n">
        <v>605.065732027992</v>
      </c>
      <c r="V93" s="27"/>
    </row>
    <row r="94" customFormat="false" ht="12.75" hidden="false" customHeight="false" outlineLevel="0" collapsed="false">
      <c r="A94" s="24" t="n">
        <v>39814</v>
      </c>
      <c r="B94" s="25" t="n">
        <f aca="false">MONTH(A94)</f>
        <v>1</v>
      </c>
      <c r="C94" s="25" t="n">
        <f aca="false">YEAR(A94)</f>
        <v>2009</v>
      </c>
      <c r="D94" s="6" t="n">
        <v>18971.9392077852</v>
      </c>
      <c r="E94" s="6" t="n">
        <v>32141.3139538961</v>
      </c>
      <c r="F94" s="6"/>
      <c r="G94" s="6" t="n">
        <f aca="false">VLOOKUP(MONTH($A94),GasVolume,2,0)</f>
        <v>22870.8</v>
      </c>
      <c r="I94" s="26" t="n">
        <f aca="false">+$G94-D94</f>
        <v>3898.86079221483</v>
      </c>
      <c r="J94" s="26" t="n">
        <f aca="false">+$G94-E94</f>
        <v>-9270.51395389609</v>
      </c>
      <c r="Q94" s="6" t="n">
        <v>77764.1300332329</v>
      </c>
      <c r="R94" s="6" t="n">
        <v>370.305381110633</v>
      </c>
      <c r="S94" s="6"/>
      <c r="T94" s="6" t="n">
        <v>131744.11378696</v>
      </c>
      <c r="U94" s="6" t="n">
        <v>627.352922795048</v>
      </c>
      <c r="V94" s="27"/>
    </row>
    <row r="95" customFormat="false" ht="12.75" hidden="false" customHeight="false" outlineLevel="0" collapsed="false">
      <c r="A95" s="24" t="n">
        <v>39845</v>
      </c>
      <c r="B95" s="25" t="n">
        <f aca="false">MONTH(A95)</f>
        <v>2</v>
      </c>
      <c r="C95" s="25" t="n">
        <f aca="false">YEAR(A95)</f>
        <v>2009</v>
      </c>
      <c r="D95" s="6" t="n">
        <v>19466.3627226244</v>
      </c>
      <c r="E95" s="6" t="n">
        <v>30065.3836272429</v>
      </c>
      <c r="F95" s="6"/>
      <c r="G95" s="6" t="n">
        <f aca="false">VLOOKUP(MONTH($A95),GasVolume,2,0)</f>
        <v>22870.8</v>
      </c>
      <c r="I95" s="26" t="n">
        <f aca="false">+$G95-D95</f>
        <v>3404.43727737563</v>
      </c>
      <c r="J95" s="26" t="n">
        <f aca="false">+$G95-E95</f>
        <v>-7194.58362724292</v>
      </c>
      <c r="Q95" s="6" t="n">
        <v>72069.0408876745</v>
      </c>
      <c r="R95" s="6" t="n">
        <v>343.185908988926</v>
      </c>
      <c r="S95" s="6"/>
      <c r="T95" s="6" t="n">
        <v>111309.102414756</v>
      </c>
      <c r="U95" s="6" t="n">
        <v>530.043344832173</v>
      </c>
      <c r="V95" s="27"/>
    </row>
    <row r="96" customFormat="false" ht="12.75" hidden="false" customHeight="false" outlineLevel="0" collapsed="false">
      <c r="A96" s="24" t="n">
        <v>39873</v>
      </c>
      <c r="B96" s="25" t="n">
        <f aca="false">MONTH(A96)</f>
        <v>3</v>
      </c>
      <c r="C96" s="25" t="n">
        <f aca="false">YEAR(A96)</f>
        <v>2009</v>
      </c>
      <c r="D96" s="6" t="n">
        <v>17402.6577156551</v>
      </c>
      <c r="E96" s="6" t="n">
        <v>30493.598592869</v>
      </c>
      <c r="F96" s="6"/>
      <c r="G96" s="6" t="n">
        <f aca="false">VLOOKUP(MONTH($A96),GasVolume,2,0)</f>
        <v>22870.8</v>
      </c>
      <c r="I96" s="26" t="n">
        <f aca="false">+$G96-D96</f>
        <v>5468.14228434486</v>
      </c>
      <c r="J96" s="26" t="n">
        <f aca="false">+$G96-E96</f>
        <v>-7622.79859286901</v>
      </c>
      <c r="Q96" s="6" t="n">
        <v>71331.7981204957</v>
      </c>
      <c r="R96" s="6" t="n">
        <v>339.675229145218</v>
      </c>
      <c r="S96" s="6"/>
      <c r="T96" s="6" t="n">
        <v>124990.289088846</v>
      </c>
      <c r="U96" s="6" t="n">
        <v>595.191852804027</v>
      </c>
      <c r="V96" s="27"/>
    </row>
    <row r="97" customFormat="false" ht="12.75" hidden="false" customHeight="false" outlineLevel="0" collapsed="false">
      <c r="A97" s="24" t="n">
        <v>39904</v>
      </c>
      <c r="B97" s="25" t="n">
        <f aca="false">MONTH(A97)</f>
        <v>4</v>
      </c>
      <c r="C97" s="25" t="n">
        <f aca="false">YEAR(A97)</f>
        <v>2009</v>
      </c>
      <c r="D97" s="6" t="n">
        <v>10320.2011749149</v>
      </c>
      <c r="E97" s="6" t="n">
        <v>18457.4742550868</v>
      </c>
      <c r="F97" s="6"/>
      <c r="G97" s="6" t="n">
        <f aca="false">VLOOKUP(MONTH($A97),GasVolume,2,0)</f>
        <v>13976.6</v>
      </c>
      <c r="I97" s="26" t="n">
        <f aca="false">+$G97-D97</f>
        <v>3656.39882508512</v>
      </c>
      <c r="J97" s="26" t="n">
        <f aca="false">+$G97-E97</f>
        <v>-4480.87425508681</v>
      </c>
      <c r="Q97" s="6" t="n">
        <v>40936.9344502772</v>
      </c>
      <c r="R97" s="6" t="n">
        <v>194.937783096558</v>
      </c>
      <c r="S97" s="6"/>
      <c r="T97" s="6" t="n">
        <v>73214.8919281508</v>
      </c>
      <c r="U97" s="6" t="n">
        <v>348.642342515004</v>
      </c>
      <c r="V97" s="27"/>
    </row>
    <row r="98" customFormat="false" ht="12.75" hidden="false" customHeight="false" outlineLevel="0" collapsed="false">
      <c r="A98" s="24" t="n">
        <v>39934</v>
      </c>
      <c r="B98" s="25" t="n">
        <f aca="false">MONTH(A98)</f>
        <v>5</v>
      </c>
      <c r="C98" s="25" t="n">
        <f aca="false">YEAR(A98)</f>
        <v>2009</v>
      </c>
      <c r="D98" s="6" t="n">
        <v>20336.4197465299</v>
      </c>
      <c r="E98" s="6" t="n">
        <v>29817.9293489793</v>
      </c>
      <c r="F98" s="6"/>
      <c r="G98" s="6" t="n">
        <f aca="false">VLOOKUP(MONTH($A98),GasVolume,2,0)</f>
        <v>30355.2</v>
      </c>
      <c r="I98" s="26" t="n">
        <f aca="false">+$G98-D98</f>
        <v>10018.7802534701</v>
      </c>
      <c r="J98" s="26" t="n">
        <f aca="false">+$G98-E98</f>
        <v>537.270651020677</v>
      </c>
      <c r="Q98" s="6" t="n">
        <v>83357.0027955078</v>
      </c>
      <c r="R98" s="6" t="n">
        <v>396.938108550037</v>
      </c>
      <c r="S98" s="6"/>
      <c r="T98" s="6" t="n">
        <v>122220.786700828</v>
      </c>
      <c r="U98" s="6" t="n">
        <v>582.003746194417</v>
      </c>
      <c r="V98" s="27"/>
    </row>
    <row r="99" customFormat="false" ht="12.75" hidden="false" customHeight="false" outlineLevel="0" collapsed="false">
      <c r="A99" s="24" t="n">
        <v>39965</v>
      </c>
      <c r="B99" s="25" t="n">
        <f aca="false">MONTH(A99)</f>
        <v>6</v>
      </c>
      <c r="C99" s="25" t="n">
        <f aca="false">YEAR(A99)</f>
        <v>2009</v>
      </c>
      <c r="D99" s="6" t="n">
        <v>23870.4393744399</v>
      </c>
      <c r="E99" s="6" t="n">
        <v>29824.5760183745</v>
      </c>
      <c r="F99" s="6"/>
      <c r="G99" s="6" t="n">
        <f aca="false">VLOOKUP(MONTH($A99),GasVolume,2,0)</f>
        <v>30355.2</v>
      </c>
      <c r="I99" s="26" t="n">
        <f aca="false">+$G99-D99</f>
        <v>6484.76062556006</v>
      </c>
      <c r="J99" s="26" t="n">
        <f aca="false">+$G99-E99</f>
        <v>530.623981625471</v>
      </c>
      <c r="Q99" s="6" t="n">
        <v>94686.3918065845</v>
      </c>
      <c r="R99" s="6" t="n">
        <v>450.887580031355</v>
      </c>
      <c r="S99" s="6"/>
      <c r="T99" s="6" t="n">
        <v>118304.545888039</v>
      </c>
      <c r="U99" s="6" t="n">
        <v>563.354980419231</v>
      </c>
      <c r="V99" s="27"/>
    </row>
    <row r="100" customFormat="false" ht="12.75" hidden="false" customHeight="false" outlineLevel="0" collapsed="false">
      <c r="A100" s="24" t="n">
        <v>39995</v>
      </c>
      <c r="B100" s="25" t="n">
        <f aca="false">MONTH(A100)</f>
        <v>7</v>
      </c>
      <c r="C100" s="25" t="n">
        <f aca="false">YEAR(A100)</f>
        <v>2009</v>
      </c>
      <c r="D100" s="6" t="n">
        <v>25370.8919022833</v>
      </c>
      <c r="E100" s="6" t="n">
        <v>30935.4176492752</v>
      </c>
      <c r="F100" s="6"/>
      <c r="G100" s="6" t="n">
        <f aca="false">VLOOKUP(MONTH($A100),GasVolume,2,0)</f>
        <v>30355.2</v>
      </c>
      <c r="I100" s="26" t="n">
        <f aca="false">+$G100-D100</f>
        <v>4984.30809771667</v>
      </c>
      <c r="J100" s="26" t="n">
        <f aca="false">+$G100-E100</f>
        <v>-580.217649275222</v>
      </c>
      <c r="Q100" s="6" t="n">
        <v>103992.813562182</v>
      </c>
      <c r="R100" s="6" t="n">
        <v>495.203874105629</v>
      </c>
      <c r="S100" s="6"/>
      <c r="T100" s="6" t="n">
        <v>126801.262346626</v>
      </c>
      <c r="U100" s="6" t="n">
        <v>603.815534983933</v>
      </c>
      <c r="V100" s="27"/>
    </row>
    <row r="101" customFormat="false" ht="12.75" hidden="false" customHeight="false" outlineLevel="0" collapsed="false">
      <c r="A101" s="24" t="n">
        <v>40026</v>
      </c>
      <c r="B101" s="25" t="n">
        <f aca="false">MONTH(A101)</f>
        <v>8</v>
      </c>
      <c r="C101" s="25" t="n">
        <f aca="false">YEAR(A101)</f>
        <v>2009</v>
      </c>
      <c r="D101" s="6" t="n">
        <v>24851.1236696664</v>
      </c>
      <c r="E101" s="6" t="n">
        <v>30820.7379884665</v>
      </c>
      <c r="F101" s="6"/>
      <c r="G101" s="6" t="n">
        <f aca="false">VLOOKUP(MONTH($A101),GasVolume,2,0)</f>
        <v>30355.2</v>
      </c>
      <c r="I101" s="26" t="n">
        <f aca="false">+$G101-D101</f>
        <v>5504.07633033356</v>
      </c>
      <c r="J101" s="26" t="n">
        <f aca="false">+$G101-E101</f>
        <v>-465.537988466524</v>
      </c>
      <c r="Q101" s="6" t="n">
        <v>101862.334227114</v>
      </c>
      <c r="R101" s="6" t="n">
        <v>485.058734414826</v>
      </c>
      <c r="S101" s="6"/>
      <c r="T101" s="6" t="n">
        <v>126331.201592286</v>
      </c>
      <c r="U101" s="6" t="n">
        <v>601.577150439459</v>
      </c>
      <c r="V101" s="27"/>
    </row>
    <row r="102" customFormat="false" ht="12.75" hidden="false" customHeight="false" outlineLevel="0" collapsed="false">
      <c r="A102" s="24" t="n">
        <v>40057</v>
      </c>
      <c r="B102" s="25" t="n">
        <f aca="false">MONTH(A102)</f>
        <v>9</v>
      </c>
      <c r="C102" s="25" t="n">
        <f aca="false">YEAR(A102)</f>
        <v>2009</v>
      </c>
      <c r="D102" s="6" t="n">
        <v>17397.3001239682</v>
      </c>
      <c r="E102" s="6" t="n">
        <v>33370.7488656595</v>
      </c>
      <c r="F102" s="6"/>
      <c r="G102" s="6" t="n">
        <f aca="false">VLOOKUP(MONTH($A102),GasVolume,2,0)</f>
        <v>30355.2</v>
      </c>
      <c r="I102" s="26" t="n">
        <f aca="false">+$G102-D102</f>
        <v>12957.8998760318</v>
      </c>
      <c r="J102" s="26" t="n">
        <f aca="false">+$G102-E102</f>
        <v>-3015.54886565945</v>
      </c>
      <c r="Q102" s="6" t="n">
        <v>69009.5205234756</v>
      </c>
      <c r="R102" s="6" t="n">
        <v>328.616764397503</v>
      </c>
      <c r="S102" s="6"/>
      <c r="T102" s="6" t="n">
        <v>132371.078404044</v>
      </c>
      <c r="U102" s="6" t="n">
        <v>630.338468590685</v>
      </c>
      <c r="V102" s="27"/>
    </row>
    <row r="103" customFormat="false" ht="12.75" hidden="false" customHeight="false" outlineLevel="0" collapsed="false">
      <c r="A103" s="24" t="n">
        <v>40087</v>
      </c>
      <c r="B103" s="25" t="n">
        <f aca="false">MONTH(A103)</f>
        <v>10</v>
      </c>
      <c r="C103" s="25" t="n">
        <f aca="false">YEAR(A103)</f>
        <v>2009</v>
      </c>
      <c r="D103" s="6" t="n">
        <v>7762.86936726405</v>
      </c>
      <c r="E103" s="6" t="n">
        <v>20632.8699222668</v>
      </c>
      <c r="F103" s="6"/>
      <c r="G103" s="6" t="n">
        <f aca="false">VLOOKUP(MONTH($A103),GasVolume,2,0)</f>
        <v>13976.6</v>
      </c>
      <c r="I103" s="26" t="n">
        <f aca="false">+$G103-D103</f>
        <v>6213.73063273595</v>
      </c>
      <c r="J103" s="26" t="n">
        <f aca="false">+$G103-E103</f>
        <v>-6656.26992226678</v>
      </c>
      <c r="Q103" s="6" t="n">
        <v>31819.2450595247</v>
      </c>
      <c r="R103" s="6" t="n">
        <v>151.520214569165</v>
      </c>
      <c r="S103" s="6"/>
      <c r="T103" s="6" t="n">
        <v>84572.1231773463</v>
      </c>
      <c r="U103" s="6" t="n">
        <v>402.724396082602</v>
      </c>
      <c r="V103" s="27"/>
    </row>
    <row r="104" customFormat="false" ht="12.75" hidden="false" customHeight="false" outlineLevel="0" collapsed="false">
      <c r="A104" s="24" t="n">
        <v>40118</v>
      </c>
      <c r="B104" s="25" t="n">
        <f aca="false">MONTH(A104)</f>
        <v>11</v>
      </c>
      <c r="C104" s="25" t="n">
        <f aca="false">YEAR(A104)</f>
        <v>2009</v>
      </c>
      <c r="D104" s="6" t="n">
        <v>16589.9150981905</v>
      </c>
      <c r="E104" s="6" t="n">
        <v>30359.2699840174</v>
      </c>
      <c r="F104" s="6"/>
      <c r="G104" s="6" t="n">
        <f aca="false">VLOOKUP(MONTH($A104),GasVolume,2,0)</f>
        <v>22870.8</v>
      </c>
      <c r="I104" s="26" t="n">
        <f aca="false">+$G104-D104</f>
        <v>6280.88490180952</v>
      </c>
      <c r="J104" s="26" t="n">
        <f aca="false">+$G104-E104</f>
        <v>-7488.46998401744</v>
      </c>
      <c r="Q104" s="6" t="n">
        <v>65806.8825790975</v>
      </c>
      <c r="R104" s="6" t="n">
        <v>313.366107519512</v>
      </c>
      <c r="S104" s="6"/>
      <c r="T104" s="6" t="n">
        <v>120425.505688288</v>
      </c>
      <c r="U104" s="6" t="n">
        <v>573.454788991848</v>
      </c>
      <c r="V104" s="27"/>
    </row>
    <row r="105" customFormat="false" ht="12.75" hidden="false" customHeight="false" outlineLevel="0" collapsed="false">
      <c r="A105" s="24" t="n">
        <v>40148</v>
      </c>
      <c r="B105" s="25" t="n">
        <f aca="false">MONTH(A105)</f>
        <v>12</v>
      </c>
      <c r="C105" s="25" t="n">
        <f aca="false">YEAR(A105)</f>
        <v>2009</v>
      </c>
      <c r="D105" s="6" t="n">
        <v>16918.4067565114</v>
      </c>
      <c r="E105" s="6" t="n">
        <v>30673.3352424224</v>
      </c>
      <c r="F105" s="6"/>
      <c r="G105" s="6" t="n">
        <f aca="false">VLOOKUP(MONTH($A105),GasVolume,2,0)</f>
        <v>22870.8</v>
      </c>
      <c r="I105" s="26" t="n">
        <f aca="false">+$G105-D105</f>
        <v>5952.39324348856</v>
      </c>
      <c r="J105" s="26" t="n">
        <f aca="false">+$G105-E105</f>
        <v>-7802.53524242243</v>
      </c>
      <c r="Q105" s="6" t="n">
        <v>69346.9006283029</v>
      </c>
      <c r="R105" s="6" t="n">
        <v>330.223336325252</v>
      </c>
      <c r="S105" s="6"/>
      <c r="T105" s="6" t="n">
        <v>125727.01210037</v>
      </c>
      <c r="U105" s="6" t="n">
        <v>598.700057620808</v>
      </c>
      <c r="V105" s="27"/>
    </row>
    <row r="106" customFormat="false" ht="12.75" hidden="false" customHeight="false" outlineLevel="0" collapsed="false">
      <c r="A106" s="24" t="n">
        <v>40179</v>
      </c>
      <c r="B106" s="25" t="n">
        <f aca="false">MONTH(A106)</f>
        <v>1</v>
      </c>
      <c r="C106" s="25" t="n">
        <f aca="false">YEAR(A106)</f>
        <v>2010</v>
      </c>
      <c r="D106" s="6" t="n">
        <v>18858.9291648768</v>
      </c>
      <c r="E106" s="6" t="n">
        <v>32012.493317344</v>
      </c>
      <c r="F106" s="6"/>
      <c r="G106" s="6" t="n">
        <f aca="false">VLOOKUP(MONTH($A106),GasVolume,2,0)</f>
        <v>22870.8</v>
      </c>
      <c r="I106" s="26" t="n">
        <f aca="false">+$G106-D106</f>
        <v>4011.87083512319</v>
      </c>
      <c r="J106" s="26" t="n">
        <f aca="false">+$G106-E106</f>
        <v>-9141.69331734397</v>
      </c>
      <c r="Q106" s="6" t="n">
        <v>77300.9128799658</v>
      </c>
      <c r="R106" s="6" t="n">
        <v>368.099585142694</v>
      </c>
      <c r="S106" s="6"/>
      <c r="T106" s="6" t="n">
        <v>131216.09055106</v>
      </c>
      <c r="U106" s="6" t="n">
        <v>624.838526433617</v>
      </c>
      <c r="V106" s="27"/>
    </row>
    <row r="107" customFormat="false" ht="12.75" hidden="false" customHeight="false" outlineLevel="0" collapsed="false">
      <c r="A107" s="24" t="n">
        <v>40210</v>
      </c>
      <c r="B107" s="25" t="n">
        <f aca="false">MONTH(A107)</f>
        <v>2</v>
      </c>
      <c r="C107" s="25" t="n">
        <f aca="false">YEAR(A107)</f>
        <v>2010</v>
      </c>
      <c r="D107" s="6" t="n">
        <v>19473.8214121365</v>
      </c>
      <c r="E107" s="6" t="n">
        <v>29568.3290129411</v>
      </c>
      <c r="F107" s="6"/>
      <c r="G107" s="6" t="n">
        <f aca="false">VLOOKUP(MONTH($A107),GasVolume,2,0)</f>
        <v>22870.8</v>
      </c>
      <c r="I107" s="26" t="n">
        <f aca="false">+$G107-D107</f>
        <v>3396.97858786348</v>
      </c>
      <c r="J107" s="26" t="n">
        <f aca="false">+$G107-E107</f>
        <v>-6697.52901294105</v>
      </c>
      <c r="Q107" s="6" t="n">
        <v>72096.6547057811</v>
      </c>
      <c r="R107" s="6" t="n">
        <v>343.317403360862</v>
      </c>
      <c r="S107" s="6"/>
      <c r="T107" s="6" t="n">
        <v>109468.889641987</v>
      </c>
      <c r="U107" s="6" t="n">
        <v>521.280426866606</v>
      </c>
      <c r="V107" s="27"/>
    </row>
    <row r="108" customFormat="false" ht="12.75" hidden="false" customHeight="false" outlineLevel="0" collapsed="false">
      <c r="A108" s="24" t="n">
        <v>40238</v>
      </c>
      <c r="B108" s="25" t="n">
        <f aca="false">MONTH(A108)</f>
        <v>3</v>
      </c>
      <c r="C108" s="25" t="n">
        <f aca="false">YEAR(A108)</f>
        <v>2010</v>
      </c>
      <c r="D108" s="6" t="n">
        <v>17490.039698727</v>
      </c>
      <c r="E108" s="6" t="n">
        <v>29846.8564864639</v>
      </c>
      <c r="F108" s="6"/>
      <c r="G108" s="6" t="n">
        <f aca="false">VLOOKUP(MONTH($A108),GasVolume,2,0)</f>
        <v>22870.8</v>
      </c>
      <c r="I108" s="26" t="n">
        <f aca="false">+$G108-D108</f>
        <v>5380.76030127297</v>
      </c>
      <c r="J108" s="26" t="n">
        <f aca="false">+$G108-E108</f>
        <v>-6976.05648646387</v>
      </c>
      <c r="Q108" s="6" t="n">
        <v>71689.968353899</v>
      </c>
      <c r="R108" s="6" t="n">
        <v>341.380801685233</v>
      </c>
      <c r="S108" s="6"/>
      <c r="T108" s="6" t="n">
        <v>122339.356218482</v>
      </c>
      <c r="U108" s="6" t="n">
        <v>582.568362945153</v>
      </c>
      <c r="V108" s="27"/>
    </row>
    <row r="109" customFormat="false" ht="12.75" hidden="false" customHeight="false" outlineLevel="0" collapsed="false">
      <c r="A109" s="24" t="n">
        <v>40269</v>
      </c>
      <c r="B109" s="25" t="n">
        <f aca="false">MONTH(A109)</f>
        <v>4</v>
      </c>
      <c r="C109" s="25" t="n">
        <f aca="false">YEAR(A109)</f>
        <v>2010</v>
      </c>
      <c r="D109" s="6" t="n">
        <v>10361.9311486478</v>
      </c>
      <c r="E109" s="6" t="n">
        <v>17830.943794184</v>
      </c>
      <c r="F109" s="6"/>
      <c r="G109" s="6" t="n">
        <f aca="false">VLOOKUP(MONTH($A109),GasVolume,2,0)</f>
        <v>13976.6</v>
      </c>
      <c r="I109" s="26" t="n">
        <f aca="false">+$G109-D109</f>
        <v>3614.66885135216</v>
      </c>
      <c r="J109" s="26" t="n">
        <f aca="false">+$G109-E109</f>
        <v>-3854.34379418397</v>
      </c>
      <c r="Q109" s="6" t="n">
        <v>41102.4638978494</v>
      </c>
      <c r="R109" s="6" t="n">
        <v>195.726018561188</v>
      </c>
      <c r="S109" s="6"/>
      <c r="T109" s="6" t="n">
        <v>70729.6461490836</v>
      </c>
      <c r="U109" s="6" t="n">
        <v>336.80783880516</v>
      </c>
      <c r="V109" s="27"/>
    </row>
    <row r="110" customFormat="false" ht="12.75" hidden="false" customHeight="false" outlineLevel="0" collapsed="false">
      <c r="A110" s="24" t="n">
        <v>40299</v>
      </c>
      <c r="B110" s="25" t="n">
        <f aca="false">MONTH(A110)</f>
        <v>5</v>
      </c>
      <c r="C110" s="25" t="n">
        <f aca="false">YEAR(A110)</f>
        <v>2010</v>
      </c>
      <c r="D110" s="6" t="n">
        <v>20212.9820630768</v>
      </c>
      <c r="E110" s="6" t="n">
        <v>29224.0234212502</v>
      </c>
      <c r="F110" s="6"/>
      <c r="G110" s="6" t="n">
        <f aca="false">VLOOKUP(MONTH($A110),GasVolume,2,0)</f>
        <v>30355.2</v>
      </c>
      <c r="I110" s="26" t="n">
        <f aca="false">+$G110-D110</f>
        <v>10142.2179369232</v>
      </c>
      <c r="J110" s="26" t="n">
        <f aca="false">+$G110-E110</f>
        <v>1131.17657874979</v>
      </c>
      <c r="Q110" s="6" t="n">
        <v>82851.0437598016</v>
      </c>
      <c r="R110" s="6" t="n">
        <v>394.528779808579</v>
      </c>
      <c r="S110" s="6"/>
      <c r="T110" s="6" t="n">
        <v>119786.424178072</v>
      </c>
      <c r="U110" s="6" t="n">
        <v>570.411543705103</v>
      </c>
      <c r="V110" s="27"/>
    </row>
    <row r="111" customFormat="false" ht="12.75" hidden="false" customHeight="false" outlineLevel="0" collapsed="false">
      <c r="A111" s="24" t="n">
        <v>40330</v>
      </c>
      <c r="B111" s="25" t="n">
        <f aca="false">MONTH(A111)</f>
        <v>6</v>
      </c>
      <c r="C111" s="25" t="n">
        <f aca="false">YEAR(A111)</f>
        <v>2010</v>
      </c>
      <c r="D111" s="6" t="n">
        <v>23780.9745025482</v>
      </c>
      <c r="E111" s="6" t="n">
        <v>29320.9221654492</v>
      </c>
      <c r="F111" s="6"/>
      <c r="G111" s="6" t="n">
        <f aca="false">VLOOKUP(MONTH($A111),GasVolume,2,0)</f>
        <v>30355.2</v>
      </c>
      <c r="I111" s="26" t="n">
        <f aca="false">+$G111-D111</f>
        <v>6574.22549745182</v>
      </c>
      <c r="J111" s="26" t="n">
        <f aca="false">+$G111-E111</f>
        <v>1034.27783455083</v>
      </c>
      <c r="Q111" s="6" t="n">
        <v>94331.5132984854</v>
      </c>
      <c r="R111" s="6" t="n">
        <v>449.19768237374</v>
      </c>
      <c r="S111" s="6"/>
      <c r="T111" s="6" t="n">
        <v>116306.712278656</v>
      </c>
      <c r="U111" s="6" t="n">
        <v>553.841487041219</v>
      </c>
      <c r="V111" s="27"/>
    </row>
    <row r="112" customFormat="false" ht="12.75" hidden="false" customHeight="false" outlineLevel="0" collapsed="false">
      <c r="A112" s="24" t="n">
        <v>40360</v>
      </c>
      <c r="B112" s="25" t="n">
        <f aca="false">MONTH(A112)</f>
        <v>7</v>
      </c>
      <c r="C112" s="25" t="n">
        <f aca="false">YEAR(A112)</f>
        <v>2010</v>
      </c>
      <c r="D112" s="6" t="n">
        <v>25023.8851460237</v>
      </c>
      <c r="E112" s="6" t="n">
        <v>30387.6619241019</v>
      </c>
      <c r="F112" s="6"/>
      <c r="G112" s="6" t="n">
        <f aca="false">VLOOKUP(MONTH($A112),GasVolume,2,0)</f>
        <v>30355.2</v>
      </c>
      <c r="I112" s="26" t="n">
        <f aca="false">+$G112-D112</f>
        <v>5331.31485397626</v>
      </c>
      <c r="J112" s="26" t="n">
        <f aca="false">+$G112-E112</f>
        <v>-32.4619241019464</v>
      </c>
      <c r="Q112" s="6" t="n">
        <v>102570.466683424</v>
      </c>
      <c r="R112" s="6" t="n">
        <v>488.430793730591</v>
      </c>
      <c r="S112" s="6"/>
      <c r="T112" s="6" t="n">
        <v>124556.065006897</v>
      </c>
      <c r="U112" s="6" t="n">
        <v>593.124119080461</v>
      </c>
      <c r="V112" s="27"/>
    </row>
    <row r="113" customFormat="false" ht="12.75" hidden="false" customHeight="false" outlineLevel="0" collapsed="false">
      <c r="A113" s="24" t="n">
        <v>40391</v>
      </c>
      <c r="B113" s="25" t="n">
        <f aca="false">MONTH(A113)</f>
        <v>8</v>
      </c>
      <c r="C113" s="25" t="n">
        <f aca="false">YEAR(A113)</f>
        <v>2010</v>
      </c>
      <c r="D113" s="6" t="n">
        <v>25034.5096117719</v>
      </c>
      <c r="E113" s="6" t="n">
        <v>30584.1178293623</v>
      </c>
      <c r="F113" s="6"/>
      <c r="G113" s="6" t="n">
        <f aca="false">VLOOKUP(MONTH($A113),GasVolume,2,0)</f>
        <v>30355.2</v>
      </c>
      <c r="I113" s="26" t="n">
        <f aca="false">+$G113-D113</f>
        <v>5320.69038822806</v>
      </c>
      <c r="J113" s="26" t="n">
        <f aca="false">+$G113-E113</f>
        <v>-228.917829362304</v>
      </c>
      <c r="Q113" s="6" t="n">
        <v>102614.015333192</v>
      </c>
      <c r="R113" s="6" t="n">
        <v>488.638168253295</v>
      </c>
      <c r="S113" s="6"/>
      <c r="T113" s="6" t="n">
        <v>125361.318618304</v>
      </c>
      <c r="U113" s="6" t="n">
        <v>596.958660087161</v>
      </c>
      <c r="V113" s="27"/>
    </row>
    <row r="114" customFormat="false" ht="12.75" hidden="false" customHeight="false" outlineLevel="0" collapsed="false">
      <c r="A114" s="24" t="n">
        <v>40422</v>
      </c>
      <c r="B114" s="25" t="n">
        <f aca="false">MONTH(A114)</f>
        <v>9</v>
      </c>
      <c r="C114" s="25" t="n">
        <f aca="false">YEAR(A114)</f>
        <v>2010</v>
      </c>
      <c r="D114" s="6" t="n">
        <v>17122.0214963411</v>
      </c>
      <c r="E114" s="6" t="n">
        <v>33068.3811279753</v>
      </c>
      <c r="F114" s="6"/>
      <c r="G114" s="6" t="n">
        <f aca="false">VLOOKUP(MONTH($A114),GasVolume,2,0)</f>
        <v>30355.2</v>
      </c>
      <c r="I114" s="26" t="n">
        <f aca="false">+$G114-D114</f>
        <v>13233.1785036589</v>
      </c>
      <c r="J114" s="26" t="n">
        <f aca="false">+$G114-E114</f>
        <v>-2713.18112797533</v>
      </c>
      <c r="Q114" s="6" t="n">
        <v>67917.5783274141</v>
      </c>
      <c r="R114" s="6" t="n">
        <v>323.417039654353</v>
      </c>
      <c r="S114" s="6"/>
      <c r="T114" s="6" t="n">
        <v>131171.68237991</v>
      </c>
      <c r="U114" s="6" t="n">
        <v>624.627058951953</v>
      </c>
      <c r="V114" s="27"/>
    </row>
    <row r="115" customFormat="false" ht="12.75" hidden="false" customHeight="false" outlineLevel="0" collapsed="false">
      <c r="A115" s="24" t="n">
        <v>40452</v>
      </c>
      <c r="B115" s="25" t="n">
        <f aca="false">MONTH(A115)</f>
        <v>10</v>
      </c>
      <c r="C115" s="25" t="n">
        <f aca="false">YEAR(A115)</f>
        <v>2010</v>
      </c>
      <c r="D115" s="6" t="n">
        <v>7572.32462922829</v>
      </c>
      <c r="E115" s="6" t="n">
        <v>20439.3040415014</v>
      </c>
      <c r="F115" s="6"/>
      <c r="G115" s="6" t="n">
        <f aca="false">VLOOKUP(MONTH($A115),GasVolume,2,0)</f>
        <v>13976.6</v>
      </c>
      <c r="I115" s="26" t="n">
        <f aca="false">+$G115-D115</f>
        <v>6404.27537077171</v>
      </c>
      <c r="J115" s="26" t="n">
        <f aca="false">+$G115-E115</f>
        <v>-6462.70404150136</v>
      </c>
      <c r="Q115" s="6" t="n">
        <v>31038.2207465394</v>
      </c>
      <c r="R115" s="6" t="n">
        <v>147.801051173997</v>
      </c>
      <c r="S115" s="6"/>
      <c r="T115" s="6" t="n">
        <v>83778.7154947167</v>
      </c>
      <c r="U115" s="6" t="n">
        <v>398.946264260556</v>
      </c>
      <c r="V115" s="27"/>
    </row>
    <row r="116" customFormat="false" ht="12.75" hidden="false" customHeight="false" outlineLevel="0" collapsed="false">
      <c r="A116" s="24" t="n">
        <v>40483</v>
      </c>
      <c r="B116" s="25" t="n">
        <f aca="false">MONTH(A116)</f>
        <v>11</v>
      </c>
      <c r="C116" s="25" t="n">
        <f aca="false">YEAR(A116)</f>
        <v>2010</v>
      </c>
      <c r="D116" s="6" t="n">
        <v>16753.702880166</v>
      </c>
      <c r="E116" s="6" t="n">
        <v>29380.1315429388</v>
      </c>
      <c r="F116" s="6"/>
      <c r="G116" s="6" t="n">
        <f aca="false">VLOOKUP(MONTH($A116),GasVolume,2,0)</f>
        <v>22870.8</v>
      </c>
      <c r="I116" s="26" t="n">
        <f aca="false">+$G116-D116</f>
        <v>6117.09711983397</v>
      </c>
      <c r="J116" s="26" t="n">
        <f aca="false">+$G116-E116</f>
        <v>-6509.33154293884</v>
      </c>
      <c r="Q116" s="6" t="n">
        <v>66456.5762799128</v>
      </c>
      <c r="R116" s="6" t="n">
        <v>316.459887047204</v>
      </c>
      <c r="S116" s="6"/>
      <c r="T116" s="6" t="n">
        <v>116541.576925581</v>
      </c>
      <c r="U116" s="6" t="n">
        <v>554.959890121812</v>
      </c>
      <c r="V116" s="27"/>
    </row>
    <row r="117" customFormat="false" ht="12.75" hidden="false" customHeight="false" outlineLevel="0" collapsed="false">
      <c r="A117" s="24" t="n">
        <v>40513</v>
      </c>
      <c r="B117" s="25" t="n">
        <f aca="false">MONTH(A117)</f>
        <v>12</v>
      </c>
      <c r="C117" s="25" t="n">
        <f aca="false">YEAR(A117)</f>
        <v>2010</v>
      </c>
      <c r="D117" s="6" t="n">
        <v>17280.2687973142</v>
      </c>
      <c r="E117" s="6" t="n">
        <v>29954.2619619422</v>
      </c>
      <c r="F117" s="6"/>
      <c r="G117" s="6" t="n">
        <f aca="false">VLOOKUP(MONTH($A117),GasVolume,2,0)</f>
        <v>22870.8</v>
      </c>
      <c r="I117" s="26" t="n">
        <f aca="false">+$G117-D117</f>
        <v>5590.53120268584</v>
      </c>
      <c r="J117" s="26" t="n">
        <f aca="false">+$G117-E117</f>
        <v>-7083.46196194218</v>
      </c>
      <c r="Q117" s="6" t="n">
        <v>70830.137870784</v>
      </c>
      <c r="R117" s="6" t="n">
        <v>337.286370813257</v>
      </c>
      <c r="S117" s="6"/>
      <c r="T117" s="6" t="n">
        <v>122779.600796008</v>
      </c>
      <c r="U117" s="6" t="n">
        <v>584.664765695276</v>
      </c>
      <c r="V117" s="27"/>
    </row>
    <row r="118" customFormat="false" ht="12.75" hidden="false" customHeight="false" outlineLevel="0" collapsed="false">
      <c r="A118" s="24" t="n">
        <v>40544</v>
      </c>
      <c r="B118" s="25" t="n">
        <f aca="false">MONTH(A118)</f>
        <v>1</v>
      </c>
      <c r="C118" s="25" t="n">
        <f aca="false">YEAR(A118)</f>
        <v>2011</v>
      </c>
      <c r="D118" s="6" t="n">
        <v>19093.5688172792</v>
      </c>
      <c r="E118" s="6" t="n">
        <v>31876.0394468771</v>
      </c>
      <c r="F118" s="6"/>
      <c r="G118" s="6" t="n">
        <f aca="false">VLOOKUP(MONTH($A118),GasVolume,2,0)</f>
        <v>22870.8</v>
      </c>
      <c r="I118" s="26" t="n">
        <f aca="false">+$G118-D118</f>
        <v>3777.23118272078</v>
      </c>
      <c r="J118" s="26" t="n">
        <f aca="false">+$G118-E118</f>
        <v>-9005.23944687713</v>
      </c>
      <c r="Q118" s="6" t="n">
        <v>78262.6779499743</v>
      </c>
      <c r="R118" s="6" t="n">
        <v>372.679418809402</v>
      </c>
      <c r="S118" s="6"/>
      <c r="T118" s="6" t="n">
        <v>130656.779433187</v>
      </c>
      <c r="U118" s="6" t="n">
        <v>622.175140158032</v>
      </c>
      <c r="V118" s="27"/>
    </row>
    <row r="119" customFormat="false" ht="12.75" hidden="false" customHeight="false" outlineLevel="0" collapsed="false">
      <c r="A119" s="24" t="n">
        <v>40575</v>
      </c>
      <c r="B119" s="25" t="n">
        <f aca="false">MONTH(A119)</f>
        <v>2</v>
      </c>
      <c r="C119" s="25" t="n">
        <f aca="false">YEAR(A119)</f>
        <v>2011</v>
      </c>
      <c r="D119" s="6" t="n">
        <v>19651.9063545757</v>
      </c>
      <c r="E119" s="6" t="n">
        <v>29433.4530193956</v>
      </c>
      <c r="F119" s="6"/>
      <c r="G119" s="6" t="n">
        <f aca="false">VLOOKUP(MONTH($A119),GasVolume,2,0)</f>
        <v>22870.8</v>
      </c>
      <c r="I119" s="26" t="n">
        <f aca="false">+$G119-D119</f>
        <v>3218.89364542432</v>
      </c>
      <c r="J119" s="26" t="n">
        <f aca="false">+$G119-E119</f>
        <v>-6562.65301939561</v>
      </c>
      <c r="Q119" s="6" t="n">
        <v>72755.96693483</v>
      </c>
      <c r="R119" s="6" t="n">
        <v>346.456985403952</v>
      </c>
      <c r="S119" s="6"/>
      <c r="T119" s="6" t="n">
        <v>108969.547076964</v>
      </c>
      <c r="U119" s="6" t="n">
        <v>518.902605128399</v>
      </c>
      <c r="V119" s="27"/>
    </row>
    <row r="120" customFormat="false" ht="12.75" hidden="false" customHeight="false" outlineLevel="0" collapsed="false">
      <c r="A120" s="24" t="n">
        <v>40603</v>
      </c>
      <c r="B120" s="25" t="n">
        <f aca="false">MONTH(A120)</f>
        <v>3</v>
      </c>
      <c r="C120" s="25" t="n">
        <f aca="false">YEAR(A120)</f>
        <v>2011</v>
      </c>
      <c r="D120" s="6" t="n">
        <v>17745.9980960625</v>
      </c>
      <c r="E120" s="6" t="n">
        <v>29821.6393476887</v>
      </c>
      <c r="F120" s="6"/>
      <c r="G120" s="6" t="n">
        <f aca="false">VLOOKUP(MONTH($A120),GasVolume,2,0)</f>
        <v>22870.8</v>
      </c>
      <c r="I120" s="26" t="n">
        <f aca="false">+$G120-D120</f>
        <v>5124.80190393754</v>
      </c>
      <c r="J120" s="26" t="n">
        <f aca="false">+$G120-E120</f>
        <v>-6950.83934768868</v>
      </c>
      <c r="Q120" s="6" t="n">
        <v>72739.1168819168</v>
      </c>
      <c r="R120" s="6" t="n">
        <v>346.376747056746</v>
      </c>
      <c r="S120" s="6"/>
      <c r="T120" s="6" t="n">
        <v>122235.993624005</v>
      </c>
      <c r="U120" s="6" t="n">
        <v>582.076160114309</v>
      </c>
      <c r="V120" s="27"/>
    </row>
    <row r="121" customFormat="false" ht="12.75" hidden="false" customHeight="false" outlineLevel="0" collapsed="false">
      <c r="A121" s="24" t="n">
        <v>40634</v>
      </c>
      <c r="B121" s="25" t="n">
        <f aca="false">MONTH(A121)</f>
        <v>4</v>
      </c>
      <c r="C121" s="25" t="n">
        <f aca="false">YEAR(A121)</f>
        <v>2011</v>
      </c>
      <c r="D121" s="6" t="n">
        <v>10412.4771679287</v>
      </c>
      <c r="E121" s="6" t="n">
        <v>17712.6103638651</v>
      </c>
      <c r="F121" s="6"/>
      <c r="G121" s="6" t="n">
        <f aca="false">VLOOKUP(MONTH($A121),GasVolume,2,0)</f>
        <v>13976.6</v>
      </c>
      <c r="I121" s="26" t="n">
        <f aca="false">+$G121-D121</f>
        <v>3564.12283207128</v>
      </c>
      <c r="J121" s="26" t="n">
        <f aca="false">+$G121-E121</f>
        <v>-3736.01036386508</v>
      </c>
      <c r="Q121" s="6" t="n">
        <v>41302.9637759965</v>
      </c>
      <c r="R121" s="6" t="n">
        <v>196.680779885698</v>
      </c>
      <c r="S121" s="6"/>
      <c r="T121" s="6" t="n">
        <v>70260.2553108492</v>
      </c>
      <c r="U121" s="6" t="n">
        <v>334.572644337377</v>
      </c>
      <c r="V121" s="27"/>
    </row>
    <row r="122" customFormat="false" ht="12.75" hidden="false" customHeight="false" outlineLevel="0" collapsed="false">
      <c r="A122" s="24" t="n">
        <v>40664</v>
      </c>
      <c r="B122" s="25" t="n">
        <f aca="false">MONTH(A122)</f>
        <v>5</v>
      </c>
      <c r="C122" s="25" t="n">
        <f aca="false">YEAR(A122)</f>
        <v>2011</v>
      </c>
      <c r="D122" s="6" t="n">
        <v>20106.7945579102</v>
      </c>
      <c r="E122" s="6" t="n">
        <v>29117.3756816101</v>
      </c>
      <c r="F122" s="6"/>
      <c r="G122" s="6" t="n">
        <f aca="false">VLOOKUP(MONTH($A122),GasVolume,2,0)</f>
        <v>30355.2</v>
      </c>
      <c r="I122" s="26" t="n">
        <f aca="false">+$G122-D122</f>
        <v>10248.4054420898</v>
      </c>
      <c r="J122" s="26" t="n">
        <f aca="false">+$G122-E122</f>
        <v>1237.82431838986</v>
      </c>
      <c r="Q122" s="6" t="n">
        <v>82415.7915238947</v>
      </c>
      <c r="R122" s="6" t="n">
        <v>392.456150113784</v>
      </c>
      <c r="S122" s="6"/>
      <c r="T122" s="6" t="n">
        <v>119349.285485907</v>
      </c>
      <c r="U122" s="6" t="n">
        <v>568.329930885271</v>
      </c>
      <c r="V122" s="27"/>
    </row>
    <row r="123" customFormat="false" ht="12.75" hidden="false" customHeight="false" outlineLevel="0" collapsed="false">
      <c r="A123" s="24" t="n">
        <v>40695</v>
      </c>
      <c r="B123" s="25" t="n">
        <f aca="false">MONTH(A123)</f>
        <v>6</v>
      </c>
      <c r="C123" s="25" t="n">
        <f aca="false">YEAR(A123)</f>
        <v>2011</v>
      </c>
      <c r="D123" s="6" t="n">
        <v>23677.5825236893</v>
      </c>
      <c r="E123" s="6" t="n">
        <v>29172.22289442</v>
      </c>
      <c r="F123" s="6"/>
      <c r="G123" s="6" t="n">
        <f aca="false">VLOOKUP(MONTH($A123),GasVolume,2,0)</f>
        <v>30355.2</v>
      </c>
      <c r="I123" s="26" t="n">
        <f aca="false">+$G123-D123</f>
        <v>6677.6174763107</v>
      </c>
      <c r="J123" s="26" t="n">
        <f aca="false">+$G123-E123</f>
        <v>1182.97710557999</v>
      </c>
      <c r="Q123" s="6" t="n">
        <v>93921.3904152689</v>
      </c>
      <c r="R123" s="6" t="n">
        <v>447.244716263185</v>
      </c>
      <c r="S123" s="6"/>
      <c r="T123" s="6" t="n">
        <v>115716.869870766</v>
      </c>
      <c r="U123" s="6" t="n">
        <v>551.032713670312</v>
      </c>
      <c r="V123" s="27"/>
    </row>
    <row r="124" customFormat="false" ht="12.75" hidden="false" customHeight="false" outlineLevel="0" collapsed="false">
      <c r="A124" s="24" t="n">
        <v>40725</v>
      </c>
      <c r="B124" s="25" t="n">
        <f aca="false">MONTH(A124)</f>
        <v>7</v>
      </c>
      <c r="C124" s="25" t="n">
        <f aca="false">YEAR(A124)</f>
        <v>2011</v>
      </c>
      <c r="D124" s="6" t="n">
        <v>24763.3249766777</v>
      </c>
      <c r="E124" s="6" t="n">
        <v>30121.5518666413</v>
      </c>
      <c r="F124" s="6"/>
      <c r="G124" s="6" t="n">
        <f aca="false">VLOOKUP(MONTH($A124),GasVolume,2,0)</f>
        <v>30355.2</v>
      </c>
      <c r="I124" s="26" t="n">
        <f aca="false">+$G124-D124</f>
        <v>5591.87502332231</v>
      </c>
      <c r="J124" s="26" t="n">
        <f aca="false">+$G124-E124</f>
        <v>233.648133358685</v>
      </c>
      <c r="Q124" s="6" t="n">
        <v>101502.455940369</v>
      </c>
      <c r="R124" s="6" t="n">
        <v>483.34502828747</v>
      </c>
      <c r="S124" s="6"/>
      <c r="T124" s="6" t="n">
        <v>123465.305813286</v>
      </c>
      <c r="U124" s="6" t="n">
        <v>587.930027682314</v>
      </c>
      <c r="V124" s="27"/>
    </row>
    <row r="125" customFormat="false" ht="12.75" hidden="false" customHeight="false" outlineLevel="0" collapsed="false">
      <c r="A125" s="24" t="n">
        <v>40756</v>
      </c>
      <c r="B125" s="25" t="n">
        <f aca="false">MONTH(A125)</f>
        <v>8</v>
      </c>
      <c r="C125" s="25" t="n">
        <f aca="false">YEAR(A125)</f>
        <v>2011</v>
      </c>
      <c r="D125" s="6" t="n">
        <v>25273.9020889852</v>
      </c>
      <c r="E125" s="6" t="n">
        <v>30519.8698289804</v>
      </c>
      <c r="F125" s="6"/>
      <c r="G125" s="6" t="n">
        <f aca="false">VLOOKUP(MONTH($A125),GasVolume,2,0)</f>
        <v>30355.2</v>
      </c>
      <c r="I125" s="26" t="n">
        <f aca="false">+$G125-D125</f>
        <v>5081.29791101476</v>
      </c>
      <c r="J125" s="26" t="n">
        <f aca="false">+$G125-E125</f>
        <v>-164.669828980354</v>
      </c>
      <c r="Q125" s="6" t="n">
        <v>103595.261768947</v>
      </c>
      <c r="R125" s="6" t="n">
        <v>493.310770328317</v>
      </c>
      <c r="S125" s="6"/>
      <c r="T125" s="6" t="n">
        <v>125097.972325584</v>
      </c>
      <c r="U125" s="6" t="n">
        <v>595.704630121828</v>
      </c>
      <c r="V125" s="27"/>
    </row>
    <row r="126" customFormat="false" ht="12.75" hidden="false" customHeight="false" outlineLevel="0" collapsed="false">
      <c r="A126" s="24" t="n">
        <v>40787</v>
      </c>
      <c r="B126" s="25" t="n">
        <f aca="false">MONTH(A126)</f>
        <v>9</v>
      </c>
      <c r="C126" s="25" t="n">
        <f aca="false">YEAR(A126)</f>
        <v>2011</v>
      </c>
      <c r="D126" s="6" t="n">
        <v>16812.2088645162</v>
      </c>
      <c r="E126" s="6" t="n">
        <v>32957.9318911768</v>
      </c>
      <c r="F126" s="6"/>
      <c r="G126" s="6" t="n">
        <f aca="false">VLOOKUP(MONTH($A126),GasVolume,2,0)</f>
        <v>30355.2</v>
      </c>
      <c r="I126" s="26" t="n">
        <f aca="false">+$G126-D126</f>
        <v>13542.9911354838</v>
      </c>
      <c r="J126" s="26" t="n">
        <f aca="false">+$G126-E126</f>
        <v>-2602.73189117675</v>
      </c>
      <c r="Q126" s="6" t="n">
        <v>66688.6507914169</v>
      </c>
      <c r="R126" s="6" t="n">
        <v>317.565003768652</v>
      </c>
      <c r="S126" s="6"/>
      <c r="T126" s="6" t="n">
        <v>130733.565613553</v>
      </c>
      <c r="U126" s="6" t="n">
        <v>622.540788635967</v>
      </c>
      <c r="V126" s="27"/>
    </row>
    <row r="127" customFormat="false" ht="12.75" hidden="false" customHeight="false" outlineLevel="0" collapsed="false">
      <c r="A127" s="24" t="n">
        <v>40817</v>
      </c>
      <c r="B127" s="25" t="n">
        <f aca="false">MONTH(A127)</f>
        <v>10</v>
      </c>
      <c r="C127" s="25" t="n">
        <f aca="false">YEAR(A127)</f>
        <v>2011</v>
      </c>
      <c r="D127" s="6" t="n">
        <v>7642.45264942913</v>
      </c>
      <c r="E127" s="6" t="n">
        <v>20396.9120540521</v>
      </c>
      <c r="F127" s="6"/>
      <c r="G127" s="6" t="n">
        <f aca="false">VLOOKUP(MONTH($A127),GasVolume,2,0)</f>
        <v>13976.6</v>
      </c>
      <c r="I127" s="26" t="n">
        <f aca="false">+$G127-D127</f>
        <v>6334.14735057088</v>
      </c>
      <c r="J127" s="26" t="n">
        <f aca="false">+$G127-E127</f>
        <v>-6420.31205405207</v>
      </c>
      <c r="Q127" s="6" t="n">
        <v>31325.6686675001</v>
      </c>
      <c r="R127" s="6" t="n">
        <v>149.169850797619</v>
      </c>
      <c r="S127" s="6"/>
      <c r="T127" s="6" t="n">
        <v>83604.9548691808</v>
      </c>
      <c r="U127" s="6" t="n">
        <v>398.118832710385</v>
      </c>
      <c r="V127" s="27"/>
    </row>
    <row r="128" customFormat="false" ht="12.75" hidden="false" customHeight="false" outlineLevel="0" collapsed="false">
      <c r="A128" s="24" t="n">
        <v>40848</v>
      </c>
      <c r="B128" s="25" t="n">
        <f aca="false">MONTH(A128)</f>
        <v>11</v>
      </c>
      <c r="C128" s="25" t="n">
        <f aca="false">YEAR(A128)</f>
        <v>2011</v>
      </c>
      <c r="D128" s="6" t="n">
        <v>16862.1448897486</v>
      </c>
      <c r="E128" s="6" t="n">
        <v>29174.9912588188</v>
      </c>
      <c r="F128" s="6"/>
      <c r="G128" s="6" t="n">
        <f aca="false">VLOOKUP(MONTH($A128),GasVolume,2,0)</f>
        <v>22870.8</v>
      </c>
      <c r="I128" s="26" t="n">
        <f aca="false">+$G128-D128</f>
        <v>6008.65511025141</v>
      </c>
      <c r="J128" s="26" t="n">
        <f aca="false">+$G128-E128</f>
        <v>-6304.19125881876</v>
      </c>
      <c r="Q128" s="6" t="n">
        <v>66886.7310184395</v>
      </c>
      <c r="R128" s="6" t="n">
        <v>318.50824294495</v>
      </c>
      <c r="S128" s="6"/>
      <c r="T128" s="6" t="n">
        <v>115727.851086151</v>
      </c>
      <c r="U128" s="6" t="n">
        <v>551.085005172149</v>
      </c>
      <c r="V128" s="27"/>
    </row>
    <row r="129" customFormat="false" ht="12.75" hidden="false" customHeight="false" outlineLevel="0" collapsed="false">
      <c r="A129" s="24" t="n">
        <v>40878</v>
      </c>
      <c r="B129" s="25" t="n">
        <f aca="false">MONTH(A129)</f>
        <v>12</v>
      </c>
      <c r="C129" s="25" t="n">
        <f aca="false">YEAR(A129)</f>
        <v>2011</v>
      </c>
      <c r="D129" s="6" t="n">
        <v>17479.8154737089</v>
      </c>
      <c r="E129" s="6" t="n">
        <v>29585.1708569013</v>
      </c>
      <c r="F129" s="6"/>
      <c r="G129" s="6" t="n">
        <f aca="false">VLOOKUP(MONTH($A129),GasVolume,2,0)</f>
        <v>22870.8</v>
      </c>
      <c r="I129" s="26" t="n">
        <f aca="false">+$G129-D129</f>
        <v>5390.98452629107</v>
      </c>
      <c r="J129" s="26" t="n">
        <f aca="false">+$G129-E129</f>
        <v>-6714.3708569013</v>
      </c>
      <c r="Q129" s="6" t="n">
        <v>71648.0602518811</v>
      </c>
      <c r="R129" s="6" t="n">
        <v>341.181239294672</v>
      </c>
      <c r="S129" s="6"/>
      <c r="T129" s="6" t="n">
        <v>121266.732323673</v>
      </c>
      <c r="U129" s="6" t="n">
        <v>577.46063011273</v>
      </c>
      <c r="V129" s="27"/>
    </row>
    <row r="130" customFormat="false" ht="12.75" hidden="false" customHeight="false" outlineLevel="0" collapsed="false">
      <c r="A130" s="24" t="n">
        <v>40909</v>
      </c>
      <c r="B130" s="25" t="n">
        <f aca="false">MONTH(A130)</f>
        <v>1</v>
      </c>
      <c r="C130" s="25" t="n">
        <f aca="false">YEAR(A130)</f>
        <v>2012</v>
      </c>
      <c r="D130" s="6" t="n">
        <v>19544.3396875255</v>
      </c>
      <c r="E130" s="6" t="n">
        <v>31739.8332427096</v>
      </c>
      <c r="F130" s="6"/>
      <c r="G130" s="6" t="n">
        <f aca="false">VLOOKUP(MONTH($A130),GasVolume,2,0)</f>
        <v>22870.8</v>
      </c>
      <c r="I130" s="26" t="n">
        <f aca="false">+$G130-D130</f>
        <v>3326.46031247455</v>
      </c>
      <c r="J130" s="26" t="n">
        <f aca="false">+$G130-E130</f>
        <v>-8869.03324270955</v>
      </c>
      <c r="Q130" s="6" t="n">
        <v>80110.3438203476</v>
      </c>
      <c r="R130" s="6" t="n">
        <v>381.477827715941</v>
      </c>
      <c r="S130" s="6"/>
      <c r="T130" s="6" t="n">
        <v>130098.48347534</v>
      </c>
      <c r="U130" s="6" t="n">
        <v>619.516587977809</v>
      </c>
      <c r="V130" s="27"/>
    </row>
    <row r="131" customFormat="false" ht="12.75" hidden="false" customHeight="false" outlineLevel="0" collapsed="false">
      <c r="A131" s="24" t="n">
        <v>40940</v>
      </c>
      <c r="B131" s="25" t="n">
        <f aca="false">MONTH(A131)</f>
        <v>2</v>
      </c>
      <c r="C131" s="25" t="n">
        <f aca="false">YEAR(A131)</f>
        <v>2012</v>
      </c>
      <c r="D131" s="6" t="n">
        <v>20029.8208738993</v>
      </c>
      <c r="E131" s="6" t="n">
        <v>29288.5136628211</v>
      </c>
      <c r="F131" s="6"/>
      <c r="G131" s="6" t="n">
        <f aca="false">VLOOKUP(MONTH($A131),GasVolume,2,0)</f>
        <v>22870.8</v>
      </c>
      <c r="I131" s="26" t="n">
        <f aca="false">+$G131-D131</f>
        <v>2840.97912610066</v>
      </c>
      <c r="J131" s="26" t="n">
        <f aca="false">+$G131-E131</f>
        <v>-6417.71366282107</v>
      </c>
      <c r="Q131" s="6" t="n">
        <v>76803.4913847787</v>
      </c>
      <c r="R131" s="6" t="n">
        <v>365.730911356089</v>
      </c>
      <c r="S131" s="6"/>
      <c r="T131" s="6" t="n">
        <v>112305.552852282</v>
      </c>
      <c r="U131" s="6" t="n">
        <v>534.78834691563</v>
      </c>
      <c r="V131" s="27"/>
    </row>
    <row r="132" customFormat="false" ht="12.75" hidden="false" customHeight="false" outlineLevel="0" collapsed="false">
      <c r="A132" s="24" t="n">
        <v>40969</v>
      </c>
      <c r="B132" s="25" t="n">
        <f aca="false">MONTH(A132)</f>
        <v>3</v>
      </c>
      <c r="C132" s="25" t="n">
        <f aca="false">YEAR(A132)</f>
        <v>2012</v>
      </c>
      <c r="D132" s="6" t="n">
        <v>17899.3061780693</v>
      </c>
      <c r="E132" s="6" t="n">
        <v>29695.7021210668</v>
      </c>
      <c r="F132" s="6"/>
      <c r="G132" s="6" t="n">
        <f aca="false">VLOOKUP(MONTH($A132),GasVolume,2,0)</f>
        <v>22870.8</v>
      </c>
      <c r="I132" s="26" t="n">
        <f aca="false">+$G132-D132</f>
        <v>4971.49382193067</v>
      </c>
      <c r="J132" s="26" t="n">
        <f aca="false">+$G132-E132</f>
        <v>-6824.90212106682</v>
      </c>
      <c r="Q132" s="6" t="n">
        <v>73367.5117704812</v>
      </c>
      <c r="R132" s="6" t="n">
        <v>349.369103668958</v>
      </c>
      <c r="S132" s="6"/>
      <c r="T132" s="6" t="n">
        <v>121719.789204426</v>
      </c>
      <c r="U132" s="6" t="n">
        <v>579.618043830599</v>
      </c>
      <c r="V132" s="27"/>
    </row>
    <row r="133" customFormat="false" ht="12.75" hidden="false" customHeight="false" outlineLevel="0" collapsed="false">
      <c r="A133" s="24" t="n">
        <v>41000</v>
      </c>
      <c r="B133" s="25" t="n">
        <f aca="false">MONTH(A133)</f>
        <v>4</v>
      </c>
      <c r="C133" s="25" t="n">
        <f aca="false">YEAR(A133)</f>
        <v>2012</v>
      </c>
      <c r="D133" s="6" t="n">
        <v>10371.5115227711</v>
      </c>
      <c r="E133" s="6" t="n">
        <v>17657.6203955058</v>
      </c>
      <c r="F133" s="6"/>
      <c r="G133" s="6" t="n">
        <f aca="false">VLOOKUP(MONTH($A133),GasVolume,2,0)</f>
        <v>13976.6</v>
      </c>
      <c r="I133" s="26" t="n">
        <f aca="false">+$G133-D133</f>
        <v>3605.08847722895</v>
      </c>
      <c r="J133" s="26" t="n">
        <f aca="false">+$G133-E133</f>
        <v>-3681.02039550578</v>
      </c>
      <c r="Q133" s="6" t="n">
        <v>41140.4661752124</v>
      </c>
      <c r="R133" s="6" t="n">
        <v>195.906981786726</v>
      </c>
      <c r="S133" s="6"/>
      <c r="T133" s="6" t="n">
        <v>70042.1277092653</v>
      </c>
      <c r="U133" s="6" t="n">
        <v>333.533941472692</v>
      </c>
      <c r="V133" s="27"/>
    </row>
    <row r="134" customFormat="false" ht="12.75" hidden="false" customHeight="false" outlineLevel="0" collapsed="false">
      <c r="A134" s="24" t="n">
        <v>41030</v>
      </c>
      <c r="B134" s="25" t="n">
        <f aca="false">MONTH(A134)</f>
        <v>5</v>
      </c>
      <c r="C134" s="25" t="n">
        <f aca="false">YEAR(A134)</f>
        <v>2012</v>
      </c>
      <c r="D134" s="6" t="n">
        <v>19989.1310922114</v>
      </c>
      <c r="E134" s="6" t="n">
        <v>29075.2793524927</v>
      </c>
      <c r="F134" s="6"/>
      <c r="G134" s="6" t="n">
        <f aca="false">VLOOKUP(MONTH($A134),GasVolume,2,0)</f>
        <v>30355.2</v>
      </c>
      <c r="I134" s="26" t="n">
        <f aca="false">+$G134-D134</f>
        <v>10366.0689077886</v>
      </c>
      <c r="J134" s="26" t="n">
        <f aca="false">+$G134-E134</f>
        <v>1279.92064750726</v>
      </c>
      <c r="Q134" s="6" t="n">
        <v>81933.5004440768</v>
      </c>
      <c r="R134" s="6" t="n">
        <v>390.159525924175</v>
      </c>
      <c r="S134" s="6"/>
      <c r="T134" s="6" t="n">
        <v>119176.736735062</v>
      </c>
      <c r="U134" s="6" t="n">
        <v>567.508270166963</v>
      </c>
      <c r="V134" s="27"/>
    </row>
    <row r="135" customFormat="false" ht="12.75" hidden="false" customHeight="false" outlineLevel="0" collapsed="false">
      <c r="A135" s="24" t="n">
        <v>41061</v>
      </c>
      <c r="B135" s="25" t="n">
        <f aca="false">MONTH(A135)</f>
        <v>6</v>
      </c>
      <c r="C135" s="25" t="n">
        <f aca="false">YEAR(A135)</f>
        <v>2012</v>
      </c>
      <c r="D135" s="6" t="n">
        <v>23413.5091528609</v>
      </c>
      <c r="E135" s="6" t="n">
        <v>28987.9234727297</v>
      </c>
      <c r="F135" s="6"/>
      <c r="G135" s="6" t="n">
        <f aca="false">VLOOKUP(MONTH($A135),GasVolume,2,0)</f>
        <v>30355.2</v>
      </c>
      <c r="I135" s="26" t="n">
        <f aca="false">+$G135-D135</f>
        <v>6941.69084713908</v>
      </c>
      <c r="J135" s="26" t="n">
        <f aca="false">+$G135-E135</f>
        <v>1367.27652727034</v>
      </c>
      <c r="Q135" s="6" t="n">
        <v>92873.8958860013</v>
      </c>
      <c r="R135" s="6" t="n">
        <v>442.256647076197</v>
      </c>
      <c r="S135" s="6"/>
      <c r="T135" s="6" t="n">
        <v>114985.813061205</v>
      </c>
      <c r="U135" s="6" t="n">
        <v>547.551490767641</v>
      </c>
      <c r="V135" s="27"/>
    </row>
    <row r="136" customFormat="false" ht="12.75" hidden="false" customHeight="false" outlineLevel="0" collapsed="false">
      <c r="A136" s="24" t="n">
        <v>41091</v>
      </c>
      <c r="B136" s="25" t="n">
        <f aca="false">MONTH(A136)</f>
        <v>7</v>
      </c>
      <c r="C136" s="25" t="n">
        <f aca="false">YEAR(A136)</f>
        <v>2012</v>
      </c>
      <c r="D136" s="6" t="n">
        <v>24986.2370754065</v>
      </c>
      <c r="E136" s="6" t="n">
        <v>29950.4517242319</v>
      </c>
      <c r="F136" s="6"/>
      <c r="G136" s="6" t="n">
        <f aca="false">VLOOKUP(MONTH($A136),GasVolume,2,0)</f>
        <v>30355.2</v>
      </c>
      <c r="I136" s="26" t="n">
        <f aca="false">+$G136-D136</f>
        <v>5368.96292459353</v>
      </c>
      <c r="J136" s="26" t="n">
        <f aca="false">+$G136-E136</f>
        <v>404.748275768063</v>
      </c>
      <c r="Q136" s="6" t="n">
        <v>102416.150910697</v>
      </c>
      <c r="R136" s="6" t="n">
        <v>487.695956717604</v>
      </c>
      <c r="S136" s="6"/>
      <c r="T136" s="6" t="n">
        <v>122763.983002934</v>
      </c>
      <c r="U136" s="6" t="n">
        <v>584.590395252067</v>
      </c>
      <c r="V136" s="27"/>
    </row>
    <row r="137" customFormat="false" ht="12.75" hidden="false" customHeight="false" outlineLevel="0" collapsed="false">
      <c r="A137" s="24" t="n">
        <v>41122</v>
      </c>
      <c r="B137" s="25" t="n">
        <f aca="false">MONTH(A137)</f>
        <v>8</v>
      </c>
      <c r="C137" s="25" t="n">
        <f aca="false">YEAR(A137)</f>
        <v>2012</v>
      </c>
      <c r="D137" s="6" t="n">
        <v>25263.1662797879</v>
      </c>
      <c r="E137" s="6" t="n">
        <v>30287.3148654884</v>
      </c>
      <c r="F137" s="6"/>
      <c r="G137" s="6" t="n">
        <f aca="false">VLOOKUP(MONTH($A137),GasVolume,2,0)</f>
        <v>30355.2</v>
      </c>
      <c r="I137" s="26" t="n">
        <f aca="false">+$G137-D137</f>
        <v>5092.03372021213</v>
      </c>
      <c r="J137" s="26" t="n">
        <f aca="false">+$G137-E137</f>
        <v>67.8851345115691</v>
      </c>
      <c r="Q137" s="6" t="n">
        <v>103551.256733231</v>
      </c>
      <c r="R137" s="6" t="n">
        <v>493.101222539194</v>
      </c>
      <c r="S137" s="6"/>
      <c r="T137" s="6" t="n">
        <v>124144.75219227</v>
      </c>
      <c r="U137" s="6" t="n">
        <v>591.165486629859</v>
      </c>
      <c r="V137" s="27"/>
    </row>
    <row r="138" customFormat="false" ht="12.75" hidden="false" customHeight="false" outlineLevel="0" collapsed="false">
      <c r="A138" s="24" t="n">
        <v>41153</v>
      </c>
      <c r="B138" s="25" t="n">
        <f aca="false">MONTH(A138)</f>
        <v>9</v>
      </c>
      <c r="C138" s="25" t="n">
        <f aca="false">YEAR(A138)</f>
        <v>2012</v>
      </c>
      <c r="D138" s="6" t="n">
        <v>16220.3202509498</v>
      </c>
      <c r="E138" s="6" t="n">
        <v>32798.535259041</v>
      </c>
      <c r="F138" s="6"/>
      <c r="G138" s="6" t="n">
        <f aca="false">VLOOKUP(MONTH($A138),GasVolume,2,0)</f>
        <v>30355.2</v>
      </c>
      <c r="I138" s="26" t="n">
        <f aca="false">+$G138-D138</f>
        <v>14134.8797490502</v>
      </c>
      <c r="J138" s="26" t="n">
        <f aca="false">+$G138-E138</f>
        <v>-2443.33525904096</v>
      </c>
      <c r="Q138" s="6" t="n">
        <v>64340.8181314947</v>
      </c>
      <c r="R138" s="6" t="n">
        <v>306.384848245213</v>
      </c>
      <c r="S138" s="6"/>
      <c r="T138" s="6" t="n">
        <v>130101.290198496</v>
      </c>
      <c r="U138" s="6" t="n">
        <v>619.529953326174</v>
      </c>
      <c r="V138" s="27"/>
    </row>
    <row r="139" customFormat="false" ht="12.75" hidden="false" customHeight="false" outlineLevel="0" collapsed="false">
      <c r="A139" s="24" t="n">
        <v>41183</v>
      </c>
      <c r="B139" s="25" t="n">
        <f aca="false">MONTH(A139)</f>
        <v>10</v>
      </c>
      <c r="C139" s="25" t="n">
        <f aca="false">YEAR(A139)</f>
        <v>2012</v>
      </c>
      <c r="D139" s="6" t="n">
        <v>7774.6173339781</v>
      </c>
      <c r="E139" s="6" t="n">
        <v>20462.6713018716</v>
      </c>
      <c r="F139" s="6"/>
      <c r="G139" s="6" t="n">
        <f aca="false">VLOOKUP(MONTH($A139),GasVolume,2,0)</f>
        <v>13976.6</v>
      </c>
      <c r="I139" s="26" t="n">
        <f aca="false">+$G139-D139</f>
        <v>6201.9826660219</v>
      </c>
      <c r="J139" s="26" t="n">
        <f aca="false">+$G139-E139</f>
        <v>-6486.07130187158</v>
      </c>
      <c r="Q139" s="6" t="n">
        <v>31867.3988302686</v>
      </c>
      <c r="R139" s="6" t="n">
        <v>151.749518239374</v>
      </c>
      <c r="S139" s="6"/>
      <c r="T139" s="6" t="n">
        <v>83874.495617879</v>
      </c>
      <c r="U139" s="6" t="n">
        <v>399.402360085138</v>
      </c>
      <c r="V139" s="27"/>
    </row>
    <row r="140" customFormat="false" ht="12.75" hidden="false" customHeight="false" outlineLevel="0" collapsed="false">
      <c r="A140" s="24" t="n">
        <v>41214</v>
      </c>
      <c r="B140" s="25" t="n">
        <f aca="false">MONTH(A140)</f>
        <v>11</v>
      </c>
      <c r="C140" s="25" t="n">
        <f aca="false">YEAR(A140)</f>
        <v>2012</v>
      </c>
      <c r="D140" s="6" t="n">
        <v>17140.1811759224</v>
      </c>
      <c r="E140" s="6" t="n">
        <v>29098.3257848064</v>
      </c>
      <c r="F140" s="6"/>
      <c r="G140" s="6" t="n">
        <f aca="false">VLOOKUP(MONTH($A140),GasVolume,2,0)</f>
        <v>22870.8</v>
      </c>
      <c r="I140" s="26" t="n">
        <f aca="false">+$G140-D140</f>
        <v>5730.61882407756</v>
      </c>
      <c r="J140" s="26" t="n">
        <f aca="false">+$G140-E140</f>
        <v>-6227.52578480637</v>
      </c>
      <c r="Q140" s="6" t="n">
        <v>67989.6119631989</v>
      </c>
      <c r="R140" s="6" t="n">
        <v>323.760056967614</v>
      </c>
      <c r="S140" s="6"/>
      <c r="T140" s="6" t="n">
        <v>115423.743692211</v>
      </c>
      <c r="U140" s="6" t="n">
        <v>549.636874724814</v>
      </c>
      <c r="V140" s="27"/>
    </row>
    <row r="141" customFormat="false" ht="12.75" hidden="false" customHeight="false" outlineLevel="0" collapsed="false">
      <c r="A141" s="24" t="n">
        <v>41244</v>
      </c>
      <c r="B141" s="25" t="n">
        <f aca="false">MONTH(A141)</f>
        <v>12</v>
      </c>
      <c r="C141" s="25" t="n">
        <f aca="false">YEAR(A141)</f>
        <v>2012</v>
      </c>
      <c r="D141" s="6" t="n">
        <v>17173.6630106213</v>
      </c>
      <c r="E141" s="6" t="n">
        <v>29478.416002635</v>
      </c>
      <c r="F141" s="6"/>
      <c r="G141" s="6" t="n">
        <f aca="false">VLOOKUP(MONTH($A141),GasVolume,2,0)</f>
        <v>22870.8</v>
      </c>
      <c r="I141" s="26" t="n">
        <f aca="false">+$G141-D141</f>
        <v>5697.1369893787</v>
      </c>
      <c r="J141" s="26" t="n">
        <f aca="false">+$G141-E141</f>
        <v>-6607.61600263497</v>
      </c>
      <c r="Q141" s="6" t="n">
        <v>70393.1711396615</v>
      </c>
      <c r="R141" s="6" t="n">
        <v>335.205576855531</v>
      </c>
      <c r="S141" s="6"/>
      <c r="T141" s="6" t="n">
        <v>120829.154579093</v>
      </c>
      <c r="U141" s="6" t="n">
        <v>575.376926567112</v>
      </c>
      <c r="V141" s="27"/>
    </row>
    <row r="142" customFormat="false" ht="12.75" hidden="false" customHeight="false" outlineLevel="0" collapsed="false">
      <c r="A142" s="24" t="n">
        <v>41275</v>
      </c>
      <c r="B142" s="25" t="n">
        <f aca="false">MONTH(A142)</f>
        <v>1</v>
      </c>
      <c r="C142" s="25" t="n">
        <f aca="false">YEAR(A142)</f>
        <v>2013</v>
      </c>
      <c r="D142" s="6" t="n">
        <v>19463.1741193832</v>
      </c>
      <c r="E142" s="6" t="n">
        <v>31679.441505273</v>
      </c>
      <c r="F142" s="6"/>
      <c r="G142" s="6" t="n">
        <f aca="false">VLOOKUP(MONTH($A142),GasVolume,2,0)</f>
        <v>22870.8</v>
      </c>
      <c r="I142" s="26" t="n">
        <f aca="false">+$G142-D142</f>
        <v>3407.62588061678</v>
      </c>
      <c r="J142" s="26" t="n">
        <f aca="false">+$G142-E142</f>
        <v>-8808.64150527302</v>
      </c>
      <c r="Q142" s="6" t="n">
        <v>79777.6540659632</v>
      </c>
      <c r="R142" s="6" t="n">
        <v>379.893590790301</v>
      </c>
      <c r="S142" s="6"/>
      <c r="T142" s="6" t="n">
        <v>129850.943628648</v>
      </c>
      <c r="U142" s="6" t="n">
        <v>618.337826803085</v>
      </c>
      <c r="V142" s="27"/>
    </row>
    <row r="143" customFormat="false" ht="12.75" hidden="false" customHeight="false" outlineLevel="0" collapsed="false">
      <c r="A143" s="24" t="n">
        <v>41306</v>
      </c>
      <c r="B143" s="25" t="n">
        <f aca="false">MONTH(A143)</f>
        <v>2</v>
      </c>
      <c r="C143" s="25" t="n">
        <f aca="false">YEAR(A143)</f>
        <v>2013</v>
      </c>
      <c r="D143" s="6" t="n">
        <v>19649.635445307</v>
      </c>
      <c r="E143" s="6" t="n">
        <v>29200.8009616227</v>
      </c>
      <c r="F143" s="6"/>
      <c r="G143" s="6" t="n">
        <f aca="false">VLOOKUP(MONTH($A143),GasVolume,2,0)</f>
        <v>22870.8</v>
      </c>
      <c r="I143" s="26" t="n">
        <f aca="false">+$G143-D143</f>
        <v>3221.16455469301</v>
      </c>
      <c r="J143" s="26" t="n">
        <f aca="false">+$G143-E143</f>
        <v>-6330.0009616227</v>
      </c>
      <c r="Q143" s="6" t="n">
        <v>72747.559496046</v>
      </c>
      <c r="R143" s="6" t="n">
        <v>346.416949981171</v>
      </c>
      <c r="S143" s="6"/>
      <c r="T143" s="6" t="n">
        <v>108108.214587523</v>
      </c>
      <c r="U143" s="6" t="n">
        <v>514.801021845347</v>
      </c>
      <c r="V143" s="27"/>
    </row>
    <row r="144" customFormat="false" ht="12.75" hidden="false" customHeight="false" outlineLevel="0" collapsed="false">
      <c r="A144" s="24" t="n">
        <v>41334</v>
      </c>
      <c r="B144" s="25" t="n">
        <f aca="false">MONTH(A144)</f>
        <v>3</v>
      </c>
      <c r="C144" s="25" t="n">
        <f aca="false">YEAR(A144)</f>
        <v>2013</v>
      </c>
      <c r="D144" s="6" t="n">
        <v>17566.0980453199</v>
      </c>
      <c r="E144" s="6" t="n">
        <v>29522.463793053</v>
      </c>
      <c r="F144" s="6"/>
      <c r="G144" s="6" t="n">
        <f aca="false">VLOOKUP(MONTH($A144),GasVolume,2,0)</f>
        <v>22870.8</v>
      </c>
      <c r="I144" s="26" t="n">
        <f aca="false">+$G144-D144</f>
        <v>5304.70195468012</v>
      </c>
      <c r="J144" s="26" t="n">
        <f aca="false">+$G144-E144</f>
        <v>-6651.66379305301</v>
      </c>
      <c r="Q144" s="6" t="n">
        <v>72001.7241048415</v>
      </c>
      <c r="R144" s="6" t="n">
        <v>342.865352880198</v>
      </c>
      <c r="S144" s="6"/>
      <c r="T144" s="6" t="n">
        <v>121009.702179643</v>
      </c>
      <c r="U144" s="6" t="n">
        <v>576.236677045921</v>
      </c>
      <c r="V144" s="27"/>
    </row>
    <row r="145" customFormat="false" ht="12.75" hidden="false" customHeight="false" outlineLevel="0" collapsed="false">
      <c r="A145" s="24" t="n">
        <v>41365</v>
      </c>
      <c r="B145" s="25" t="n">
        <f aca="false">MONTH(A145)</f>
        <v>4</v>
      </c>
      <c r="C145" s="25" t="n">
        <f aca="false">YEAR(A145)</f>
        <v>2013</v>
      </c>
      <c r="D145" s="6" t="n">
        <v>10473.8129671562</v>
      </c>
      <c r="E145" s="6" t="n">
        <v>17547.8514617112</v>
      </c>
      <c r="F145" s="6"/>
      <c r="G145" s="6" t="n">
        <f aca="false">VLOOKUP(MONTH($A145),GasVolume,2,0)</f>
        <v>13976.6</v>
      </c>
      <c r="I145" s="26" t="n">
        <f aca="false">+$G145-D145</f>
        <v>3502.78703284381</v>
      </c>
      <c r="J145" s="26" t="n">
        <f aca="false">+$G145-E145</f>
        <v>-3571.25146171124</v>
      </c>
      <c r="Q145" s="6" t="n">
        <v>41546.2632572638</v>
      </c>
      <c r="R145" s="6" t="n">
        <v>197.839348844113</v>
      </c>
      <c r="S145" s="6"/>
      <c r="T145" s="6" t="n">
        <v>69606.7094871529</v>
      </c>
      <c r="U145" s="6" t="n">
        <v>331.460521367395</v>
      </c>
      <c r="V145" s="27"/>
    </row>
    <row r="146" customFormat="false" ht="12.75" hidden="false" customHeight="false" outlineLevel="0" collapsed="false">
      <c r="A146" s="24" t="n">
        <v>41395</v>
      </c>
      <c r="B146" s="25" t="n">
        <f aca="false">MONTH(A146)</f>
        <v>5</v>
      </c>
      <c r="C146" s="25" t="n">
        <f aca="false">YEAR(A146)</f>
        <v>2013</v>
      </c>
      <c r="D146" s="6" t="n">
        <v>19853.5856491787</v>
      </c>
      <c r="E146" s="6" t="n">
        <v>28887.8301817796</v>
      </c>
      <c r="F146" s="6"/>
      <c r="G146" s="6" t="n">
        <f aca="false">VLOOKUP(MONTH($A146),GasVolume,2,0)</f>
        <v>30355.2</v>
      </c>
      <c r="I146" s="26" t="n">
        <f aca="false">+$G146-D146</f>
        <v>10501.6143508213</v>
      </c>
      <c r="J146" s="26" t="n">
        <f aca="false">+$G146-E146</f>
        <v>1467.36981822042</v>
      </c>
      <c r="Q146" s="6" t="n">
        <v>81377.9128817323</v>
      </c>
      <c r="R146" s="6" t="n">
        <v>387.513870865392</v>
      </c>
      <c r="S146" s="6"/>
      <c r="T146" s="6" t="n">
        <v>118408.400850875</v>
      </c>
      <c r="U146" s="6" t="n">
        <v>563.849527861309</v>
      </c>
      <c r="V146" s="27"/>
    </row>
    <row r="147" customFormat="false" ht="12.75" hidden="false" customHeight="false" outlineLevel="0" collapsed="false">
      <c r="A147" s="24" t="n">
        <v>41426</v>
      </c>
      <c r="B147" s="25" t="n">
        <f aca="false">MONTH(A147)</f>
        <v>6</v>
      </c>
      <c r="C147" s="25" t="n">
        <f aca="false">YEAR(A147)</f>
        <v>2013</v>
      </c>
      <c r="D147" s="6" t="n">
        <v>23017.6298646924</v>
      </c>
      <c r="E147" s="6" t="n">
        <v>28777.4289356052</v>
      </c>
      <c r="F147" s="6"/>
      <c r="G147" s="6" t="n">
        <f aca="false">VLOOKUP(MONTH($A147),GasVolume,2,0)</f>
        <v>30355.2</v>
      </c>
      <c r="I147" s="26" t="n">
        <f aca="false">+$G147-D147</f>
        <v>7337.57013530763</v>
      </c>
      <c r="J147" s="26" t="n">
        <f aca="false">+$G147-E147</f>
        <v>1577.77106439484</v>
      </c>
      <c r="Q147" s="6" t="n">
        <v>91303.569475178</v>
      </c>
      <c r="R147" s="6" t="n">
        <v>434.778902262752</v>
      </c>
      <c r="S147" s="6"/>
      <c r="T147" s="6" t="n">
        <v>114150.848614063</v>
      </c>
      <c r="U147" s="6" t="n">
        <v>543.575469590774</v>
      </c>
      <c r="V147" s="27"/>
    </row>
    <row r="148" customFormat="false" ht="12.75" hidden="false" customHeight="false" outlineLevel="0" collapsed="false">
      <c r="A148" s="24" t="n">
        <v>41456</v>
      </c>
      <c r="B148" s="25" t="n">
        <f aca="false">MONTH(A148)</f>
        <v>7</v>
      </c>
      <c r="C148" s="25" t="n">
        <f aca="false">YEAR(A148)</f>
        <v>2013</v>
      </c>
      <c r="D148" s="6" t="n">
        <v>25278.3387331044</v>
      </c>
      <c r="E148" s="6" t="n">
        <v>29964.141215397</v>
      </c>
      <c r="F148" s="6"/>
      <c r="G148" s="6" t="n">
        <f aca="false">VLOOKUP(MONTH($A148),GasVolume,2,0)</f>
        <v>30355.2</v>
      </c>
      <c r="I148" s="26" t="n">
        <f aca="false">+$G148-D148</f>
        <v>5076.86126689563</v>
      </c>
      <c r="J148" s="26" t="n">
        <f aca="false">+$G148-E148</f>
        <v>391.058784603025</v>
      </c>
      <c r="Q148" s="6" t="n">
        <v>103613.447140848</v>
      </c>
      <c r="R148" s="6" t="n">
        <v>493.397367337373</v>
      </c>
      <c r="S148" s="6"/>
      <c r="T148" s="6" t="n">
        <v>122820.094893205</v>
      </c>
      <c r="U148" s="6" t="n">
        <v>584.857594729546</v>
      </c>
      <c r="V148" s="27"/>
    </row>
    <row r="149" customFormat="false" ht="12.75" hidden="false" customHeight="false" outlineLevel="0" collapsed="false">
      <c r="A149" s="24" t="n">
        <v>41487</v>
      </c>
      <c r="B149" s="25" t="n">
        <f aca="false">MONTH(A149)</f>
        <v>8</v>
      </c>
      <c r="C149" s="25" t="n">
        <f aca="false">YEAR(A149)</f>
        <v>2013</v>
      </c>
      <c r="D149" s="6" t="n">
        <v>25126.3843208005</v>
      </c>
      <c r="E149" s="6" t="n">
        <v>30109.6615313012</v>
      </c>
      <c r="F149" s="6"/>
      <c r="G149" s="6" t="n">
        <f aca="false">VLOOKUP(MONTH($A149),GasVolume,2,0)</f>
        <v>30355.2</v>
      </c>
      <c r="I149" s="26" t="n">
        <f aca="false">+$G149-D149</f>
        <v>5228.81567919954</v>
      </c>
      <c r="J149" s="26" t="n">
        <f aca="false">+$G149-E149</f>
        <v>245.538468698796</v>
      </c>
      <c r="Q149" s="6" t="n">
        <v>102990.600812484</v>
      </c>
      <c r="R149" s="6" t="n">
        <v>490.431432440399</v>
      </c>
      <c r="S149" s="6"/>
      <c r="T149" s="6" t="n">
        <v>123416.568487417</v>
      </c>
      <c r="U149" s="6" t="n">
        <v>587.697945178178</v>
      </c>
      <c r="V149" s="27"/>
    </row>
    <row r="150" customFormat="false" ht="12.75" hidden="false" customHeight="false" outlineLevel="0" collapsed="false">
      <c r="A150" s="24" t="n">
        <v>41518</v>
      </c>
      <c r="B150" s="25" t="n">
        <f aca="false">MONTH(A150)</f>
        <v>9</v>
      </c>
      <c r="C150" s="25" t="n">
        <f aca="false">YEAR(A150)</f>
        <v>2013</v>
      </c>
      <c r="D150" s="6" t="n">
        <v>16093.4365108423</v>
      </c>
      <c r="E150" s="6" t="n">
        <v>32687.0682107827</v>
      </c>
      <c r="F150" s="6"/>
      <c r="G150" s="6" t="n">
        <f aca="false">VLOOKUP(MONTH($A150),GasVolume,2,0)</f>
        <v>30355.2</v>
      </c>
      <c r="I150" s="26" t="n">
        <f aca="false">+$G150-D150</f>
        <v>14261.7634891577</v>
      </c>
      <c r="J150" s="26" t="n">
        <f aca="false">+$G150-E150</f>
        <v>-2331.8682107827</v>
      </c>
      <c r="Q150" s="6" t="n">
        <v>63837.5109513778</v>
      </c>
      <c r="R150" s="6" t="n">
        <v>303.988147387513</v>
      </c>
      <c r="S150" s="6"/>
      <c r="T150" s="6" t="n">
        <v>129659.136099892</v>
      </c>
      <c r="U150" s="6" t="n">
        <v>617.424457618532</v>
      </c>
      <c r="V150" s="27"/>
    </row>
    <row r="151" customFormat="false" ht="12.75" hidden="false" customHeight="false" outlineLevel="0" collapsed="false">
      <c r="A151" s="24" t="n">
        <v>41548</v>
      </c>
      <c r="B151" s="25" t="n">
        <f aca="false">MONTH(A151)</f>
        <v>10</v>
      </c>
      <c r="C151" s="25" t="n">
        <f aca="false">YEAR(A151)</f>
        <v>2013</v>
      </c>
      <c r="D151" s="6" t="n">
        <v>7710.42646515173</v>
      </c>
      <c r="E151" s="6" t="n">
        <v>20376.9299142157</v>
      </c>
      <c r="F151" s="6"/>
      <c r="G151" s="6" t="n">
        <f aca="false">VLOOKUP(MONTH($A151),GasVolume,2,0)</f>
        <v>13976.6</v>
      </c>
      <c r="I151" s="26" t="n">
        <f aca="false">+$G151-D151</f>
        <v>6266.17353484827</v>
      </c>
      <c r="J151" s="26" t="n">
        <f aca="false">+$G151-E151</f>
        <v>-6400.3299142157</v>
      </c>
      <c r="Q151" s="6" t="n">
        <v>31604.2867142277</v>
      </c>
      <c r="R151" s="6" t="n">
        <v>150.496603401084</v>
      </c>
      <c r="S151" s="6"/>
      <c r="T151" s="6" t="n">
        <v>83523.0500252131</v>
      </c>
      <c r="U151" s="6" t="n">
        <v>397.728809643872</v>
      </c>
      <c r="V151" s="27"/>
    </row>
    <row r="152" customFormat="false" ht="12.75" hidden="false" customHeight="false" outlineLevel="0" collapsed="false">
      <c r="A152" s="24" t="n">
        <v>41579</v>
      </c>
      <c r="B152" s="25" t="n">
        <f aca="false">MONTH(A152)</f>
        <v>11</v>
      </c>
      <c r="C152" s="25" t="n">
        <f aca="false">YEAR(A152)</f>
        <v>2013</v>
      </c>
      <c r="D152" s="6" t="n">
        <v>16801.1142512848</v>
      </c>
      <c r="E152" s="6" t="n">
        <v>28873.5299040394</v>
      </c>
      <c r="F152" s="6"/>
      <c r="G152" s="6" t="n">
        <f aca="false">VLOOKUP(MONTH($A152),GasVolume,2,0)</f>
        <v>22870.8</v>
      </c>
      <c r="I152" s="26" t="n">
        <f aca="false">+$G152-D152</f>
        <v>6069.68574871523</v>
      </c>
      <c r="J152" s="26" t="n">
        <f aca="false">+$G152-E152</f>
        <v>-6002.72990403945</v>
      </c>
      <c r="Q152" s="6" t="n">
        <v>66644.6420122363</v>
      </c>
      <c r="R152" s="6" t="n">
        <v>317.355438153506</v>
      </c>
      <c r="S152" s="6"/>
      <c r="T152" s="6" t="n">
        <v>114532.050392858</v>
      </c>
      <c r="U152" s="6" t="n">
        <v>545.390716156466</v>
      </c>
      <c r="V152" s="27"/>
    </row>
    <row r="153" customFormat="false" ht="12.75" hidden="false" customHeight="false" outlineLevel="0" collapsed="false">
      <c r="A153" s="24" t="n">
        <v>41609</v>
      </c>
      <c r="B153" s="25" t="n">
        <f aca="false">MONTH(A153)</f>
        <v>12</v>
      </c>
      <c r="C153" s="25" t="n">
        <f aca="false">YEAR(A153)</f>
        <v>2013</v>
      </c>
      <c r="D153" s="6" t="n">
        <v>17408.8064394311</v>
      </c>
      <c r="E153" s="6" t="n">
        <v>29310.2082384757</v>
      </c>
      <c r="F153" s="6"/>
      <c r="G153" s="6" t="n">
        <f aca="false">VLOOKUP(MONTH($A153),GasVolume,2,0)</f>
        <v>22870.8</v>
      </c>
      <c r="I153" s="26" t="n">
        <f aca="false">+$G153-D153</f>
        <v>5461.99356056887</v>
      </c>
      <c r="J153" s="26" t="n">
        <f aca="false">+$G153-E153</f>
        <v>-6439.40823847575</v>
      </c>
      <c r="Q153" s="6" t="n">
        <v>71357.0011400721</v>
      </c>
      <c r="R153" s="6" t="n">
        <v>339.795243524153</v>
      </c>
      <c r="S153" s="6"/>
      <c r="T153" s="6" t="n">
        <v>120139.687345332</v>
      </c>
      <c r="U153" s="6" t="n">
        <v>572.093749263487</v>
      </c>
      <c r="V153" s="27"/>
    </row>
    <row r="154" customFormat="false" ht="12.75" hidden="false" customHeight="false" outlineLevel="0" collapsed="false">
      <c r="A154" s="24" t="n">
        <v>41640</v>
      </c>
      <c r="B154" s="25" t="n">
        <f aca="false">MONTH(A154)</f>
        <v>1</v>
      </c>
      <c r="C154" s="25" t="n">
        <f aca="false">YEAR(A154)</f>
        <v>2014</v>
      </c>
      <c r="D154" s="6" t="n">
        <v>19474.523434489</v>
      </c>
      <c r="E154" s="6" t="n">
        <v>31505.1423132259</v>
      </c>
      <c r="F154" s="6"/>
      <c r="G154" s="6" t="n">
        <f aca="false">VLOOKUP(MONTH($A154),GasVolume,2,0)</f>
        <v>22870.8</v>
      </c>
      <c r="I154" s="26" t="n">
        <f aca="false">+$G154-D154</f>
        <v>3396.27656551097</v>
      </c>
      <c r="J154" s="26" t="n">
        <f aca="false">+$G154-E154</f>
        <v>-8634.34231322591</v>
      </c>
      <c r="Q154" s="6" t="n">
        <v>79824.1738026127</v>
      </c>
      <c r="R154" s="6" t="n">
        <v>380.115113345775</v>
      </c>
      <c r="S154" s="6"/>
      <c r="T154" s="6" t="n">
        <v>129136.508225572</v>
      </c>
      <c r="U154" s="6" t="n">
        <v>614.935753455106</v>
      </c>
      <c r="V154" s="27"/>
    </row>
    <row r="155" customFormat="false" ht="12.75" hidden="false" customHeight="false" outlineLevel="0" collapsed="false">
      <c r="A155" s="24" t="n">
        <v>41671</v>
      </c>
      <c r="B155" s="25" t="n">
        <f aca="false">MONTH(A155)</f>
        <v>2</v>
      </c>
      <c r="C155" s="25" t="n">
        <f aca="false">YEAR(A155)</f>
        <v>2014</v>
      </c>
      <c r="D155" s="6" t="n">
        <v>19707.3527127465</v>
      </c>
      <c r="E155" s="6" t="n">
        <v>29034.27587834</v>
      </c>
      <c r="F155" s="6"/>
      <c r="G155" s="6" t="n">
        <f aca="false">VLOOKUP(MONTH($A155),GasVolume,2,0)</f>
        <v>22870.8</v>
      </c>
      <c r="I155" s="26" t="n">
        <f aca="false">+$G155-D155</f>
        <v>3163.44728725349</v>
      </c>
      <c r="J155" s="26" t="n">
        <f aca="false">+$G155-E155</f>
        <v>-6163.47587833997</v>
      </c>
      <c r="Q155" s="6" t="n">
        <v>72961.2423584427</v>
      </c>
      <c r="R155" s="6" t="n">
        <v>347.434487421156</v>
      </c>
      <c r="S155" s="6"/>
      <c r="T155" s="6" t="n">
        <v>107491.699668586</v>
      </c>
      <c r="U155" s="6" t="n">
        <v>511.865236517078</v>
      </c>
      <c r="V155" s="27"/>
    </row>
    <row r="156" customFormat="false" ht="12.75" hidden="false" customHeight="false" outlineLevel="0" collapsed="false">
      <c r="A156" s="24" t="n">
        <v>41699</v>
      </c>
      <c r="B156" s="25" t="n">
        <f aca="false">MONTH(A156)</f>
        <v>3</v>
      </c>
      <c r="C156" s="25" t="n">
        <f aca="false">YEAR(A156)</f>
        <v>2014</v>
      </c>
      <c r="D156" s="6" t="n">
        <v>17672.6156266978</v>
      </c>
      <c r="E156" s="6" t="n">
        <v>29344.5464454812</v>
      </c>
      <c r="F156" s="6"/>
      <c r="G156" s="6" t="n">
        <f aca="false">VLOOKUP(MONTH($A156),GasVolume,2,0)</f>
        <v>22870.8</v>
      </c>
      <c r="I156" s="26" t="n">
        <f aca="false">+$G156-D156</f>
        <v>5198.1843733022</v>
      </c>
      <c r="J156" s="26" t="n">
        <f aca="false">+$G156-E156</f>
        <v>-6473.74644548116</v>
      </c>
      <c r="Q156" s="6" t="n">
        <v>72438.3292909734</v>
      </c>
      <c r="R156" s="6" t="n">
        <v>344.944425195111</v>
      </c>
      <c r="S156" s="6"/>
      <c r="T156" s="6" t="n">
        <v>120280.436309654</v>
      </c>
      <c r="U156" s="6" t="n">
        <v>572.763982426926</v>
      </c>
      <c r="V156" s="27"/>
    </row>
    <row r="157" customFormat="false" ht="12.75" hidden="false" customHeight="false" outlineLevel="0" collapsed="false">
      <c r="A157" s="24" t="n">
        <v>41730</v>
      </c>
      <c r="B157" s="25" t="n">
        <f aca="false">MONTH(A157)</f>
        <v>4</v>
      </c>
      <c r="C157" s="25" t="n">
        <f aca="false">YEAR(A157)</f>
        <v>2014</v>
      </c>
      <c r="D157" s="6" t="n">
        <v>10506.8653749867</v>
      </c>
      <c r="E157" s="6" t="n">
        <v>17433.6746931459</v>
      </c>
      <c r="F157" s="6"/>
      <c r="G157" s="6" t="n">
        <f aca="false">VLOOKUP(MONTH($A157),GasVolume,2,0)</f>
        <v>13976.6</v>
      </c>
      <c r="I157" s="26" t="n">
        <f aca="false">+$G157-D157</f>
        <v>3469.73462501326</v>
      </c>
      <c r="J157" s="26" t="n">
        <f aca="false">+$G157-E157</f>
        <v>-3457.07469314587</v>
      </c>
      <c r="Q157" s="6" t="n">
        <v>41677.371578686</v>
      </c>
      <c r="R157" s="6" t="n">
        <v>198.463674184219</v>
      </c>
      <c r="S157" s="6"/>
      <c r="T157" s="6" t="n">
        <v>69153.8067955013</v>
      </c>
      <c r="U157" s="6" t="n">
        <v>329.303841883339</v>
      </c>
      <c r="V157" s="27"/>
    </row>
    <row r="158" customFormat="false" ht="12.75" hidden="false" customHeight="false" outlineLevel="0" collapsed="false">
      <c r="A158" s="24" t="n">
        <v>41760</v>
      </c>
      <c r="B158" s="25" t="n">
        <f aca="false">MONTH(A158)</f>
        <v>5</v>
      </c>
      <c r="C158" s="25" t="n">
        <f aca="false">YEAR(A158)</f>
        <v>2014</v>
      </c>
      <c r="D158" s="6" t="n">
        <v>19744.8442812984</v>
      </c>
      <c r="E158" s="6" t="n">
        <v>28650.0502944039</v>
      </c>
      <c r="F158" s="6"/>
      <c r="G158" s="6" t="n">
        <f aca="false">VLOOKUP(MONTH($A158),GasVolume,2,0)</f>
        <v>30355.2</v>
      </c>
      <c r="I158" s="26" t="n">
        <f aca="false">+$G158-D158</f>
        <v>10610.3557187016</v>
      </c>
      <c r="J158" s="26" t="n">
        <f aca="false">+$G158-E158</f>
        <v>1705.14970559608</v>
      </c>
      <c r="Q158" s="6" t="n">
        <v>80932.1926114305</v>
      </c>
      <c r="R158" s="6" t="n">
        <v>385.391393387764</v>
      </c>
      <c r="S158" s="6"/>
      <c r="T158" s="6" t="n">
        <v>117433.764263721</v>
      </c>
      <c r="U158" s="6" t="n">
        <v>559.208401255814</v>
      </c>
      <c r="V158" s="27"/>
    </row>
    <row r="159" customFormat="false" ht="12.75" hidden="false" customHeight="false" outlineLevel="0" collapsed="false">
      <c r="A159" s="24" t="n">
        <v>41791</v>
      </c>
      <c r="B159" s="25" t="n">
        <f aca="false">MONTH(A159)</f>
        <v>6</v>
      </c>
      <c r="C159" s="25" t="n">
        <f aca="false">YEAR(A159)</f>
        <v>2014</v>
      </c>
      <c r="D159" s="6" t="n">
        <v>23131.0888136347</v>
      </c>
      <c r="E159" s="6" t="n">
        <v>28708.2615426728</v>
      </c>
      <c r="F159" s="6"/>
      <c r="G159" s="6" t="n">
        <f aca="false">VLOOKUP(MONTH($A159),GasVolume,2,0)</f>
        <v>30355.2</v>
      </c>
      <c r="I159" s="26" t="n">
        <f aca="false">+$G159-D159</f>
        <v>7224.11118636534</v>
      </c>
      <c r="J159" s="26" t="n">
        <f aca="false">+$G159-E159</f>
        <v>1646.93845732721</v>
      </c>
      <c r="Q159" s="6" t="n">
        <v>91753.6248061668</v>
      </c>
      <c r="R159" s="6" t="n">
        <v>436.922022886509</v>
      </c>
      <c r="S159" s="6"/>
      <c r="T159" s="6" t="n">
        <v>113876.483707548</v>
      </c>
      <c r="U159" s="6" t="n">
        <v>542.268970035942</v>
      </c>
      <c r="V159" s="27"/>
    </row>
    <row r="160" customFormat="false" ht="12.75" hidden="false" customHeight="false" outlineLevel="0" collapsed="false">
      <c r="A160" s="24" t="n">
        <v>41821</v>
      </c>
      <c r="B160" s="25" t="n">
        <f aca="false">MONTH(A160)</f>
        <v>7</v>
      </c>
      <c r="C160" s="25" t="n">
        <f aca="false">YEAR(A160)</f>
        <v>2014</v>
      </c>
      <c r="D160" s="6" t="n">
        <v>25231.939216658</v>
      </c>
      <c r="E160" s="6" t="n">
        <v>29891.6577634294</v>
      </c>
      <c r="F160" s="6"/>
      <c r="G160" s="6" t="n">
        <f aca="false">VLOOKUP(MONTH($A160),GasVolume,2,0)</f>
        <v>30355.2</v>
      </c>
      <c r="I160" s="26" t="n">
        <f aca="false">+$G160-D160</f>
        <v>5123.26078334203</v>
      </c>
      <c r="J160" s="26" t="n">
        <f aca="false">+$G160-E160</f>
        <v>463.542236570629</v>
      </c>
      <c r="Q160" s="6" t="n">
        <v>103423.260044479</v>
      </c>
      <c r="R160" s="6" t="n">
        <v>492.491714497521</v>
      </c>
      <c r="S160" s="6"/>
      <c r="T160" s="6" t="n">
        <v>122522.992286964</v>
      </c>
      <c r="U160" s="6" t="n">
        <v>583.442820414115</v>
      </c>
      <c r="V160" s="27"/>
    </row>
    <row r="161" customFormat="false" ht="12.75" hidden="false" customHeight="false" outlineLevel="0" collapsed="false">
      <c r="A161" s="24" t="n">
        <v>41852</v>
      </c>
      <c r="B161" s="25" t="n">
        <f aca="false">MONTH(A161)</f>
        <v>8</v>
      </c>
      <c r="C161" s="25" t="n">
        <f aca="false">YEAR(A161)</f>
        <v>2014</v>
      </c>
      <c r="D161" s="6" t="n">
        <v>25033.1971973748</v>
      </c>
      <c r="E161" s="6" t="n">
        <v>29926.065366692</v>
      </c>
      <c r="F161" s="6"/>
      <c r="G161" s="6" t="n">
        <f aca="false">VLOOKUP(MONTH($A161),GasVolume,2,0)</f>
        <v>30355.2</v>
      </c>
      <c r="I161" s="26" t="n">
        <f aca="false">+$G161-D161</f>
        <v>5322.00280262516</v>
      </c>
      <c r="J161" s="26" t="n">
        <f aca="false">+$G161-E161</f>
        <v>429.134633307971</v>
      </c>
      <c r="Q161" s="6" t="n">
        <v>102608.63587447</v>
      </c>
      <c r="R161" s="6" t="n">
        <v>488.612551783193</v>
      </c>
      <c r="S161" s="6"/>
      <c r="T161" s="6" t="n">
        <v>122664.025699782</v>
      </c>
      <c r="U161" s="6" t="n">
        <v>584.114408094201</v>
      </c>
      <c r="V161" s="27"/>
    </row>
    <row r="162" customFormat="false" ht="12.75" hidden="false" customHeight="false" outlineLevel="0" collapsed="false">
      <c r="A162" s="24" t="n">
        <v>41883</v>
      </c>
      <c r="B162" s="25" t="n">
        <f aca="false">MONTH(A162)</f>
        <v>9</v>
      </c>
      <c r="C162" s="25" t="n">
        <f aca="false">YEAR(A162)</f>
        <v>2014</v>
      </c>
      <c r="D162" s="6" t="n">
        <v>15912.4775218459</v>
      </c>
      <c r="E162" s="6" t="n">
        <v>32586.5649591321</v>
      </c>
      <c r="F162" s="6"/>
      <c r="G162" s="6" t="n">
        <f aca="false">VLOOKUP(MONTH($A162),GasVolume,2,0)</f>
        <v>30355.2</v>
      </c>
      <c r="I162" s="26" t="n">
        <f aca="false">+$G162-D162</f>
        <v>14442.7224781541</v>
      </c>
      <c r="J162" s="26" t="n">
        <f aca="false">+$G162-E162</f>
        <v>-2231.36495913206</v>
      </c>
      <c r="Q162" s="6" t="n">
        <v>63119.7045690038</v>
      </c>
      <c r="R162" s="6" t="n">
        <v>300.570021757161</v>
      </c>
      <c r="S162" s="6"/>
      <c r="T162" s="6" t="n">
        <v>129260.471872797</v>
      </c>
      <c r="U162" s="6" t="n">
        <v>615.526056537127</v>
      </c>
      <c r="V162" s="27"/>
    </row>
    <row r="163" customFormat="false" ht="12.75" hidden="false" customHeight="false" outlineLevel="0" collapsed="false">
      <c r="A163" s="24" t="n">
        <v>41913</v>
      </c>
      <c r="B163" s="25" t="n">
        <f aca="false">MONTH(A163)</f>
        <v>10</v>
      </c>
      <c r="C163" s="25" t="n">
        <f aca="false">YEAR(A163)</f>
        <v>2014</v>
      </c>
      <c r="D163" s="6" t="n">
        <v>7659.175407479</v>
      </c>
      <c r="E163" s="6" t="n">
        <v>20289.5142427353</v>
      </c>
      <c r="F163" s="6"/>
      <c r="G163" s="6" t="n">
        <f aca="false">VLOOKUP(MONTH($A163),GasVolume,2,0)</f>
        <v>13976.6</v>
      </c>
      <c r="I163" s="26" t="n">
        <f aca="false">+$G163-D163</f>
        <v>6317.424592521</v>
      </c>
      <c r="J163" s="26" t="n">
        <f aca="false">+$G163-E163</f>
        <v>-6312.91424273533</v>
      </c>
      <c r="Q163" s="6" t="n">
        <v>31394.2136231454</v>
      </c>
      <c r="R163" s="6" t="n">
        <v>149.496255348312</v>
      </c>
      <c r="S163" s="6"/>
      <c r="T163" s="6" t="n">
        <v>83164.7417063064</v>
      </c>
      <c r="U163" s="6" t="n">
        <v>396.02257955384</v>
      </c>
      <c r="V163" s="27"/>
    </row>
    <row r="164" customFormat="false" ht="12.75" hidden="false" customHeight="false" outlineLevel="0" collapsed="false">
      <c r="A164" s="24" t="n">
        <v>41944</v>
      </c>
      <c r="B164" s="25" t="n">
        <f aca="false">MONTH(A164)</f>
        <v>11</v>
      </c>
      <c r="C164" s="25" t="n">
        <f aca="false">YEAR(A164)</f>
        <v>2014</v>
      </c>
      <c r="D164" s="6" t="n">
        <v>16765.8231721788</v>
      </c>
      <c r="E164" s="6" t="n">
        <v>28662.9576511353</v>
      </c>
      <c r="F164" s="6"/>
      <c r="G164" s="6" t="n">
        <f aca="false">VLOOKUP(MONTH($A164),GasVolume,2,0)</f>
        <v>22870.8</v>
      </c>
      <c r="I164" s="26" t="n">
        <f aca="false">+$G164-D164</f>
        <v>6104.97682782122</v>
      </c>
      <c r="J164" s="26" t="n">
        <f aca="false">+$G164-E164</f>
        <v>-5792.15765113527</v>
      </c>
      <c r="Q164" s="6" t="n">
        <v>66504.6535984878</v>
      </c>
      <c r="R164" s="6" t="n">
        <v>316.688826659466</v>
      </c>
      <c r="S164" s="6"/>
      <c r="T164" s="6" t="n">
        <v>113696.777672095</v>
      </c>
      <c r="U164" s="6" t="n">
        <v>541.413227009979</v>
      </c>
      <c r="V164" s="27"/>
    </row>
    <row r="165" customFormat="false" ht="12.75" hidden="false" customHeight="false" outlineLevel="0" collapsed="false">
      <c r="A165" s="24" t="n">
        <v>41974</v>
      </c>
      <c r="B165" s="25" t="n">
        <f aca="false">MONTH(A165)</f>
        <v>12</v>
      </c>
      <c r="C165" s="25" t="n">
        <f aca="false">YEAR(A165)</f>
        <v>2014</v>
      </c>
      <c r="D165" s="6" t="n">
        <v>17593.5838982679</v>
      </c>
      <c r="E165" s="6" t="n">
        <v>29154.5530398715</v>
      </c>
      <c r="F165" s="6"/>
      <c r="G165" s="6" t="n">
        <f aca="false">VLOOKUP(MONTH($A165),GasVolume,2,0)</f>
        <v>22870.8</v>
      </c>
      <c r="I165" s="26" t="n">
        <f aca="false">+$G165-D165</f>
        <v>5277.21610173209</v>
      </c>
      <c r="J165" s="26" t="n">
        <f aca="false">+$G165-E165</f>
        <v>-6283.75303987145</v>
      </c>
      <c r="Q165" s="6" t="n">
        <v>72114.3859376313</v>
      </c>
      <c r="R165" s="6" t="n">
        <v>343.401837798244</v>
      </c>
      <c r="S165" s="6"/>
      <c r="T165" s="6" t="n">
        <v>119501.671854557</v>
      </c>
      <c r="U165" s="6" t="n">
        <v>569.055580259795</v>
      </c>
      <c r="V165" s="27"/>
    </row>
    <row r="166" customFormat="false" ht="12.75" hidden="false" customHeight="false" outlineLevel="0" collapsed="false">
      <c r="A166" s="24" t="n">
        <v>42005</v>
      </c>
      <c r="B166" s="25" t="n">
        <f aca="false">MONTH(A166)</f>
        <v>1</v>
      </c>
      <c r="C166" s="25" t="n">
        <f aca="false">YEAR(A166)</f>
        <v>2015</v>
      </c>
      <c r="D166" s="6" t="n">
        <v>19380.5531581134</v>
      </c>
      <c r="E166" s="6" t="n">
        <v>31476.4885687179</v>
      </c>
      <c r="F166" s="6"/>
      <c r="G166" s="6" t="n">
        <f aca="false">VLOOKUP(MONTH($A166),GasVolume,2,0)</f>
        <v>22870.8</v>
      </c>
      <c r="I166" s="26" t="n">
        <f aca="false">+$G166-D166</f>
        <v>3490.24684188657</v>
      </c>
      <c r="J166" s="26" t="n">
        <f aca="false">+$G166-E166</f>
        <v>-8605.6885687179</v>
      </c>
      <c r="Q166" s="6" t="n">
        <v>79438.9987969743</v>
      </c>
      <c r="R166" s="6" t="n">
        <v>378.280946652258</v>
      </c>
      <c r="S166" s="6"/>
      <c r="T166" s="6" t="n">
        <v>129019.059319087</v>
      </c>
      <c r="U166" s="6" t="n">
        <v>614.376472948033</v>
      </c>
      <c r="V166" s="27"/>
    </row>
    <row r="167" customFormat="false" ht="12.75" hidden="false" customHeight="false" outlineLevel="0" collapsed="false">
      <c r="A167" s="24" t="n">
        <v>42036</v>
      </c>
      <c r="B167" s="25" t="n">
        <f aca="false">MONTH(A167)</f>
        <v>2</v>
      </c>
      <c r="C167" s="25" t="n">
        <f aca="false">YEAR(A167)</f>
        <v>2015</v>
      </c>
      <c r="D167" s="6" t="n">
        <v>19765.0341025226</v>
      </c>
      <c r="E167" s="6" t="n">
        <v>28832.8867426884</v>
      </c>
      <c r="F167" s="6"/>
      <c r="G167" s="6" t="n">
        <f aca="false">VLOOKUP(MONTH($A167),GasVolume,2,0)</f>
        <v>22870.8</v>
      </c>
      <c r="I167" s="26" t="n">
        <f aca="false">+$G167-D167</f>
        <v>3105.7658974774</v>
      </c>
      <c r="J167" s="26" t="n">
        <f aca="false">+$G167-E167</f>
        <v>-5962.08674268838</v>
      </c>
      <c r="Q167" s="6" t="n">
        <v>73174.7923933139</v>
      </c>
      <c r="R167" s="6" t="n">
        <v>348.451392349114</v>
      </c>
      <c r="S167" s="6"/>
      <c r="T167" s="6" t="n">
        <v>106746.109849964</v>
      </c>
      <c r="U167" s="6" t="n">
        <v>508.314808809351</v>
      </c>
      <c r="V167" s="27"/>
    </row>
    <row r="168" customFormat="false" ht="12.75" hidden="false" customHeight="false" outlineLevel="0" collapsed="false">
      <c r="A168" s="24" t="n">
        <v>42064</v>
      </c>
      <c r="B168" s="25" t="n">
        <f aca="false">MONTH(A168)</f>
        <v>3</v>
      </c>
      <c r="C168" s="25" t="n">
        <f aca="false">YEAR(A168)</f>
        <v>2015</v>
      </c>
      <c r="D168" s="6" t="n">
        <v>17889.2044920423</v>
      </c>
      <c r="E168" s="6" t="n">
        <v>29207.500686209</v>
      </c>
      <c r="F168" s="6"/>
      <c r="G168" s="6" t="n">
        <f aca="false">VLOOKUP(MONTH($A168),GasVolume,2,0)</f>
        <v>22870.8</v>
      </c>
      <c r="I168" s="26" t="n">
        <f aca="false">+$G168-D168</f>
        <v>4981.59550795769</v>
      </c>
      <c r="J168" s="26" t="n">
        <f aca="false">+$G168-E168</f>
        <v>-6336.70068620897</v>
      </c>
      <c r="Q168" s="6" t="n">
        <v>73326.1059438466</v>
      </c>
      <c r="R168" s="6" t="n">
        <v>349.171933065936</v>
      </c>
      <c r="S168" s="6"/>
      <c r="T168" s="6" t="n">
        <v>119718.699097247</v>
      </c>
      <c r="U168" s="6" t="n">
        <v>570.089043320223</v>
      </c>
      <c r="V168" s="27"/>
    </row>
    <row r="169" customFormat="false" ht="12.75" hidden="false" customHeight="false" outlineLevel="0" collapsed="false">
      <c r="A169" s="24" t="n">
        <v>42095</v>
      </c>
      <c r="B169" s="25" t="n">
        <f aca="false">MONTH(A169)</f>
        <v>4</v>
      </c>
      <c r="C169" s="25" t="n">
        <f aca="false">YEAR(A169)</f>
        <v>2015</v>
      </c>
      <c r="D169" s="6" t="n">
        <v>10548.4142390396</v>
      </c>
      <c r="E169" s="6" t="n">
        <v>17315.3175757124</v>
      </c>
      <c r="F169" s="6"/>
      <c r="G169" s="6" t="n">
        <f aca="false">VLOOKUP(MONTH($A169),GasVolume,2,0)</f>
        <v>13976.6</v>
      </c>
      <c r="I169" s="26" t="n">
        <f aca="false">+$G169-D169</f>
        <v>3428.18576096039</v>
      </c>
      <c r="J169" s="26" t="n">
        <f aca="false">+$G169-E169</f>
        <v>-3338.71757571244</v>
      </c>
      <c r="Q169" s="6" t="n">
        <v>41842.1826221326</v>
      </c>
      <c r="R169" s="6" t="n">
        <v>199.248488676822</v>
      </c>
      <c r="S169" s="6"/>
      <c r="T169" s="6" t="n">
        <v>68684.321998066</v>
      </c>
      <c r="U169" s="6" t="n">
        <v>327.06819999079</v>
      </c>
      <c r="V169" s="27"/>
    </row>
    <row r="170" customFormat="false" ht="12.75" hidden="false" customHeight="false" outlineLevel="0" collapsed="false">
      <c r="A170" s="24" t="n">
        <v>42125</v>
      </c>
      <c r="B170" s="25" t="n">
        <f aca="false">MONTH(A170)</f>
        <v>5</v>
      </c>
      <c r="C170" s="25" t="n">
        <f aca="false">YEAR(A170)</f>
        <v>2015</v>
      </c>
      <c r="D170" s="6" t="n">
        <v>19617.4202307006</v>
      </c>
      <c r="E170" s="6" t="n">
        <v>28346.6772987784</v>
      </c>
      <c r="F170" s="6"/>
      <c r="G170" s="6" t="n">
        <f aca="false">VLOOKUP(MONTH($A170),GasVolume,2,0)</f>
        <v>30355.2</v>
      </c>
      <c r="I170" s="26" t="n">
        <f aca="false">+$G170-D170</f>
        <v>10737.7797692994</v>
      </c>
      <c r="J170" s="26" t="n">
        <f aca="false">+$G170-E170</f>
        <v>2008.52270122162</v>
      </c>
      <c r="Q170" s="6" t="n">
        <v>80409.8938452622</v>
      </c>
      <c r="R170" s="6" t="n">
        <v>382.904256406011</v>
      </c>
      <c r="S170" s="6"/>
      <c r="T170" s="6" t="n">
        <v>116190.267917775</v>
      </c>
      <c r="U170" s="6" t="n">
        <v>553.286990084641</v>
      </c>
      <c r="V170" s="27"/>
    </row>
    <row r="171" customFormat="false" ht="12.75" hidden="false" customHeight="false" outlineLevel="0" collapsed="false">
      <c r="A171" s="24" t="n">
        <v>42156</v>
      </c>
      <c r="B171" s="25" t="n">
        <f aca="false">MONTH(A171)</f>
        <v>6</v>
      </c>
      <c r="C171" s="25" t="n">
        <f aca="false">YEAR(A171)</f>
        <v>2015</v>
      </c>
      <c r="D171" s="6" t="n">
        <v>23305.771966514</v>
      </c>
      <c r="E171" s="6" t="n">
        <v>28774.5245092732</v>
      </c>
      <c r="F171" s="6"/>
      <c r="G171" s="6" t="n">
        <f aca="false">VLOOKUP(MONTH($A171),GasVolume,2,0)</f>
        <v>30355.2</v>
      </c>
      <c r="I171" s="26" t="n">
        <f aca="false">+$G171-D171</f>
        <v>7049.42803348601</v>
      </c>
      <c r="J171" s="26" t="n">
        <f aca="false">+$G171-E171</f>
        <v>1580.67549072682</v>
      </c>
      <c r="Q171" s="6" t="n">
        <v>92446.5369556287</v>
      </c>
      <c r="R171" s="6" t="n">
        <v>440.221604550613</v>
      </c>
      <c r="S171" s="6"/>
      <c r="T171" s="6" t="n">
        <v>114139.327684543</v>
      </c>
      <c r="U171" s="6" t="n">
        <v>543.520608021631</v>
      </c>
      <c r="V171" s="27"/>
    </row>
    <row r="172" customFormat="false" ht="12.75" hidden="false" customHeight="false" outlineLevel="0" collapsed="false">
      <c r="A172" s="24" t="n">
        <v>42186</v>
      </c>
      <c r="B172" s="25" t="n">
        <f aca="false">MONTH(A172)</f>
        <v>7</v>
      </c>
      <c r="C172" s="25" t="n">
        <f aca="false">YEAR(A172)</f>
        <v>2015</v>
      </c>
      <c r="D172" s="6" t="n">
        <v>25606.8933427051</v>
      </c>
      <c r="E172" s="6" t="n">
        <v>30055.334609691</v>
      </c>
      <c r="F172" s="6"/>
      <c r="G172" s="6" t="n">
        <f aca="false">VLOOKUP(MONTH($A172),GasVolume,2,0)</f>
        <v>30355.2</v>
      </c>
      <c r="I172" s="26" t="n">
        <f aca="false">+$G172-D172</f>
        <v>4748.3066572949</v>
      </c>
      <c r="J172" s="26" t="n">
        <f aca="false">+$G172-E172</f>
        <v>299.865390308987</v>
      </c>
      <c r="Q172" s="6" t="n">
        <v>104960.160468578</v>
      </c>
      <c r="R172" s="6" t="n">
        <v>499.810287945611</v>
      </c>
      <c r="S172" s="6"/>
      <c r="T172" s="6" t="n">
        <v>123193.887729793</v>
      </c>
      <c r="U172" s="6" t="n">
        <v>586.63756061806</v>
      </c>
      <c r="V172" s="27"/>
    </row>
    <row r="173" customFormat="false" ht="12.75" hidden="false" customHeight="false" outlineLevel="0" collapsed="false">
      <c r="A173" s="24" t="n">
        <v>42217</v>
      </c>
      <c r="B173" s="25" t="n">
        <f aca="false">MONTH(A173)</f>
        <v>8</v>
      </c>
      <c r="C173" s="25" t="n">
        <f aca="false">YEAR(A173)</f>
        <v>2015</v>
      </c>
      <c r="D173" s="6" t="n">
        <v>24997.2488962182</v>
      </c>
      <c r="E173" s="6" t="n">
        <v>29962.2185610607</v>
      </c>
      <c r="F173" s="6"/>
      <c r="G173" s="6" t="n">
        <f aca="false">VLOOKUP(MONTH($A173),GasVolume,2,0)</f>
        <v>30355.2</v>
      </c>
      <c r="I173" s="26" t="n">
        <f aca="false">+$G173-D173</f>
        <v>5357.95110378181</v>
      </c>
      <c r="J173" s="26" t="n">
        <f aca="false">+$G173-E173</f>
        <v>392.981438939289</v>
      </c>
      <c r="Q173" s="6" t="n">
        <v>102461.287291123</v>
      </c>
      <c r="R173" s="6" t="n">
        <v>487.910891862491</v>
      </c>
      <c r="S173" s="6"/>
      <c r="T173" s="6" t="n">
        <v>122812.214120439</v>
      </c>
      <c r="U173" s="6" t="n">
        <v>584.820067240187</v>
      </c>
      <c r="V173" s="27"/>
    </row>
    <row r="174" customFormat="false" ht="12.75" hidden="false" customHeight="false" outlineLevel="0" collapsed="false">
      <c r="A174" s="24" t="n">
        <v>42248</v>
      </c>
      <c r="B174" s="25" t="n">
        <f aca="false">MONTH(A174)</f>
        <v>9</v>
      </c>
      <c r="C174" s="25" t="n">
        <f aca="false">YEAR(A174)</f>
        <v>2015</v>
      </c>
      <c r="D174" s="6" t="n">
        <v>15831.1867151878</v>
      </c>
      <c r="E174" s="6" t="n">
        <v>32336.5585103939</v>
      </c>
      <c r="F174" s="6"/>
      <c r="G174" s="6" t="n">
        <f aca="false">VLOOKUP(MONTH($A174),GasVolume,2,0)</f>
        <v>30355.2</v>
      </c>
      <c r="I174" s="26" t="n">
        <f aca="false">+$G174-D174</f>
        <v>14524.0132848122</v>
      </c>
      <c r="J174" s="26" t="n">
        <f aca="false">+$G174-E174</f>
        <v>-1981.35851039392</v>
      </c>
      <c r="Q174" s="6" t="n">
        <v>62797.249961078</v>
      </c>
      <c r="R174" s="6" t="n">
        <v>299.034523624181</v>
      </c>
      <c r="S174" s="6"/>
      <c r="T174" s="6" t="n">
        <v>128268.776320484</v>
      </c>
      <c r="U174" s="6" t="n">
        <v>610.803696764208</v>
      </c>
      <c r="V174" s="27"/>
    </row>
    <row r="175" customFormat="false" ht="12.75" hidden="false" customHeight="false" outlineLevel="0" collapsed="false">
      <c r="A175" s="24" t="n">
        <v>42278</v>
      </c>
      <c r="B175" s="25" t="n">
        <f aca="false">MONTH(A175)</f>
        <v>10</v>
      </c>
      <c r="C175" s="25" t="n">
        <f aca="false">YEAR(A175)</f>
        <v>2015</v>
      </c>
      <c r="D175" s="6" t="n">
        <v>7520.51930558469</v>
      </c>
      <c r="E175" s="6" t="n">
        <v>20107.9742025567</v>
      </c>
      <c r="F175" s="6"/>
      <c r="G175" s="6" t="n">
        <f aca="false">VLOOKUP(MONTH($A175),GasVolume,2,0)</f>
        <v>13976.6</v>
      </c>
      <c r="I175" s="26" t="n">
        <f aca="false">+$G175-D175</f>
        <v>6456.08069441531</v>
      </c>
      <c r="J175" s="26" t="n">
        <f aca="false">+$G175-E175</f>
        <v>-6131.37420255669</v>
      </c>
      <c r="Q175" s="6" t="n">
        <v>30825.8757732547</v>
      </c>
      <c r="R175" s="6" t="n">
        <v>146.789884634546</v>
      </c>
      <c r="S175" s="6"/>
      <c r="T175" s="6" t="n">
        <v>82420.6267723466</v>
      </c>
      <c r="U175" s="6" t="n">
        <v>392.479175106413</v>
      </c>
      <c r="V175" s="27"/>
    </row>
    <row r="176" customFormat="false" ht="12.75" hidden="false" customHeight="false" outlineLevel="0" collapsed="false">
      <c r="A176" s="24" t="n">
        <v>42309</v>
      </c>
      <c r="B176" s="25" t="n">
        <f aca="false">MONTH(A176)</f>
        <v>11</v>
      </c>
      <c r="C176" s="25" t="n">
        <f aca="false">YEAR(A176)</f>
        <v>2015</v>
      </c>
      <c r="D176" s="6" t="n">
        <v>16893.2913317027</v>
      </c>
      <c r="E176" s="6" t="n">
        <v>28359.8451037383</v>
      </c>
      <c r="F176" s="6"/>
      <c r="G176" s="6" t="n">
        <f aca="false">VLOOKUP(MONTH($A176),GasVolume,2,0)</f>
        <v>22870.8</v>
      </c>
      <c r="I176" s="26" t="n">
        <f aca="false">+$G176-D176</f>
        <v>5977.50866829731</v>
      </c>
      <c r="J176" s="26" t="n">
        <f aca="false">+$G176-E176</f>
        <v>-5489.04510373832</v>
      </c>
      <c r="Q176" s="6" t="n">
        <v>67010.2789833506</v>
      </c>
      <c r="R176" s="6" t="n">
        <v>319.096566587384</v>
      </c>
      <c r="S176" s="6"/>
      <c r="T176" s="6" t="n">
        <v>112494.427226253</v>
      </c>
      <c r="U176" s="6" t="n">
        <v>535.687748696442</v>
      </c>
      <c r="V176" s="27"/>
    </row>
    <row r="177" customFormat="false" ht="12.75" hidden="false" customHeight="false" outlineLevel="0" collapsed="false">
      <c r="A177" s="24" t="n">
        <v>42339</v>
      </c>
      <c r="B177" s="25" t="n">
        <f aca="false">MONTH(A177)</f>
        <v>12</v>
      </c>
      <c r="C177" s="25" t="n">
        <f aca="false">YEAR(A177)</f>
        <v>2015</v>
      </c>
      <c r="D177" s="6" t="n">
        <v>17677.8611204582</v>
      </c>
      <c r="E177" s="6" t="n">
        <v>28943.517848857</v>
      </c>
      <c r="F177" s="6"/>
      <c r="G177" s="6" t="n">
        <f aca="false">VLOOKUP(MONTH($A177),GasVolume,2,0)</f>
        <v>22870.8</v>
      </c>
      <c r="I177" s="26" t="n">
        <f aca="false">+$G177-D177</f>
        <v>5192.93887954179</v>
      </c>
      <c r="J177" s="26" t="n">
        <f aca="false">+$G177-E177</f>
        <v>-6072.71784885701</v>
      </c>
      <c r="Q177" s="6" t="n">
        <v>72459.8300587339</v>
      </c>
      <c r="R177" s="6" t="n">
        <v>345.046809803495</v>
      </c>
      <c r="S177" s="6"/>
      <c r="T177" s="6" t="n">
        <v>118636.659171568</v>
      </c>
      <c r="U177" s="6" t="n">
        <v>564.936472245561</v>
      </c>
      <c r="V177" s="27"/>
    </row>
    <row r="178" customFormat="false" ht="12.75" hidden="false" customHeight="false" outlineLevel="0" collapsed="false">
      <c r="A178" s="24" t="n">
        <v>42370</v>
      </c>
      <c r="B178" s="25" t="n">
        <f aca="false">MONTH(A178)</f>
        <v>1</v>
      </c>
      <c r="C178" s="25" t="n">
        <f aca="false">YEAR(A178)</f>
        <v>2016</v>
      </c>
      <c r="D178" s="6" t="n">
        <v>19315.4870069991</v>
      </c>
      <c r="E178" s="6" t="n">
        <v>31215.8684930587</v>
      </c>
      <c r="F178" s="6"/>
      <c r="G178" s="6" t="n">
        <f aca="false">VLOOKUP(MONTH($A178),GasVolume,2,0)</f>
        <v>22870.8</v>
      </c>
      <c r="I178" s="26" t="n">
        <f aca="false">+$G178-D178</f>
        <v>3555.31299300094</v>
      </c>
      <c r="J178" s="26" t="n">
        <f aca="false">+$G178-E178</f>
        <v>-8345.06849305869</v>
      </c>
      <c r="Q178" s="6" t="n">
        <v>79172.2989841294</v>
      </c>
      <c r="R178" s="6" t="n">
        <v>377.010947543473</v>
      </c>
      <c r="S178" s="6"/>
      <c r="T178" s="6" t="n">
        <v>127950.803025892</v>
      </c>
      <c r="U178" s="6" t="n">
        <v>609.289538218532</v>
      </c>
      <c r="V178" s="27"/>
    </row>
    <row r="179" customFormat="false" ht="12.75" hidden="false" customHeight="false" outlineLevel="0" collapsed="false">
      <c r="A179" s="24" t="n">
        <v>42401</v>
      </c>
      <c r="B179" s="25" t="n">
        <f aca="false">MONTH(A179)</f>
        <v>2</v>
      </c>
      <c r="C179" s="25" t="n">
        <f aca="false">YEAR(A179)</f>
        <v>2016</v>
      </c>
      <c r="D179" s="6" t="n">
        <v>19866.4806016205</v>
      </c>
      <c r="E179" s="6" t="n">
        <v>28553.2336180949</v>
      </c>
      <c r="F179" s="6"/>
      <c r="G179" s="6" t="n">
        <f aca="false">VLOOKUP(MONTH($A179),GasVolume,2,0)</f>
        <v>22870.8</v>
      </c>
      <c r="I179" s="26" t="n">
        <f aca="false">+$G179-D179</f>
        <v>3004.3193983795</v>
      </c>
      <c r="J179" s="26" t="n">
        <f aca="false">+$G179-E179</f>
        <v>-5682.43361809485</v>
      </c>
      <c r="Q179" s="6" t="n">
        <v>76177.1700974474</v>
      </c>
      <c r="R179" s="6" t="n">
        <v>362.748429035464</v>
      </c>
      <c r="S179" s="6"/>
      <c r="T179" s="6" t="n">
        <v>109486.152971671</v>
      </c>
      <c r="U179" s="6" t="n">
        <v>521.362633198435</v>
      </c>
      <c r="V179" s="27"/>
    </row>
    <row r="180" customFormat="false" ht="12.75" hidden="false" customHeight="false" outlineLevel="0" collapsed="false">
      <c r="A180" s="24" t="n">
        <v>42430</v>
      </c>
      <c r="B180" s="25" t="n">
        <f aca="false">MONTH(A180)</f>
        <v>3</v>
      </c>
      <c r="C180" s="25" t="n">
        <f aca="false">YEAR(A180)</f>
        <v>2016</v>
      </c>
      <c r="D180" s="6" t="n">
        <v>18043.5054255687</v>
      </c>
      <c r="E180" s="6" t="n">
        <v>28957.7580358212</v>
      </c>
      <c r="F180" s="6"/>
      <c r="G180" s="6" t="n">
        <f aca="false">VLOOKUP(MONTH($A180),GasVolume,2,0)</f>
        <v>22870.8</v>
      </c>
      <c r="I180" s="26" t="n">
        <f aca="false">+$G180-D180</f>
        <v>4827.29457443135</v>
      </c>
      <c r="J180" s="26" t="n">
        <f aca="false">+$G180-E180</f>
        <v>-6086.95803582125</v>
      </c>
      <c r="Q180" s="6" t="n">
        <v>73958.5704340378</v>
      </c>
      <c r="R180" s="6" t="n">
        <v>352.183668733513</v>
      </c>
      <c r="S180" s="6"/>
      <c r="T180" s="6" t="n">
        <v>118695.028310255</v>
      </c>
      <c r="U180" s="6" t="n">
        <v>565.214420525024</v>
      </c>
      <c r="V180" s="27"/>
    </row>
    <row r="181" customFormat="false" ht="12.75" hidden="false" customHeight="false" outlineLevel="0" collapsed="false">
      <c r="A181" s="24" t="n">
        <v>42461</v>
      </c>
      <c r="B181" s="25" t="n">
        <f aca="false">MONTH(A181)</f>
        <v>4</v>
      </c>
      <c r="C181" s="25" t="n">
        <f aca="false">YEAR(A181)</f>
        <v>2016</v>
      </c>
      <c r="D181" s="6" t="n">
        <v>10535.5589288404</v>
      </c>
      <c r="E181" s="6" t="n">
        <v>17100.7316896039</v>
      </c>
      <c r="F181" s="6"/>
      <c r="G181" s="6" t="n">
        <f aca="false">VLOOKUP(MONTH($A181),GasVolume,2,0)</f>
        <v>13976.6</v>
      </c>
      <c r="I181" s="26" t="n">
        <f aca="false">+$G181-D181</f>
        <v>3441.04107115963</v>
      </c>
      <c r="J181" s="26" t="n">
        <f aca="false">+$G181-E181</f>
        <v>-3124.13168960393</v>
      </c>
      <c r="Q181" s="6" t="n">
        <v>41791.1897216992</v>
      </c>
      <c r="R181" s="6" t="n">
        <v>199.005665341425</v>
      </c>
      <c r="S181" s="6"/>
      <c r="T181" s="6" t="n">
        <v>67833.1284791905</v>
      </c>
      <c r="U181" s="6" t="n">
        <v>323.014897519955</v>
      </c>
      <c r="V181" s="27"/>
    </row>
    <row r="182" customFormat="false" ht="12.75" hidden="false" customHeight="false" outlineLevel="0" collapsed="false">
      <c r="A182" s="24" t="n">
        <v>42491</v>
      </c>
      <c r="B182" s="25" t="n">
        <f aca="false">MONTH(A182)</f>
        <v>5</v>
      </c>
      <c r="C182" s="25" t="n">
        <f aca="false">YEAR(A182)</f>
        <v>2016</v>
      </c>
      <c r="D182" s="6" t="n">
        <v>19591.2222825726</v>
      </c>
      <c r="E182" s="6" t="n">
        <v>28094.7220579515</v>
      </c>
      <c r="F182" s="6"/>
      <c r="G182" s="6" t="n">
        <f aca="false">VLOOKUP(MONTH($A182),GasVolume,2,0)</f>
        <v>30355.2</v>
      </c>
      <c r="I182" s="26" t="n">
        <f aca="false">+$G182-D182</f>
        <v>10763.9777174274</v>
      </c>
      <c r="J182" s="26" t="n">
        <f aca="false">+$G182-E182</f>
        <v>2260.47794204853</v>
      </c>
      <c r="Q182" s="6" t="n">
        <v>80302.5110088258</v>
      </c>
      <c r="R182" s="6" t="n">
        <v>382.392909565837</v>
      </c>
      <c r="S182" s="6"/>
      <c r="T182" s="6" t="n">
        <v>115157.527938185</v>
      </c>
      <c r="U182" s="6" t="n">
        <v>548.369180658025</v>
      </c>
      <c r="V182" s="27"/>
    </row>
    <row r="183" customFormat="false" ht="12.75" hidden="false" customHeight="false" outlineLevel="0" collapsed="false">
      <c r="A183" s="24" t="n">
        <v>42522</v>
      </c>
      <c r="B183" s="25" t="n">
        <f aca="false">MONTH(A183)</f>
        <v>6</v>
      </c>
      <c r="C183" s="25" t="n">
        <f aca="false">YEAR(A183)</f>
        <v>2016</v>
      </c>
      <c r="D183" s="6" t="n">
        <v>23278.2322038884</v>
      </c>
      <c r="E183" s="6" t="n">
        <v>28497.7324366672</v>
      </c>
      <c r="F183" s="6"/>
      <c r="G183" s="6" t="n">
        <f aca="false">VLOOKUP(MONTH($A183),GasVolume,2,0)</f>
        <v>30355.2</v>
      </c>
      <c r="I183" s="26" t="n">
        <f aca="false">+$G183-D183</f>
        <v>7076.96779611161</v>
      </c>
      <c r="J183" s="26" t="n">
        <f aca="false">+$G183-E183</f>
        <v>1857.46756333279</v>
      </c>
      <c r="Q183" s="6" t="n">
        <v>92337.2955330757</v>
      </c>
      <c r="R183" s="6" t="n">
        <v>439.701407300361</v>
      </c>
      <c r="S183" s="6"/>
      <c r="T183" s="6" t="n">
        <v>113041.38213672</v>
      </c>
      <c r="U183" s="6" t="n">
        <v>538.292295889145</v>
      </c>
      <c r="V183" s="27"/>
    </row>
    <row r="184" customFormat="false" ht="12.75" hidden="false" customHeight="false" outlineLevel="0" collapsed="false">
      <c r="A184" s="24" t="n">
        <v>42552</v>
      </c>
      <c r="B184" s="25" t="n">
        <f aca="false">MONTH(A184)</f>
        <v>7</v>
      </c>
      <c r="C184" s="25" t="n">
        <f aca="false">YEAR(A184)</f>
        <v>2016</v>
      </c>
      <c r="D184" s="6" t="n">
        <v>24860.1998165151</v>
      </c>
      <c r="E184" s="6" t="n">
        <v>29514.781105502</v>
      </c>
      <c r="F184" s="6"/>
      <c r="G184" s="6" t="n">
        <f aca="false">VLOOKUP(MONTH($A184),GasVolume,2,0)</f>
        <v>30355.2</v>
      </c>
      <c r="I184" s="26" t="n">
        <f aca="false">+$G184-D184</f>
        <v>5495.00018348488</v>
      </c>
      <c r="J184" s="26" t="n">
        <f aca="false">+$G184-E184</f>
        <v>840.41889449802</v>
      </c>
      <c r="Q184" s="6" t="n">
        <v>101899.536468593</v>
      </c>
      <c r="R184" s="6" t="n">
        <v>485.235887945681</v>
      </c>
      <c r="S184" s="6"/>
      <c r="T184" s="6" t="n">
        <v>120978.211592035</v>
      </c>
      <c r="U184" s="6" t="n">
        <v>576.086721866834</v>
      </c>
      <c r="V184" s="27"/>
    </row>
    <row r="185" customFormat="false" ht="12.75" hidden="false" customHeight="false" outlineLevel="0" collapsed="false">
      <c r="A185" s="24" t="n">
        <v>42583</v>
      </c>
      <c r="B185" s="25" t="n">
        <f aca="false">MONTH(A185)</f>
        <v>8</v>
      </c>
      <c r="C185" s="25" t="n">
        <f aca="false">YEAR(A185)</f>
        <v>2016</v>
      </c>
      <c r="D185" s="6" t="n">
        <v>25537.1488575303</v>
      </c>
      <c r="E185" s="6" t="n">
        <v>29994.9963127061</v>
      </c>
      <c r="F185" s="6"/>
      <c r="G185" s="6" t="n">
        <f aca="false">VLOOKUP(MONTH($A185),GasVolume,2,0)</f>
        <v>30355.2</v>
      </c>
      <c r="I185" s="26" t="n">
        <f aca="false">+$G185-D185</f>
        <v>4818.05114246972</v>
      </c>
      <c r="J185" s="26" t="n">
        <f aca="false">+$G185-E185</f>
        <v>360.203687293943</v>
      </c>
      <c r="Q185" s="6" t="n">
        <v>104674.284620315</v>
      </c>
      <c r="R185" s="6" t="n">
        <v>498.44897438245</v>
      </c>
      <c r="S185" s="6"/>
      <c r="T185" s="6" t="n">
        <v>122946.566930304</v>
      </c>
      <c r="U185" s="6" t="n">
        <v>585.459842525256</v>
      </c>
      <c r="V185" s="27"/>
    </row>
    <row r="186" customFormat="false" ht="12.75" hidden="false" customHeight="false" outlineLevel="0" collapsed="false">
      <c r="A186" s="24" t="n">
        <v>42614</v>
      </c>
      <c r="B186" s="25" t="n">
        <f aca="false">MONTH(A186)</f>
        <v>9</v>
      </c>
      <c r="C186" s="25" t="n">
        <f aca="false">YEAR(A186)</f>
        <v>2016</v>
      </c>
      <c r="D186" s="6" t="n">
        <v>15632.8452720446</v>
      </c>
      <c r="E186" s="6" t="n">
        <v>32046.0691509676</v>
      </c>
      <c r="F186" s="6"/>
      <c r="G186" s="6" t="n">
        <f aca="false">VLOOKUP(MONTH($A186),GasVolume,2,0)</f>
        <v>30355.2</v>
      </c>
      <c r="I186" s="26" t="n">
        <f aca="false">+$G186-D186</f>
        <v>14722.3547279554</v>
      </c>
      <c r="J186" s="26" t="n">
        <f aca="false">+$G186-E186</f>
        <v>-1690.86915096756</v>
      </c>
      <c r="Q186" s="6" t="n">
        <v>62010.4929474201</v>
      </c>
      <c r="R186" s="6" t="n">
        <v>295.288061654382</v>
      </c>
      <c r="S186" s="6"/>
      <c r="T186" s="6" t="n">
        <v>127116.498020498</v>
      </c>
      <c r="U186" s="6" t="n">
        <v>605.316657240467</v>
      </c>
      <c r="V186" s="27"/>
    </row>
    <row r="187" customFormat="false" ht="12.75" hidden="false" customHeight="false" outlineLevel="0" collapsed="false">
      <c r="A187" s="24" t="n">
        <v>42644</v>
      </c>
      <c r="B187" s="25" t="n">
        <f aca="false">MONTH(A187)</f>
        <v>10</v>
      </c>
      <c r="C187" s="25" t="n">
        <f aca="false">YEAR(A187)</f>
        <v>2016</v>
      </c>
      <c r="D187" s="6" t="n">
        <v>7397.87891613263</v>
      </c>
      <c r="E187" s="6" t="n">
        <v>19909.3691762517</v>
      </c>
      <c r="F187" s="6"/>
      <c r="G187" s="6" t="n">
        <f aca="false">VLOOKUP(MONTH($A187),GasVolume,2,0)</f>
        <v>13976.6</v>
      </c>
      <c r="I187" s="26" t="n">
        <f aca="false">+$G187-D187</f>
        <v>6578.72108386737</v>
      </c>
      <c r="J187" s="26" t="n">
        <f aca="false">+$G187-E187</f>
        <v>-5932.76917625174</v>
      </c>
      <c r="Q187" s="6" t="n">
        <v>30323.184767964</v>
      </c>
      <c r="R187" s="6" t="n">
        <v>144.396117942686</v>
      </c>
      <c r="S187" s="6"/>
      <c r="T187" s="6" t="n">
        <v>81606.5641232056</v>
      </c>
      <c r="U187" s="6" t="n">
        <v>388.602686300979</v>
      </c>
      <c r="V187" s="27"/>
    </row>
    <row r="188" customFormat="false" ht="12.75" hidden="false" customHeight="false" outlineLevel="0" collapsed="false">
      <c r="A188" s="24" t="n">
        <v>42675</v>
      </c>
      <c r="B188" s="25" t="n">
        <f aca="false">MONTH(A188)</f>
        <v>11</v>
      </c>
      <c r="C188" s="25" t="n">
        <f aca="false">YEAR(A188)</f>
        <v>2016</v>
      </c>
      <c r="D188" s="6" t="n">
        <v>17017.1139742459</v>
      </c>
      <c r="E188" s="6" t="n">
        <v>27997.0283685067</v>
      </c>
      <c r="F188" s="6"/>
      <c r="G188" s="6" t="n">
        <f aca="false">VLOOKUP(MONTH($A188),GasVolume,2,0)</f>
        <v>22870.8</v>
      </c>
      <c r="I188" s="26" t="n">
        <f aca="false">+$G188-D188</f>
        <v>5853.68602575415</v>
      </c>
      <c r="J188" s="26" t="n">
        <f aca="false">+$G188-E188</f>
        <v>-5126.22836850672</v>
      </c>
      <c r="Q188" s="6" t="n">
        <v>67501.4437693211</v>
      </c>
      <c r="R188" s="6" t="n">
        <v>321.435446520577</v>
      </c>
      <c r="S188" s="6"/>
      <c r="T188" s="6" t="n">
        <v>111055.249379241</v>
      </c>
      <c r="U188" s="6" t="n">
        <v>528.83452085353</v>
      </c>
      <c r="V188" s="27"/>
    </row>
    <row r="189" customFormat="false" ht="12.75" hidden="false" customHeight="false" outlineLevel="0" collapsed="false">
      <c r="A189" s="24" t="n">
        <v>42705</v>
      </c>
      <c r="B189" s="25" t="n">
        <f aca="false">MONTH(A189)</f>
        <v>12</v>
      </c>
      <c r="C189" s="25" t="n">
        <f aca="false">YEAR(A189)</f>
        <v>2016</v>
      </c>
      <c r="D189" s="6" t="n">
        <v>17706.5427198717</v>
      </c>
      <c r="E189" s="6" t="n">
        <v>28616.3318670123</v>
      </c>
      <c r="F189" s="6"/>
      <c r="G189" s="6" t="n">
        <f aca="false">VLOOKUP(MONTH($A189),GasVolume,2,0)</f>
        <v>22870.8</v>
      </c>
      <c r="I189" s="26" t="n">
        <f aca="false">+$G189-D189</f>
        <v>5164.25728012833</v>
      </c>
      <c r="J189" s="26" t="n">
        <f aca="false">+$G189-E189</f>
        <v>-5745.53186701228</v>
      </c>
      <c r="Q189" s="6" t="n">
        <v>72577.3931397623</v>
      </c>
      <c r="R189" s="6" t="n">
        <v>345.606633998868</v>
      </c>
      <c r="S189" s="6"/>
      <c r="T189" s="6" t="n">
        <v>117295.555715639</v>
      </c>
      <c r="U189" s="6" t="n">
        <v>558.550265312569</v>
      </c>
      <c r="V189" s="27"/>
    </row>
    <row r="190" customFormat="false" ht="12.75" hidden="false" customHeight="false" outlineLevel="0" collapsed="false">
      <c r="A190" s="24" t="n">
        <v>42736</v>
      </c>
      <c r="B190" s="25" t="n">
        <f aca="false">MONTH(A190)</f>
        <v>1</v>
      </c>
      <c r="C190" s="25" t="n">
        <f aca="false">YEAR(A190)</f>
        <v>2017</v>
      </c>
      <c r="D190" s="6" t="n">
        <v>19489.0011122435</v>
      </c>
      <c r="E190" s="6" t="n">
        <v>30965.6057629138</v>
      </c>
      <c r="F190" s="6"/>
      <c r="G190" s="6" t="n">
        <f aca="false">VLOOKUP(MONTH($A190),GasVolume,2,0)</f>
        <v>22870.8</v>
      </c>
      <c r="I190" s="26" t="n">
        <f aca="false">+$G190-D190</f>
        <v>3381.79888775654</v>
      </c>
      <c r="J190" s="26" t="n">
        <f aca="false">+$G190-E190</f>
        <v>-8094.80576291384</v>
      </c>
      <c r="Q190" s="6" t="n">
        <v>79883.5163929059</v>
      </c>
      <c r="R190" s="6" t="n">
        <v>380.397697109076</v>
      </c>
      <c r="S190" s="6"/>
      <c r="T190" s="6" t="n">
        <v>126925.000482656</v>
      </c>
      <c r="U190" s="6" t="n">
        <v>604.404764203125</v>
      </c>
      <c r="V190" s="27"/>
    </row>
    <row r="191" customFormat="false" ht="12.75" hidden="false" customHeight="false" outlineLevel="0" collapsed="false">
      <c r="A191" s="24" t="n">
        <v>42767</v>
      </c>
      <c r="B191" s="25" t="n">
        <f aca="false">MONTH(A191)</f>
        <v>2</v>
      </c>
      <c r="C191" s="25" t="n">
        <f aca="false">YEAR(A191)</f>
        <v>2017</v>
      </c>
      <c r="D191" s="6" t="n">
        <v>19881.8208673111</v>
      </c>
      <c r="E191" s="6" t="n">
        <v>28285.5269759945</v>
      </c>
      <c r="F191" s="6"/>
      <c r="G191" s="6" t="n">
        <f aca="false">VLOOKUP(MONTH($A191),GasVolume,2,0)</f>
        <v>22870.8</v>
      </c>
      <c r="I191" s="26" t="n">
        <f aca="false">+$G191-D191</f>
        <v>2988.97913268893</v>
      </c>
      <c r="J191" s="26" t="n">
        <f aca="false">+$G191-E191</f>
        <v>-5414.72697599452</v>
      </c>
      <c r="Q191" s="6" t="n">
        <v>73607.1643904152</v>
      </c>
      <c r="R191" s="6" t="n">
        <v>350.510306621025</v>
      </c>
      <c r="S191" s="6"/>
      <c r="T191" s="6" t="n">
        <v>104719.655603312</v>
      </c>
      <c r="U191" s="6" t="n">
        <v>498.665026682437</v>
      </c>
      <c r="V191" s="27"/>
    </row>
    <row r="192" customFormat="false" ht="12.75" hidden="false" customHeight="false" outlineLevel="0" collapsed="false">
      <c r="A192" s="24" t="n">
        <v>42795</v>
      </c>
      <c r="B192" s="25" t="n">
        <f aca="false">MONTH(A192)</f>
        <v>3</v>
      </c>
      <c r="C192" s="25" t="n">
        <f aca="false">YEAR(A192)</f>
        <v>2017</v>
      </c>
      <c r="D192" s="6" t="n">
        <v>18186.5126553481</v>
      </c>
      <c r="E192" s="6" t="n">
        <v>28683.0038532313</v>
      </c>
      <c r="F192" s="6"/>
      <c r="G192" s="6" t="n">
        <f aca="false">VLOOKUP(MONTH($A192),GasVolume,2,0)</f>
        <v>22870.8</v>
      </c>
      <c r="I192" s="26" t="n">
        <f aca="false">+$G192-D192</f>
        <v>4684.28734465188</v>
      </c>
      <c r="J192" s="26" t="n">
        <f aca="false">+$G192-E192</f>
        <v>-5812.20385323134</v>
      </c>
      <c r="Q192" s="6" t="n">
        <v>74544.7431331207</v>
      </c>
      <c r="R192" s="6" t="n">
        <v>354.974967300575</v>
      </c>
      <c r="S192" s="6"/>
      <c r="T192" s="6" t="n">
        <v>117568.837690093</v>
      </c>
      <c r="U192" s="6" t="n">
        <v>559.851608048061</v>
      </c>
      <c r="V192" s="27"/>
    </row>
    <row r="193" customFormat="false" ht="12.75" hidden="false" customHeight="false" outlineLevel="0" collapsed="false">
      <c r="A193" s="24" t="n">
        <v>42826</v>
      </c>
      <c r="B193" s="25" t="n">
        <f aca="false">MONTH(A193)</f>
        <v>4</v>
      </c>
      <c r="C193" s="25" t="n">
        <f aca="false">YEAR(A193)</f>
        <v>2017</v>
      </c>
      <c r="D193" s="6" t="n">
        <v>10530.5105505376</v>
      </c>
      <c r="E193" s="6" t="n">
        <v>16896.594114211</v>
      </c>
      <c r="F193" s="6"/>
      <c r="G193" s="6" t="n">
        <f aca="false">VLOOKUP(MONTH($A193),GasVolume,2,0)</f>
        <v>13976.6</v>
      </c>
      <c r="I193" s="26" t="n">
        <f aca="false">+$G193-D193</f>
        <v>3446.08944946242</v>
      </c>
      <c r="J193" s="26" t="n">
        <f aca="false">+$G193-E193</f>
        <v>-2919.99411421103</v>
      </c>
      <c r="Q193" s="6" t="n">
        <v>41771.1644210138</v>
      </c>
      <c r="R193" s="6" t="n">
        <v>198.910306766732</v>
      </c>
      <c r="S193" s="6"/>
      <c r="T193" s="6" t="n">
        <v>67023.380064304</v>
      </c>
      <c r="U193" s="6" t="n">
        <v>319.158952687162</v>
      </c>
      <c r="V193" s="27"/>
    </row>
    <row r="194" customFormat="false" ht="12.75" hidden="false" customHeight="false" outlineLevel="0" collapsed="false">
      <c r="A194" s="24" t="n">
        <v>42856</v>
      </c>
      <c r="B194" s="25" t="n">
        <f aca="false">MONTH(A194)</f>
        <v>5</v>
      </c>
      <c r="C194" s="25" t="n">
        <f aca="false">YEAR(A194)</f>
        <v>2017</v>
      </c>
      <c r="D194" s="6" t="n">
        <v>19554.0474263239</v>
      </c>
      <c r="E194" s="6" t="n">
        <v>27851.4011397378</v>
      </c>
      <c r="F194" s="6"/>
      <c r="G194" s="6" t="n">
        <f aca="false">VLOOKUP(MONTH($A194),GasVolume,2,0)</f>
        <v>30355.2</v>
      </c>
      <c r="I194" s="26" t="n">
        <f aca="false">+$G194-D194</f>
        <v>10801.1525736761</v>
      </c>
      <c r="J194" s="26" t="n">
        <f aca="false">+$G194-E194</f>
        <v>2503.7988602622</v>
      </c>
      <c r="Q194" s="6" t="n">
        <v>80150.1348956818</v>
      </c>
      <c r="R194" s="6" t="n">
        <v>381.667309027056</v>
      </c>
      <c r="S194" s="6"/>
      <c r="T194" s="6" t="n">
        <v>114160.179205589</v>
      </c>
      <c r="U194" s="6" t="n">
        <v>543.619900978997</v>
      </c>
      <c r="V194" s="27"/>
    </row>
    <row r="195" customFormat="false" ht="12.75" hidden="false" customHeight="false" outlineLevel="0" collapsed="false">
      <c r="A195" s="24" t="n">
        <v>42887</v>
      </c>
      <c r="B195" s="25" t="n">
        <f aca="false">MONTH(A195)</f>
        <v>6</v>
      </c>
      <c r="C195" s="25" t="n">
        <f aca="false">YEAR(A195)</f>
        <v>2017</v>
      </c>
      <c r="D195" s="6" t="n">
        <v>23204.632083818</v>
      </c>
      <c r="E195" s="6" t="n">
        <v>28228.4678850021</v>
      </c>
      <c r="F195" s="6"/>
      <c r="G195" s="6" t="n">
        <f aca="false">VLOOKUP(MONTH($A195),GasVolume,2,0)</f>
        <v>30355.2</v>
      </c>
      <c r="I195" s="26" t="n">
        <f aca="false">+$G195-D195</f>
        <v>7150.56791618203</v>
      </c>
      <c r="J195" s="26" t="n">
        <f aca="false">+$G195-E195</f>
        <v>2126.7321149979</v>
      </c>
      <c r="Q195" s="6" t="n">
        <v>92045.3474169693</v>
      </c>
      <c r="R195" s="6" t="n">
        <v>438.311178176044</v>
      </c>
      <c r="S195" s="6"/>
      <c r="T195" s="6" t="n">
        <v>111973.295854828</v>
      </c>
      <c r="U195" s="6" t="n">
        <v>533.206170737275</v>
      </c>
      <c r="V195" s="27"/>
    </row>
    <row r="196" customFormat="false" ht="12.75" hidden="false" customHeight="false" outlineLevel="0" collapsed="false">
      <c r="A196" s="24" t="n">
        <v>42917</v>
      </c>
      <c r="B196" s="25" t="n">
        <f aca="false">MONTH(A196)</f>
        <v>7</v>
      </c>
      <c r="C196" s="25" t="n">
        <f aca="false">YEAR(A196)</f>
        <v>2017</v>
      </c>
      <c r="D196" s="6" t="n">
        <v>24915.4910743878</v>
      </c>
      <c r="E196" s="6" t="n">
        <v>29288.8297838364</v>
      </c>
      <c r="F196" s="6"/>
      <c r="G196" s="6" t="n">
        <f aca="false">VLOOKUP(MONTH($A196),GasVolume,2,0)</f>
        <v>30355.2</v>
      </c>
      <c r="I196" s="26" t="n">
        <f aca="false">+$G196-D196</f>
        <v>5439.70892561221</v>
      </c>
      <c r="J196" s="26" t="n">
        <f aca="false">+$G196-E196</f>
        <v>1066.3702161636</v>
      </c>
      <c r="Q196" s="6" t="n">
        <v>102126.169946585</v>
      </c>
      <c r="R196" s="6" t="n">
        <v>486.315094983738</v>
      </c>
      <c r="S196" s="6"/>
      <c r="T196" s="6" t="n">
        <v>120052.059143055</v>
      </c>
      <c r="U196" s="6" t="n">
        <v>571.676472109788</v>
      </c>
      <c r="V196" s="27"/>
    </row>
    <row r="197" customFormat="false" ht="12.75" hidden="false" customHeight="false" outlineLevel="0" collapsed="false">
      <c r="A197" s="24" t="n">
        <v>42948</v>
      </c>
      <c r="B197" s="25" t="n">
        <f aca="false">MONTH(A197)</f>
        <v>8</v>
      </c>
      <c r="C197" s="25" t="n">
        <f aca="false">YEAR(A197)</f>
        <v>2017</v>
      </c>
      <c r="D197" s="6" t="n">
        <v>25513.1803128275</v>
      </c>
      <c r="E197" s="6" t="n">
        <v>29794.5238038483</v>
      </c>
      <c r="F197" s="6"/>
      <c r="G197" s="6" t="n">
        <f aca="false">VLOOKUP(MONTH($A197),GasVolume,2,0)</f>
        <v>30355.2</v>
      </c>
      <c r="I197" s="26" t="n">
        <f aca="false">+$G197-D197</f>
        <v>4842.0196871725</v>
      </c>
      <c r="J197" s="26" t="n">
        <f aca="false">+$G197-E197</f>
        <v>560.676196151722</v>
      </c>
      <c r="Q197" s="6" t="n">
        <v>104576.039891267</v>
      </c>
      <c r="R197" s="6" t="n">
        <v>497.981142339367</v>
      </c>
      <c r="S197" s="6"/>
      <c r="T197" s="6" t="n">
        <v>122124.849652161</v>
      </c>
      <c r="U197" s="6" t="n">
        <v>581.54690310553</v>
      </c>
      <c r="V197" s="27"/>
    </row>
    <row r="198" customFormat="false" ht="12.75" hidden="false" customHeight="false" outlineLevel="0" collapsed="false">
      <c r="A198" s="24" t="n">
        <v>42979</v>
      </c>
      <c r="B198" s="25" t="n">
        <f aca="false">MONTH(A198)</f>
        <v>9</v>
      </c>
      <c r="C198" s="25" t="n">
        <f aca="false">YEAR(A198)</f>
        <v>2017</v>
      </c>
      <c r="D198" s="6" t="n">
        <v>15483.7829951312</v>
      </c>
      <c r="E198" s="6" t="n">
        <v>31656.5422900732</v>
      </c>
      <c r="F198" s="6"/>
      <c r="G198" s="6" t="n">
        <f aca="false">VLOOKUP(MONTH($A198),GasVolume,2,0)</f>
        <v>30355.2</v>
      </c>
      <c r="I198" s="26" t="n">
        <f aca="false">+$G198-D198</f>
        <v>14871.4170048688</v>
      </c>
      <c r="J198" s="26" t="n">
        <f aca="false">+$G198-E198</f>
        <v>-1301.34229007316</v>
      </c>
      <c r="Q198" s="6" t="n">
        <v>61419.210611389</v>
      </c>
      <c r="R198" s="6" t="n">
        <v>292.472431482805</v>
      </c>
      <c r="S198" s="6"/>
      <c r="T198" s="6" t="n">
        <v>125571.369655189</v>
      </c>
      <c r="U198" s="6" t="n">
        <v>597.958903119948</v>
      </c>
      <c r="V198" s="27"/>
    </row>
    <row r="199" customFormat="false" ht="12.75" hidden="false" customHeight="false" outlineLevel="0" collapsed="false">
      <c r="A199" s="24" t="n">
        <v>43009</v>
      </c>
      <c r="B199" s="25" t="n">
        <f aca="false">MONTH(A199)</f>
        <v>10</v>
      </c>
      <c r="C199" s="25" t="n">
        <f aca="false">YEAR(A199)</f>
        <v>2017</v>
      </c>
      <c r="D199" s="6" t="n">
        <v>7485.09875603078</v>
      </c>
      <c r="E199" s="6" t="n">
        <v>19762.0540323846</v>
      </c>
      <c r="F199" s="6"/>
      <c r="G199" s="6" t="n">
        <f aca="false">VLOOKUP(MONTH($A199),GasVolume,2,0)</f>
        <v>13976.6</v>
      </c>
      <c r="I199" s="26" t="n">
        <f aca="false">+$G199-D199</f>
        <v>6491.50124396922</v>
      </c>
      <c r="J199" s="26" t="n">
        <f aca="false">+$G199-E199</f>
        <v>-5785.45403238463</v>
      </c>
      <c r="Q199" s="6" t="n">
        <v>30680.6903922986</v>
      </c>
      <c r="R199" s="6" t="n">
        <v>146.098525677612</v>
      </c>
      <c r="S199" s="6"/>
      <c r="T199" s="6" t="n">
        <v>81002.7337040756</v>
      </c>
      <c r="U199" s="6" t="n">
        <v>385.727303352741</v>
      </c>
      <c r="V199" s="27"/>
    </row>
    <row r="200" customFormat="false" ht="12.75" hidden="false" customHeight="false" outlineLevel="0" collapsed="false">
      <c r="A200" s="24" t="n">
        <v>43040</v>
      </c>
      <c r="B200" s="25" t="n">
        <f aca="false">MONTH(A200)</f>
        <v>11</v>
      </c>
      <c r="C200" s="25" t="n">
        <f aca="false">YEAR(A200)</f>
        <v>2017</v>
      </c>
      <c r="D200" s="6" t="n">
        <v>17062.398185702</v>
      </c>
      <c r="E200" s="6" t="n">
        <v>27652.053898901</v>
      </c>
      <c r="F200" s="6"/>
      <c r="G200" s="6" t="n">
        <f aca="false">VLOOKUP(MONTH($A200),GasVolume,2,0)</f>
        <v>22870.8</v>
      </c>
      <c r="I200" s="26" t="n">
        <f aca="false">+$G200-D200</f>
        <v>5808.40181429798</v>
      </c>
      <c r="J200" s="26" t="n">
        <f aca="false">+$G200-E200</f>
        <v>-4781.25389890104</v>
      </c>
      <c r="Q200" s="6" t="n">
        <v>67681.0717401905</v>
      </c>
      <c r="R200" s="6" t="n">
        <v>322.290817810431</v>
      </c>
      <c r="S200" s="6"/>
      <c r="T200" s="6" t="n">
        <v>109686.846088461</v>
      </c>
      <c r="U200" s="6" t="n">
        <v>522.318314706958</v>
      </c>
      <c r="V200" s="27"/>
    </row>
    <row r="201" customFormat="false" ht="12.75" hidden="false" customHeight="false" outlineLevel="0" collapsed="false">
      <c r="A201" s="24" t="n">
        <v>43070</v>
      </c>
      <c r="B201" s="25" t="n">
        <f aca="false">MONTH(A201)</f>
        <v>12</v>
      </c>
      <c r="C201" s="25" t="n">
        <f aca="false">YEAR(A201)</f>
        <v>2017</v>
      </c>
      <c r="D201" s="6" t="n">
        <v>17729.8661733109</v>
      </c>
      <c r="E201" s="6" t="n">
        <v>28307.3060112951</v>
      </c>
      <c r="F201" s="6"/>
      <c r="G201" s="6" t="n">
        <f aca="false">VLOOKUP(MONTH($A201),GasVolume,2,0)</f>
        <v>22870.8</v>
      </c>
      <c r="I201" s="26" t="n">
        <f aca="false">+$G201-D201</f>
        <v>5140.93382668914</v>
      </c>
      <c r="J201" s="26" t="n">
        <f aca="false">+$G201-E201</f>
        <v>-5436.50601129506</v>
      </c>
      <c r="Q201" s="6" t="n">
        <v>72672.9937025832</v>
      </c>
      <c r="R201" s="6" t="n">
        <v>346.061874774206</v>
      </c>
      <c r="S201" s="6"/>
      <c r="T201" s="6" t="n">
        <v>116028.888847038</v>
      </c>
      <c r="U201" s="6" t="n">
        <v>552.518518319228</v>
      </c>
      <c r="V201" s="27"/>
    </row>
    <row r="202" customFormat="false" ht="12.75" hidden="false" customHeight="false" outlineLevel="0" collapsed="false">
      <c r="A202" s="24" t="n">
        <v>43101</v>
      </c>
      <c r="B202" s="25" t="n">
        <f aca="false">MONTH(A202)</f>
        <v>1</v>
      </c>
      <c r="C202" s="25" t="n">
        <f aca="false">YEAR(A202)</f>
        <v>2018</v>
      </c>
      <c r="D202" s="6" t="n">
        <v>19645.6034728865</v>
      </c>
      <c r="E202" s="6" t="n">
        <v>30719.2380268162</v>
      </c>
      <c r="F202" s="6"/>
      <c r="G202" s="6" t="n">
        <f aca="false">VLOOKUP(MONTH($A202),GasVolume,2,0)</f>
        <v>22870.8</v>
      </c>
      <c r="I202" s="26" t="n">
        <f aca="false">+$G202-D202</f>
        <v>3225.19652711347</v>
      </c>
      <c r="J202" s="26" t="n">
        <f aca="false">+$G202-E202</f>
        <v>-7848.43802681623</v>
      </c>
      <c r="Q202" s="6" t="n">
        <v>80525.4142085789</v>
      </c>
      <c r="R202" s="6" t="n">
        <v>383.454353374186</v>
      </c>
      <c r="S202" s="6"/>
      <c r="T202" s="6" t="n">
        <v>125915.163140461</v>
      </c>
      <c r="U202" s="6" t="n">
        <v>599.596014954574</v>
      </c>
      <c r="V202" s="27"/>
    </row>
    <row r="203" customFormat="false" ht="12.75" hidden="false" customHeight="false" outlineLevel="0" collapsed="false">
      <c r="A203" s="24" t="n">
        <v>43132</v>
      </c>
      <c r="B203" s="25" t="n">
        <f aca="false">MONTH(A203)</f>
        <v>2</v>
      </c>
      <c r="C203" s="25" t="n">
        <f aca="false">YEAR(A203)</f>
        <v>2018</v>
      </c>
      <c r="D203" s="6" t="n">
        <v>19940.6540604847</v>
      </c>
      <c r="E203" s="6" t="n">
        <v>28030.5208589364</v>
      </c>
      <c r="F203" s="6"/>
      <c r="G203" s="6" t="n">
        <f aca="false">VLOOKUP(MONTH($A203),GasVolume,2,0)</f>
        <v>22870.8</v>
      </c>
      <c r="I203" s="26" t="n">
        <f aca="false">+$G203-D203</f>
        <v>2930.14593951532</v>
      </c>
      <c r="J203" s="26" t="n">
        <f aca="false">+$G203-E203</f>
        <v>-5159.72085893638</v>
      </c>
      <c r="Q203" s="6" t="n">
        <v>73824.9786716344</v>
      </c>
      <c r="R203" s="6" t="n">
        <v>351.547517483973</v>
      </c>
      <c r="S203" s="6"/>
      <c r="T203" s="6" t="n">
        <v>103775.563142962</v>
      </c>
      <c r="U203" s="6" t="n">
        <v>494.169348299817</v>
      </c>
      <c r="V203" s="27"/>
    </row>
    <row r="204" customFormat="false" ht="12.75" hidden="false" customHeight="false" outlineLevel="0" collapsed="false">
      <c r="A204" s="24" t="n">
        <v>43160</v>
      </c>
      <c r="B204" s="25" t="n">
        <f aca="false">MONTH(A204)</f>
        <v>3</v>
      </c>
      <c r="C204" s="25" t="n">
        <f aca="false">YEAR(A204)</f>
        <v>2018</v>
      </c>
      <c r="D204" s="6" t="n">
        <v>18226.3271092728</v>
      </c>
      <c r="E204" s="6" t="n">
        <v>28384.0119934691</v>
      </c>
      <c r="F204" s="6"/>
      <c r="G204" s="6" t="n">
        <f aca="false">VLOOKUP(MONTH($A204),GasVolume,2,0)</f>
        <v>22870.8</v>
      </c>
      <c r="I204" s="26" t="n">
        <f aca="false">+$G204-D204</f>
        <v>4644.47289072722</v>
      </c>
      <c r="J204" s="26" t="n">
        <f aca="false">+$G204-E204</f>
        <v>-5513.2119934691</v>
      </c>
      <c r="Q204" s="6" t="n">
        <v>74707.9386999149</v>
      </c>
      <c r="R204" s="6" t="n">
        <v>355.752089047214</v>
      </c>
      <c r="S204" s="6"/>
      <c r="T204" s="6" t="n">
        <v>116343.299193117</v>
      </c>
      <c r="U204" s="6" t="n">
        <v>554.015710443413</v>
      </c>
      <c r="V204" s="27"/>
    </row>
    <row r="205" customFormat="false" ht="12.75" hidden="false" customHeight="false" outlineLevel="0" collapsed="false">
      <c r="A205" s="24" t="n">
        <v>43191</v>
      </c>
      <c r="B205" s="25" t="n">
        <f aca="false">MONTH(A205)</f>
        <v>4</v>
      </c>
      <c r="C205" s="25" t="n">
        <f aca="false">YEAR(A205)</f>
        <v>2018</v>
      </c>
      <c r="D205" s="6" t="n">
        <v>11175.3057103721</v>
      </c>
      <c r="E205" s="6" t="n">
        <v>16595.3839376576</v>
      </c>
      <c r="F205" s="6"/>
      <c r="G205" s="6" t="n">
        <f aca="false">VLOOKUP(MONTH($A205),GasVolume,2,0)</f>
        <v>13976.6</v>
      </c>
      <c r="I205" s="26" t="n">
        <f aca="false">+$G205-D205</f>
        <v>2801.2942896279</v>
      </c>
      <c r="J205" s="26" t="n">
        <f aca="false">+$G205-E205</f>
        <v>-2618.78393765759</v>
      </c>
      <c r="Q205" s="6" t="n">
        <v>44328.8604140107</v>
      </c>
      <c r="R205" s="6" t="n">
        <v>211.089811495289</v>
      </c>
      <c r="S205" s="6"/>
      <c r="T205" s="6" t="n">
        <v>65828.5757146275</v>
      </c>
      <c r="U205" s="6" t="n">
        <v>313.469408164893</v>
      </c>
      <c r="V205" s="27"/>
    </row>
    <row r="206" customFormat="false" ht="12.75" hidden="false" customHeight="false" outlineLevel="0" collapsed="false">
      <c r="A206" s="24" t="n">
        <v>43221</v>
      </c>
      <c r="B206" s="25" t="n">
        <f aca="false">MONTH(A206)</f>
        <v>5</v>
      </c>
      <c r="C206" s="25" t="n">
        <f aca="false">YEAR(A206)</f>
        <v>2018</v>
      </c>
      <c r="D206" s="6" t="n">
        <v>20504.251607157</v>
      </c>
      <c r="E206" s="6" t="n">
        <v>27230.8632515821</v>
      </c>
      <c r="F206" s="6"/>
      <c r="G206" s="6" t="n">
        <f aca="false">VLOOKUP(MONTH($A206),GasVolume,2,0)</f>
        <v>30355.2</v>
      </c>
      <c r="I206" s="26" t="n">
        <f aca="false">+$G206-D206</f>
        <v>9850.94839284297</v>
      </c>
      <c r="J206" s="26" t="n">
        <f aca="false">+$G206-E206</f>
        <v>3124.33674841789</v>
      </c>
      <c r="Q206" s="6" t="n">
        <v>84044.9292373222</v>
      </c>
      <c r="R206" s="6" t="n">
        <v>400.213948749153</v>
      </c>
      <c r="S206" s="6"/>
      <c r="T206" s="6" t="n">
        <v>111616.654872279</v>
      </c>
      <c r="U206" s="6" t="n">
        <v>531.507880344185</v>
      </c>
      <c r="V206" s="27"/>
    </row>
    <row r="207" customFormat="false" ht="12.75" hidden="false" customHeight="false" outlineLevel="0" collapsed="false">
      <c r="A207" s="24" t="n">
        <v>43252</v>
      </c>
      <c r="B207" s="25" t="n">
        <f aca="false">MONTH(A207)</f>
        <v>6</v>
      </c>
      <c r="C207" s="25" t="n">
        <f aca="false">YEAR(A207)</f>
        <v>2018</v>
      </c>
      <c r="D207" s="6" t="n">
        <v>23644.2631757807</v>
      </c>
      <c r="E207" s="6" t="n">
        <v>27451.4702679294</v>
      </c>
      <c r="F207" s="6"/>
      <c r="G207" s="6" t="n">
        <f aca="false">VLOOKUP(MONTH($A207),GasVolume,2,0)</f>
        <v>30355.2</v>
      </c>
      <c r="I207" s="26" t="n">
        <f aca="false">+$G207-D207</f>
        <v>6710.93682421935</v>
      </c>
      <c r="J207" s="26" t="n">
        <f aca="false">+$G207-E207</f>
        <v>2903.72973207061</v>
      </c>
      <c r="Q207" s="6" t="n">
        <v>93789.2232280074</v>
      </c>
      <c r="R207" s="6" t="n">
        <v>446.615348704797</v>
      </c>
      <c r="S207" s="6"/>
      <c r="T207" s="6" t="n">
        <v>108891.195033437</v>
      </c>
      <c r="U207" s="6" t="n">
        <v>518.529500159222</v>
      </c>
      <c r="V207" s="27"/>
    </row>
    <row r="208" customFormat="false" ht="12.75" hidden="false" customHeight="false" outlineLevel="0" collapsed="false">
      <c r="A208" s="24" t="n">
        <v>43282</v>
      </c>
      <c r="B208" s="25" t="n">
        <f aca="false">MONTH(A208)</f>
        <v>7</v>
      </c>
      <c r="C208" s="25" t="n">
        <f aca="false">YEAR(A208)</f>
        <v>2018</v>
      </c>
      <c r="D208" s="6" t="n">
        <v>25998.2165230663</v>
      </c>
      <c r="E208" s="6" t="n">
        <v>27775.3365000513</v>
      </c>
      <c r="F208" s="6"/>
      <c r="G208" s="6" t="n">
        <f aca="false">VLOOKUP(MONTH($A208),GasVolume,2,0)</f>
        <v>30355.2</v>
      </c>
      <c r="I208" s="26" t="n">
        <f aca="false">+$G208-D208</f>
        <v>4356.98347693369</v>
      </c>
      <c r="J208" s="26" t="n">
        <f aca="false">+$G208-E208</f>
        <v>2579.86349994868</v>
      </c>
      <c r="Q208" s="6" t="n">
        <v>106564.156051178</v>
      </c>
      <c r="R208" s="6" t="n">
        <v>507.448362148465</v>
      </c>
      <c r="S208" s="6"/>
      <c r="T208" s="6" t="n">
        <v>113848.397659869</v>
      </c>
      <c r="U208" s="6" t="n">
        <v>542.135226951758</v>
      </c>
      <c r="V208" s="27"/>
    </row>
    <row r="209" customFormat="false" ht="12.75" hidden="false" customHeight="false" outlineLevel="0" collapsed="false">
      <c r="A209" s="24" t="n">
        <v>43313</v>
      </c>
      <c r="B209" s="25" t="n">
        <f aca="false">MONTH(A209)</f>
        <v>8</v>
      </c>
      <c r="C209" s="25" t="n">
        <f aca="false">YEAR(A209)</f>
        <v>2018</v>
      </c>
      <c r="D209" s="6" t="n">
        <v>26403.9638042492</v>
      </c>
      <c r="E209" s="6" t="n">
        <v>28142.604897376</v>
      </c>
      <c r="F209" s="6"/>
      <c r="G209" s="6" t="n">
        <f aca="false">VLOOKUP(MONTH($A209),GasVolume,2,0)</f>
        <v>30355.2</v>
      </c>
      <c r="I209" s="26" t="n">
        <f aca="false">+$G209-D209</f>
        <v>3951.23619575078</v>
      </c>
      <c r="J209" s="26" t="n">
        <f aca="false">+$G209-E209</f>
        <v>2212.59510262396</v>
      </c>
      <c r="Q209" s="6" t="n">
        <v>108227.274617444</v>
      </c>
      <c r="R209" s="6" t="n">
        <v>515.367974368779</v>
      </c>
      <c r="S209" s="6"/>
      <c r="T209" s="6" t="n">
        <v>115353.795030895</v>
      </c>
      <c r="U209" s="6" t="n">
        <v>549.303785861404</v>
      </c>
      <c r="V209" s="27"/>
    </row>
    <row r="210" customFormat="false" ht="12.75" hidden="false" customHeight="false" outlineLevel="0" collapsed="false">
      <c r="A210" s="24" t="n">
        <v>43344</v>
      </c>
      <c r="B210" s="25" t="n">
        <f aca="false">MONTH(A210)</f>
        <v>9</v>
      </c>
      <c r="C210" s="25" t="n">
        <f aca="false">YEAR(A210)</f>
        <v>2018</v>
      </c>
      <c r="D210" s="6" t="n">
        <v>20059.399428019</v>
      </c>
      <c r="E210" s="6" t="n">
        <v>28232.7275012635</v>
      </c>
      <c r="F210" s="6"/>
      <c r="G210" s="6" t="n">
        <f aca="false">VLOOKUP(MONTH($A210),GasVolume,2,0)</f>
        <v>30355.2</v>
      </c>
      <c r="I210" s="26" t="n">
        <f aca="false">+$G210-D210</f>
        <v>10295.800571981</v>
      </c>
      <c r="J210" s="26" t="n">
        <f aca="false">+$G210-E210</f>
        <v>2122.47249873651</v>
      </c>
      <c r="Q210" s="6" t="n">
        <v>79569.2162951962</v>
      </c>
      <c r="R210" s="6" t="n">
        <v>378.901029977125</v>
      </c>
      <c r="S210" s="6"/>
      <c r="T210" s="6" t="n">
        <v>111990.192388986</v>
      </c>
      <c r="U210" s="6" t="n">
        <v>533.286630423745</v>
      </c>
      <c r="V210" s="27"/>
    </row>
    <row r="211" customFormat="false" ht="12.75" hidden="false" customHeight="false" outlineLevel="0" collapsed="false">
      <c r="A211" s="24" t="n">
        <v>43374</v>
      </c>
      <c r="B211" s="25" t="n">
        <f aca="false">MONTH(A211)</f>
        <v>10</v>
      </c>
      <c r="C211" s="25" t="n">
        <f aca="false">YEAR(A211)</f>
        <v>2018</v>
      </c>
      <c r="D211" s="6" t="n">
        <v>11214.4770397669</v>
      </c>
      <c r="E211" s="6" t="n">
        <v>17696.4470600474</v>
      </c>
      <c r="F211" s="6"/>
      <c r="G211" s="6" t="n">
        <f aca="false">VLOOKUP(MONTH($A211),GasVolume,2,0)</f>
        <v>13976.6</v>
      </c>
      <c r="I211" s="26" t="n">
        <f aca="false">+$G211-D211</f>
        <v>2762.12296023311</v>
      </c>
      <c r="J211" s="26" t="n">
        <f aca="false">+$G211-E211</f>
        <v>-3719.8470600474</v>
      </c>
      <c r="Q211" s="6" t="n">
        <v>45967.0485564953</v>
      </c>
      <c r="R211" s="6" t="n">
        <v>218.890707411882</v>
      </c>
      <c r="S211" s="6"/>
      <c r="T211" s="6" t="n">
        <v>72536.0120139454</v>
      </c>
      <c r="U211" s="6" t="n">
        <v>345.409581018788</v>
      </c>
      <c r="V211" s="27"/>
    </row>
    <row r="212" customFormat="false" ht="12.75" hidden="false" customHeight="false" outlineLevel="0" collapsed="false">
      <c r="A212" s="24" t="n">
        <v>43405</v>
      </c>
      <c r="B212" s="25" t="n">
        <f aca="false">MONTH(A212)</f>
        <v>11</v>
      </c>
      <c r="C212" s="25" t="n">
        <f aca="false">YEAR(A212)</f>
        <v>2018</v>
      </c>
      <c r="D212" s="6" t="n">
        <v>18505.2014822951</v>
      </c>
      <c r="E212" s="6" t="n">
        <v>26960.9201786729</v>
      </c>
      <c r="F212" s="6"/>
      <c r="G212" s="6" t="n">
        <f aca="false">VLOOKUP(MONTH($A212),GasVolume,2,0)</f>
        <v>22870.8</v>
      </c>
      <c r="I212" s="26" t="n">
        <f aca="false">+$G212-D212</f>
        <v>4365.59851770493</v>
      </c>
      <c r="J212" s="26" t="n">
        <f aca="false">+$G212-E212</f>
        <v>-4090.12017867289</v>
      </c>
      <c r="Q212" s="6" t="n">
        <v>73404.2105604723</v>
      </c>
      <c r="R212" s="6" t="n">
        <v>349.543859811773</v>
      </c>
      <c r="S212" s="6"/>
      <c r="T212" s="6" t="n">
        <v>106945.339859869</v>
      </c>
      <c r="U212" s="6" t="n">
        <v>509.263523142232</v>
      </c>
      <c r="V212" s="27"/>
    </row>
    <row r="213" customFormat="false" ht="12.75" hidden="false" customHeight="false" outlineLevel="0" collapsed="false">
      <c r="A213" s="24" t="n">
        <v>43435</v>
      </c>
      <c r="B213" s="25" t="n">
        <f aca="false">MONTH(A213)</f>
        <v>12</v>
      </c>
      <c r="C213" s="25" t="n">
        <f aca="false">YEAR(A213)</f>
        <v>2018</v>
      </c>
      <c r="D213" s="6" t="n">
        <v>18786.2947447078</v>
      </c>
      <c r="E213" s="6" t="n">
        <v>27786.7502391217</v>
      </c>
      <c r="F213" s="6"/>
      <c r="G213" s="6" t="n">
        <f aca="false">VLOOKUP(MONTH($A213),GasVolume,2,0)</f>
        <v>22870.8</v>
      </c>
      <c r="I213" s="26" t="n">
        <f aca="false">+$G213-D213</f>
        <v>4084.50525529218</v>
      </c>
      <c r="J213" s="26" t="n">
        <f aca="false">+$G213-E213</f>
        <v>-4915.95023912172</v>
      </c>
      <c r="Q213" s="6" t="n">
        <v>77003.1914697795</v>
      </c>
      <c r="R213" s="6" t="n">
        <v>366.681864141807</v>
      </c>
      <c r="S213" s="6"/>
      <c r="T213" s="6" t="n">
        <v>113895.181464072</v>
      </c>
      <c r="U213" s="6" t="n">
        <v>542.358006971769</v>
      </c>
      <c r="V213" s="27"/>
    </row>
  </sheetData>
  <mergeCells count="8">
    <mergeCell ref="Q11:U11"/>
    <mergeCell ref="W11:AB11"/>
    <mergeCell ref="D12:E12"/>
    <mergeCell ref="I12:J12"/>
    <mergeCell ref="Q13:R13"/>
    <mergeCell ref="T13:U13"/>
    <mergeCell ref="X13:Y13"/>
    <mergeCell ref="AA13:AB1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2001-02-28T15:03:25Z</dcterms:created>
  <dc:creator>ecross</dc:creator>
  <dc:description/>
  <dc:language>en-US</dc:language>
  <cp:lastModifiedBy>ecross</cp:lastModifiedBy>
  <dcterms:modified xsi:type="dcterms:W3CDTF">2001-03-02T17:22:52Z</dcterms:modified>
  <cp:revision>0</cp:revision>
  <dc:subject/>
  <dc:title/>
</cp:coreProperties>
</file>