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LP - Bellingham &amp; Sayreville" sheetId="1" state="visible" r:id="rId3"/>
  </sheets>
  <externalReferences>
    <externalReference r:id="rId4"/>
  </externalReferences>
  <definedNames>
    <definedName function="false" hidden="false" localSheetId="0" name="_xlnm.Print_Area" vbProcedure="false">'NELP - Bellingham &amp; Sayreville'!$A$1:$Y$162</definedName>
    <definedName function="false" hidden="false" localSheetId="0" name="_xlnm.Print_Titles" vbProcedure="false">'NELP - Bellingham &amp; Sayreville'!$A:$B</definedName>
    <definedName function="false" hidden="false" name="nelp" vbProcedure="false">'NELP - Bellingham &amp; Sayreville'!$A$1:$Y$162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<sst xmlns="http://schemas.openxmlformats.org/spreadsheetml/2006/main" count="95" uniqueCount="87">
  <si>
    <t xml:space="preserve">INCOME STATEMENT - NELP Bellingham &amp; Sayreville</t>
  </si>
  <si>
    <t xml:space="preserve">('000 $)</t>
  </si>
  <si>
    <t xml:space="preserve">Revenue</t>
  </si>
  <si>
    <t xml:space="preserve">PPA Period:</t>
  </si>
  <si>
    <t xml:space="preserve">Demand Payment</t>
  </si>
  <si>
    <t xml:space="preserve">Energy Payment</t>
  </si>
  <si>
    <t xml:space="preserve">Other Payment (Includes Steam &amp; Hedge Savings)</t>
  </si>
  <si>
    <t xml:space="preserve">Market Period:</t>
  </si>
  <si>
    <t xml:space="preserve">Variable Revenue </t>
  </si>
  <si>
    <t xml:space="preserve">Energy Margin</t>
  </si>
  <si>
    <t xml:space="preserve">Interest Income</t>
  </si>
  <si>
    <t xml:space="preserve">Total Revenue</t>
  </si>
  <si>
    <t xml:space="preserve">Expense</t>
  </si>
  <si>
    <t xml:space="preserve">Fuel  (Includes Fixed Transportation)</t>
  </si>
  <si>
    <t xml:space="preserve">Fixed O&amp;M</t>
  </si>
  <si>
    <t xml:space="preserve">Variable O&amp;M </t>
  </si>
  <si>
    <t xml:space="preserve">Major Maintenance &amp; Ongoing Capex (Cash)</t>
  </si>
  <si>
    <t xml:space="preserve">Insurance</t>
  </si>
  <si>
    <t xml:space="preserve">SG&amp;A </t>
  </si>
  <si>
    <t xml:space="preserve">Utility Start Up Power (included in O&amp;M)</t>
  </si>
  <si>
    <t xml:space="preserve">Property, Other Taxes</t>
  </si>
  <si>
    <t xml:space="preserve">Debt Service L/C Fee</t>
  </si>
  <si>
    <t xml:space="preserve">Marketing Fee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</si>
  <si>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</si>
  <si>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</si>
  <si>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</si>
  <si>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</si>
  <si>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</si>
  <si>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</si>
  <si>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</si>
  <si>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EBT</t>
  </si>
  <si>
    <t xml:space="preserve">Book State Tax Benefit / (Expense)</t>
  </si>
  <si>
    <t xml:space="preserve">Shareholder Fed. Tax Benefit / (Expense)</t>
  </si>
  <si>
    <t xml:space="preserve">Net Income</t>
  </si>
  <si>
    <t xml:space="preserve">CASH FLOW - NELP  Bellingham &amp; Sayreville</t>
  </si>
  <si>
    <t xml:space="preserve">FPLE Interest</t>
  </si>
  <si>
    <t xml:space="preserve">Capital Expenditures</t>
  </si>
  <si>
    <t xml:space="preserve">Debt Service</t>
  </si>
  <si>
    <t xml:space="preserve">Pre Tax Cash Flow</t>
  </si>
  <si>
    <t xml:space="preserve"> Cash Taxes Benefit (Expense)</t>
  </si>
  <si>
    <t xml:space="preserve">After Tax Cash Flow</t>
  </si>
  <si>
    <t xml:space="preserve">FPLE Net Income</t>
  </si>
  <si>
    <t xml:space="preserve">FPLE Distributable Cash</t>
  </si>
  <si>
    <t xml:space="preserve">Valuation</t>
  </si>
  <si>
    <t xml:space="preserve"> Tax Benefit / (Expense)</t>
  </si>
  <si>
    <t xml:space="preserve"> Residual Value</t>
  </si>
  <si>
    <t xml:space="preserve">    After Tax Cash Flow</t>
  </si>
  <si>
    <t xml:space="preserve">Residual Value</t>
  </si>
  <si>
    <t xml:space="preserve">NPV</t>
  </si>
  <si>
    <t xml:space="preserve">2020 EBITDA</t>
  </si>
  <si>
    <t xml:space="preserve">Equity Discount Rate</t>
  </si>
  <si>
    <t xml:space="preserve">Adjustment Factor</t>
  </si>
  <si>
    <t xml:space="preserve">Adjusted EBITDA</t>
  </si>
  <si>
    <t xml:space="preserve">EBITDA Multiple </t>
  </si>
  <si>
    <t xml:space="preserve">Depreciable Basis</t>
  </si>
  <si>
    <t xml:space="preserve">  Debt (12/31/00)</t>
  </si>
  <si>
    <t xml:space="preserve">  Equity</t>
  </si>
  <si>
    <t xml:space="preserve">  Percent Depreciable</t>
  </si>
  <si>
    <t xml:space="preserve">  Depreciable Basis</t>
  </si>
  <si>
    <t xml:space="preserve">GAAP Depreciation</t>
  </si>
  <si>
    <t xml:space="preserve">Life </t>
  </si>
  <si>
    <t xml:space="preserve">SL</t>
  </si>
  <si>
    <t xml:space="preserve">Tax Depreciation</t>
  </si>
  <si>
    <t xml:space="preserve">Basis</t>
  </si>
  <si>
    <t xml:space="preserve">Depreciation Rate: 20 Year 150% MACRS HY</t>
  </si>
  <si>
    <t xml:space="preserve">Tax Depreciation - Plant @ 25%'</t>
  </si>
  <si>
    <t xml:space="preserve">Taxable Income </t>
  </si>
  <si>
    <t xml:space="preserve"> Tax Depreciation</t>
  </si>
  <si>
    <t xml:space="preserve"> Interest Expense</t>
  </si>
  <si>
    <t xml:space="preserve">Taxable Income</t>
  </si>
  <si>
    <t xml:space="preserve">State Income Tax</t>
  </si>
  <si>
    <t xml:space="preserve">Federal Income Tax</t>
  </si>
  <si>
    <t xml:space="preserve">Interest Income - Loan Receivable</t>
  </si>
  <si>
    <t xml:space="preserve">Fee Income</t>
  </si>
  <si>
    <t xml:space="preserve">  Total Other Income</t>
  </si>
  <si>
    <t xml:space="preserve">State Taxes</t>
  </si>
  <si>
    <t xml:space="preserve">Federal Taxes</t>
  </si>
  <si>
    <t xml:space="preserve">  Net Income from Interest and Fee to FPLE</t>
  </si>
  <si>
    <t xml:space="preserve">   Total FPLE Net Income</t>
  </si>
  <si>
    <t xml:space="preserve">FPLE Other Cash Flows  (Loan Receivable valued at principal)</t>
  </si>
  <si>
    <t xml:space="preserve">  Aftertax cash from Fee Income</t>
  </si>
  <si>
    <t xml:space="preserve">   Other</t>
  </si>
  <si>
    <t xml:space="preserve">Valuation of FPLE's Project Interest</t>
  </si>
  <si>
    <t xml:space="preserve">  FPLE's Share of Project </t>
  </si>
  <si>
    <t xml:space="preserve">  Note Receivable</t>
  </si>
  <si>
    <t xml:space="preserve">  PV of Fee Income</t>
  </si>
  <si>
    <t xml:space="preserve">Value of FPLE's Interest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</si>
</sst>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 * #,##0_ ;_ * \-#,##0_ ;_ * \-_ ;_ @_ "/>
    <numFmt numFmtId="166" formatCode="[$-409]#,##0.00_);[RED]\(#,##0.00\)"/>
    <numFmt numFmtId="167" formatCode="_(* #,##0_);_(* \(#,##0\);_(* \-_);_(@_)"/>
    <numFmt numFmtId="168" formatCode="_ * #,##0.00_ ;_ * \-#,##0.00_ ;_ * \-??_ ;_ @_ "/>
    <numFmt numFmtId="169" formatCode="_ &quot;$ &quot;* #,##0_ ;_ &quot;$ &quot;* \-#,##0_ ;_ &quot;$ &quot;* \-_ ;_ @_ "/>
    <numFmt numFmtId="170" formatCode="_(\$* #,##0_);_(\$* \(#,##0\);_(\$* \-_);_(@_)"/>
    <numFmt numFmtId="171" formatCode="_ &quot;$ &quot;* #,##0.00_ ;_ &quot;$ &quot;* \-#,##0.00_ ;_ &quot;$ &quot;* \-??_ ;_ @_ "/>
    <numFmt numFmtId="172" formatCode="[$-409]#,##0_);\(#,##0\)"/>
    <numFmt numFmtId="173" formatCode="0.0%;\-0.0%;&quot; -&quot;_%;@_%"/>
    <numFmt numFmtId="174" formatCode="0.0%"/>
    <numFmt numFmtId="175" formatCode="[$-409]#,##0_);[RED]\(#,##0\)"/>
    <numFmt numFmtId="176" formatCode="_(* #,##0.00_);_(* \(#,##0.00\);_(* \-??_);_(@_)"/>
    <numFmt numFmtId="177" formatCode="_(* #,##0_);_(* \(#,##0\);_(* \-??_);_(@_)"/>
    <numFmt numFmtId="178" formatCode="0%"/>
    <numFmt numFmtId="179" formatCode="0.00%"/>
    <numFmt numFmtId="180" formatCode="_(* #,##0.0_);_(* \(#,##0.0\);_(* \-??_);_(@_)"/>
    <numFmt numFmtId="181" formatCode="[$-409]mmm\-yy"/>
    <numFmt numFmtId="182" formatCode="_(\$* #,##0_);_(\$* \(#,##0\);_(\$* \-??_);_(@_)"/>
    <numFmt numFmtId="183" formatCode="_(\$* #,##0.00_);_(\$* \(#,##0.00\);_(\$* \-??_);_(@_)"/>
    <numFmt numFmtId="184" formatCode="0.000"/>
    <numFmt numFmtId="185" formatCode="#,##0.000_);\(#,##0.000\)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 MT"/>
      <family val="0"/>
    </font>
    <font>
      <sz val="8"/>
      <name val="Arial"/>
      <family val="0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0"/>
    </font>
    <font>
      <sz val="12"/>
      <name val="Arial"/>
      <family val="0"/>
    </font>
    <font>
      <b val="true"/>
      <sz val="10"/>
      <name val="Times New Roman"/>
      <family val="1"/>
    </font>
    <font>
      <sz val="10"/>
      <color rgb="FFFFFFFF"/>
      <name val="Times New Roman"/>
      <family val="1"/>
    </font>
    <font>
      <u val="single"/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FF"/>
      <name val="Times New Roman"/>
      <family val="1"/>
    </font>
    <font>
      <u val="single"/>
      <sz val="10"/>
      <color rgb="FF000000"/>
      <name val="Times New Roman"/>
      <family val="1"/>
    </font>
    <font>
      <u val="singl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8"/>
      <name val="Arial"/>
      <family val="2"/>
    </font>
    <font>
      <i val="true"/>
      <u val="singl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/>
      <diagonal/>
    </border>
  </borders>
  <cellStyleXfs count="5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2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5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4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0" xfId="4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4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3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3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6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6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3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SHEET" xfId="20"/>
    <cellStyle name="Comma_Curve_Economics" xfId="21"/>
    <cellStyle name="Comma_Salton Sea 4" xfId="22"/>
    <cellStyle name="Comma_SHEET" xfId="23"/>
    <cellStyle name="Comma_Yuma CE Strategic" xfId="24"/>
    <cellStyle name="Currency [0]_SHEET" xfId="25"/>
    <cellStyle name="Currency_Salton Sea 4" xfId="26"/>
    <cellStyle name="Currency_SHEET" xfId="27"/>
    <cellStyle name="Currency_Yuma CE Strategic" xfId="28"/>
    <cellStyle name="Normal_A" xfId="29"/>
    <cellStyle name="Normal_Book Depr" xfId="30"/>
    <cellStyle name="Normal_cf0402_ndf" xfId="31"/>
    <cellStyle name="Normal_COSO Capex" xfId="32"/>
    <cellStyle name="Normal_Curve_Economics" xfId="33"/>
    <cellStyle name="Normal_DAS Imperial 12-24-98 5PM" xfId="34"/>
    <cellStyle name="Normal_Depletion" xfId="35"/>
    <cellStyle name="Normal_Effective Tax Rate" xfId="36"/>
    <cellStyle name="Normal_IPP Summary" xfId="37"/>
    <cellStyle name="Normal_Master" xfId="38"/>
    <cellStyle name="Normal_Salton Sea 4" xfId="39"/>
    <cellStyle name="Normal_SHEET" xfId="40"/>
    <cellStyle name="Normal_Sheet1" xfId="41"/>
    <cellStyle name="Normal_Summary" xfId="42"/>
    <cellStyle name="Normal_SUMMARY_DCF_IPP" xfId="43"/>
    <cellStyle name="Normal_Supplementary analysis" xfId="44"/>
    <cellStyle name="Normal_Tax Depr" xfId="45"/>
    <cellStyle name="Normal_Yuma CE Strategic" xfId="46"/>
    <cellStyle name="Normal_yuma_1006a" xfId="47"/>
    <cellStyle name="Percent_Salton Sea 4" xfId="48"/>
    <cellStyle name="Percent_Tony" xfId="49"/>
    <cellStyle name="Percent_Yuma CE Strategic" xfId="5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ndeavor/nelp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Do"/>
      <sheetName val="Assume"/>
      <sheetName val="Returns"/>
      <sheetName val="Consolidated"/>
      <sheetName val="Balances"/>
      <sheetName val="Tax"/>
      <sheetName val="NELPFins"/>
      <sheetName val="Income"/>
      <sheetName val="NOL"/>
      <sheetName val="Debt"/>
      <sheetName val="Depr_NELP"/>
      <sheetName val="TransCosts"/>
    </sheetNames>
    <sheetDataSet>
      <sheetData sheetId="0"/>
      <sheetData sheetId="1"/>
      <sheetData sheetId="2"/>
      <sheetData sheetId="3">
        <row r="9">
          <cell r="I9">
            <v>130965.686066717</v>
          </cell>
          <cell r="J9">
            <v>148242.800592742</v>
          </cell>
          <cell r="K9">
            <v>152844.122232288</v>
          </cell>
          <cell r="L9">
            <v>158205.099855776</v>
          </cell>
          <cell r="M9">
            <v>168683.672321755</v>
          </cell>
          <cell r="N9">
            <v>159701.759458</v>
          </cell>
          <cell r="O9">
            <v>162479.964842147</v>
          </cell>
          <cell r="P9">
            <v>166308.93371399</v>
          </cell>
          <cell r="Q9">
            <v>164314.615669724</v>
          </cell>
          <cell r="R9">
            <v>160775.791749782</v>
          </cell>
          <cell r="S9">
            <v>175260.016778572</v>
          </cell>
          <cell r="T9">
            <v>113849.626354807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I10">
            <v>129857.087814326</v>
          </cell>
          <cell r="J10">
            <v>133165.223785183</v>
          </cell>
          <cell r="K10">
            <v>130856.796287032</v>
          </cell>
          <cell r="L10">
            <v>142722.058233366</v>
          </cell>
          <cell r="M10">
            <v>144527.026517635</v>
          </cell>
          <cell r="N10">
            <v>154061.842670825</v>
          </cell>
          <cell r="O10">
            <v>161000.816449244</v>
          </cell>
          <cell r="P10">
            <v>166615.989242822</v>
          </cell>
          <cell r="Q10">
            <v>161830.298465246</v>
          </cell>
          <cell r="R10">
            <v>182151.272334397</v>
          </cell>
          <cell r="S10">
            <v>184322.630488489</v>
          </cell>
          <cell r="T10">
            <v>161803.332607233</v>
          </cell>
          <cell r="U10">
            <v>73649.4336435604</v>
          </cell>
          <cell r="V10">
            <v>73266.441268919</v>
          </cell>
          <cell r="W10">
            <v>68287.5403985795</v>
          </cell>
          <cell r="X10">
            <v>73649.4336435604</v>
          </cell>
          <cell r="Y10">
            <v>50659.5503709551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I11">
            <v>28114.3503635736</v>
          </cell>
          <cell r="J11">
            <v>26873.8850950536</v>
          </cell>
          <cell r="K11">
            <v>26676.8004149222</v>
          </cell>
          <cell r="L11">
            <v>29077.276165477</v>
          </cell>
          <cell r="M11">
            <v>29617.8374313875</v>
          </cell>
          <cell r="N11">
            <v>31973.9417482206</v>
          </cell>
          <cell r="O11">
            <v>33963.4681089867</v>
          </cell>
          <cell r="P11">
            <v>35606.8062476001</v>
          </cell>
          <cell r="Q11">
            <v>34521.5055147018</v>
          </cell>
          <cell r="R11">
            <v>40026.9041268568</v>
          </cell>
          <cell r="S11">
            <v>40743.0678410298</v>
          </cell>
          <cell r="T11">
            <v>44395.2309977618</v>
          </cell>
          <cell r="U11">
            <v>47178.3779402986</v>
          </cell>
          <cell r="V11">
            <v>49555.5375485719</v>
          </cell>
          <cell r="W11">
            <v>48288.6879624762</v>
          </cell>
          <cell r="X11">
            <v>55852.1469728666</v>
          </cell>
          <cell r="Y11">
            <v>40721.5362737841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2">
          <cell r="I12">
            <v>13296.2361600112</v>
          </cell>
          <cell r="J12">
            <v>6634.58525768815</v>
          </cell>
          <cell r="K12">
            <v>6592.39509753719</v>
          </cell>
          <cell r="L12">
            <v>6231.58447482379</v>
          </cell>
          <cell r="M12">
            <v>6487.39041491791</v>
          </cell>
          <cell r="N12">
            <v>8189.25153032224</v>
          </cell>
          <cell r="O12">
            <v>8421.29222420934</v>
          </cell>
          <cell r="P12">
            <v>8572.21793611122</v>
          </cell>
          <cell r="Q12">
            <v>8202.34266744325</v>
          </cell>
          <cell r="R12">
            <v>9204.20111811762</v>
          </cell>
          <cell r="S12">
            <v>9255.59354836444</v>
          </cell>
          <cell r="T12">
            <v>9663.07039175891</v>
          </cell>
          <cell r="U12">
            <v>9876.65102676043</v>
          </cell>
          <cell r="V12">
            <v>9990.71077763274</v>
          </cell>
          <cell r="W12">
            <v>9445.39168162102</v>
          </cell>
          <cell r="X12">
            <v>10359.2017141744</v>
          </cell>
          <cell r="Y12">
            <v>10258.1427100443</v>
          </cell>
          <cell r="Z12">
            <v>10767.9661110132</v>
          </cell>
          <cell r="AA12">
            <v>11066.5919258593</v>
          </cell>
          <cell r="AB12">
            <v>11256.8707433668</v>
          </cell>
          <cell r="AC12">
            <v>10729.3514480369</v>
          </cell>
        </row>
        <row r="13">
          <cell r="I13">
            <v>987.852448081997</v>
          </cell>
          <cell r="J13">
            <v>976.639145041998</v>
          </cell>
          <cell r="K13">
            <v>976.639145041998</v>
          </cell>
          <cell r="L13">
            <v>976.639145041998</v>
          </cell>
          <cell r="M13">
            <v>987.852448081997</v>
          </cell>
          <cell r="N13">
            <v>14352.9137464225</v>
          </cell>
          <cell r="O13">
            <v>15861.0390301462</v>
          </cell>
          <cell r="P13">
            <v>17281.2142114651</v>
          </cell>
          <cell r="Q13">
            <v>16414.390964814</v>
          </cell>
          <cell r="R13">
            <v>19507.644677541</v>
          </cell>
          <cell r="S13">
            <v>23752.4560763724</v>
          </cell>
          <cell r="T13">
            <v>81229.3447892004</v>
          </cell>
          <cell r="U13">
            <v>207482.357919266</v>
          </cell>
          <cell r="V13">
            <v>214984.641746847</v>
          </cell>
          <cell r="W13">
            <v>210622.918637666</v>
          </cell>
          <cell r="X13">
            <v>217143.067245542</v>
          </cell>
          <cell r="Y13">
            <v>268117.060850083</v>
          </cell>
          <cell r="Z13">
            <v>355545.362085381</v>
          </cell>
          <cell r="AA13">
            <v>366878.943164489</v>
          </cell>
          <cell r="AB13">
            <v>377465.453551504</v>
          </cell>
          <cell r="AC13">
            <v>366013.988853142</v>
          </cell>
        </row>
        <row r="14">
          <cell r="I14">
            <v>4668.3</v>
          </cell>
          <cell r="J14">
            <v>4668.3</v>
          </cell>
          <cell r="K14">
            <v>4668.3</v>
          </cell>
          <cell r="L14">
            <v>4736.32237762238</v>
          </cell>
          <cell r="M14">
            <v>4804.34475524475</v>
          </cell>
          <cell r="N14">
            <v>4069.96765468439</v>
          </cell>
          <cell r="O14">
            <v>4170.78031449422</v>
          </cell>
          <cell r="P14">
            <v>4212.83472426034</v>
          </cell>
          <cell r="Q14">
            <v>3874.06785975363</v>
          </cell>
          <cell r="R14">
            <v>4393.9214285743</v>
          </cell>
          <cell r="S14">
            <v>4270.54558467411</v>
          </cell>
          <cell r="T14">
            <v>3339.56247648772</v>
          </cell>
          <cell r="U14">
            <v>1448.25210931833</v>
          </cell>
          <cell r="V14">
            <v>1452.46246702671</v>
          </cell>
          <cell r="W14">
            <v>1007.47428322824</v>
          </cell>
          <cell r="X14">
            <v>1573.34336749249</v>
          </cell>
          <cell r="Y14">
            <v>1380.51943370148</v>
          </cell>
          <cell r="Z14">
            <v>1622.09907736767</v>
          </cell>
          <cell r="AA14">
            <v>1709.2392519958</v>
          </cell>
          <cell r="AB14">
            <v>1714.20835137691</v>
          </cell>
          <cell r="AC14">
            <v>1189.02957516186</v>
          </cell>
        </row>
        <row r="22">
          <cell r="I22">
            <v>2246.77996</v>
          </cell>
          <cell r="J22">
            <v>2309.68979888</v>
          </cell>
          <cell r="K22">
            <v>2374.36111324864</v>
          </cell>
          <cell r="L22">
            <v>2440.8432244196</v>
          </cell>
          <cell r="M22">
            <v>2509.18683470335</v>
          </cell>
          <cell r="N22">
            <v>3955.12741934652</v>
          </cell>
          <cell r="O22">
            <v>4061.91585966888</v>
          </cell>
          <cell r="P22">
            <v>4171.58758787994</v>
          </cell>
          <cell r="Q22">
            <v>4284.2204527527</v>
          </cell>
          <cell r="R22">
            <v>4399.89440497702</v>
          </cell>
          <cell r="S22">
            <v>4518.6915539114</v>
          </cell>
          <cell r="T22">
            <v>4645.21491742092</v>
          </cell>
          <cell r="U22">
            <v>4775.2809351087</v>
          </cell>
          <cell r="V22">
            <v>4908.98880129175</v>
          </cell>
          <cell r="W22">
            <v>5046.44048772792</v>
          </cell>
          <cell r="X22">
            <v>5187.7408213843</v>
          </cell>
          <cell r="Y22">
            <v>5332.99756438306</v>
          </cell>
          <cell r="Z22">
            <v>5482.32149618579</v>
          </cell>
          <cell r="AA22">
            <v>5635.82649807899</v>
          </cell>
          <cell r="AB22">
            <v>5793.6296400252</v>
          </cell>
          <cell r="AC22">
            <v>5955.8512699459</v>
          </cell>
        </row>
        <row r="24">
          <cell r="I24">
            <v>4833</v>
          </cell>
          <cell r="J24">
            <v>5342</v>
          </cell>
          <cell r="K24">
            <v>4763.5</v>
          </cell>
          <cell r="L24">
            <v>4406</v>
          </cell>
          <cell r="M24">
            <v>3637</v>
          </cell>
          <cell r="N24">
            <v>6624.66666666667</v>
          </cell>
          <cell r="O24">
            <v>4599.33333333333</v>
          </cell>
          <cell r="P24">
            <v>3794.83333333333</v>
          </cell>
          <cell r="Q24">
            <v>3292.5</v>
          </cell>
          <cell r="R24">
            <v>5287.83333333333</v>
          </cell>
          <cell r="S24">
            <v>6349.66666666667</v>
          </cell>
          <cell r="T24">
            <v>6883.66666666667</v>
          </cell>
          <cell r="U24">
            <v>5573</v>
          </cell>
          <cell r="V24">
            <v>4725.66666666667</v>
          </cell>
          <cell r="W24">
            <v>4087</v>
          </cell>
          <cell r="X24">
            <v>5587.66666666667</v>
          </cell>
          <cell r="Y24">
            <v>5901.83333333333</v>
          </cell>
          <cell r="Z24">
            <v>6125.83333333333</v>
          </cell>
          <cell r="AA24">
            <v>3898.5</v>
          </cell>
          <cell r="AB24">
            <v>2956.16666666667</v>
          </cell>
          <cell r="AC24">
            <v>2457.83333333333</v>
          </cell>
        </row>
        <row r="25">
          <cell r="I25">
            <v>723.45</v>
          </cell>
          <cell r="J25">
            <v>743.7066</v>
          </cell>
          <cell r="K25">
            <v>764.5303848</v>
          </cell>
          <cell r="L25">
            <v>785.9372355744</v>
          </cell>
          <cell r="M25">
            <v>807.943478170483</v>
          </cell>
          <cell r="N25">
            <v>2890.89300490106</v>
          </cell>
          <cell r="O25">
            <v>2944.34589566318</v>
          </cell>
          <cell r="P25">
            <v>2967.59706153042</v>
          </cell>
          <cell r="Q25">
            <v>2811.96392557753</v>
          </cell>
          <cell r="R25">
            <v>3064.11077275104</v>
          </cell>
          <cell r="S25">
            <v>3013.75793621965</v>
          </cell>
          <cell r="T25">
            <v>3135.42996008382</v>
          </cell>
          <cell r="U25">
            <v>3197.13141049795</v>
          </cell>
          <cell r="V25">
            <v>3228.89993685994</v>
          </cell>
          <cell r="W25">
            <v>3082.0615103798</v>
          </cell>
          <cell r="X25">
            <v>3343.28923107332</v>
          </cell>
          <cell r="Y25">
            <v>3036.91595723286</v>
          </cell>
          <cell r="Z25">
            <v>2467.12136322132</v>
          </cell>
          <cell r="AA25">
            <v>2527.01393446609</v>
          </cell>
          <cell r="AB25">
            <v>2577.43541155651</v>
          </cell>
          <cell r="AC25">
            <v>2566.06570705466</v>
          </cell>
        </row>
        <row r="26">
          <cell r="I26">
            <v>4372.686108</v>
          </cell>
          <cell r="J26">
            <v>4495.121319024</v>
          </cell>
          <cell r="K26">
            <v>4620.98471595667</v>
          </cell>
          <cell r="L26">
            <v>4750.37228800346</v>
          </cell>
          <cell r="M26">
            <v>4883.38271206756</v>
          </cell>
          <cell r="N26">
            <v>4768.70918313587</v>
          </cell>
          <cell r="O26">
            <v>4897.46433108053</v>
          </cell>
          <cell r="P26">
            <v>5029.69586801971</v>
          </cell>
          <cell r="Q26">
            <v>5165.49765645624</v>
          </cell>
          <cell r="R26">
            <v>5304.96609318056</v>
          </cell>
          <cell r="S26">
            <v>5448.20017769643</v>
          </cell>
          <cell r="T26">
            <v>5600.74978267193</v>
          </cell>
          <cell r="U26">
            <v>5757.57077658675</v>
          </cell>
          <cell r="V26">
            <v>5918.78275833117</v>
          </cell>
          <cell r="W26">
            <v>6084.50867556445</v>
          </cell>
          <cell r="X26">
            <v>6254.87491848025</v>
          </cell>
          <cell r="Y26">
            <v>6430.0114161977</v>
          </cell>
          <cell r="Z26">
            <v>6610.05173585124</v>
          </cell>
          <cell r="AA26">
            <v>6795.13318445507</v>
          </cell>
          <cell r="AB26">
            <v>6985.39691361981</v>
          </cell>
          <cell r="AC26">
            <v>7180.98802720117</v>
          </cell>
        </row>
        <row r="28">
          <cell r="I28">
            <v>470.150422736392</v>
          </cell>
          <cell r="J28">
            <v>378.912893459959</v>
          </cell>
          <cell r="K28">
            <v>554.066355613466</v>
          </cell>
          <cell r="L28">
            <v>408.423996632365</v>
          </cell>
          <cell r="M28">
            <v>495.102600266244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30">
          <cell r="I30">
            <v>1530</v>
          </cell>
          <cell r="J30">
            <v>1563.66</v>
          </cell>
          <cell r="K30">
            <v>1601.18784</v>
          </cell>
          <cell r="L30">
            <v>1639.61634816</v>
          </cell>
          <cell r="M30">
            <v>1677.32752416768</v>
          </cell>
          <cell r="N30">
            <v>1814.57552361711</v>
          </cell>
          <cell r="O30">
            <v>1863.56906275477</v>
          </cell>
          <cell r="P30">
            <v>1913.88542744915</v>
          </cell>
          <cell r="Q30">
            <v>1965.56033399028</v>
          </cell>
          <cell r="R30">
            <v>2018.63046300801</v>
          </cell>
          <cell r="S30">
            <v>2073.13348550923</v>
          </cell>
          <cell r="T30">
            <v>2131.18122310349</v>
          </cell>
          <cell r="U30">
            <v>2190.85429735039</v>
          </cell>
          <cell r="V30">
            <v>2252.1982176762</v>
          </cell>
          <cell r="W30">
            <v>2315.25976777113</v>
          </cell>
          <cell r="X30">
            <v>2380.08704126872</v>
          </cell>
          <cell r="Y30">
            <v>2446.72947842425</v>
          </cell>
          <cell r="Z30">
            <v>2515.23790382013</v>
          </cell>
          <cell r="AA30">
            <v>2585.66456512709</v>
          </cell>
          <cell r="AB30">
            <v>2658.06317295065</v>
          </cell>
          <cell r="AC30">
            <v>2732.48894179327</v>
          </cell>
        </row>
        <row r="31">
          <cell r="I31">
            <v>1151</v>
          </cell>
          <cell r="J31">
            <v>1183.228</v>
          </cell>
          <cell r="K31">
            <v>1216.358384</v>
          </cell>
          <cell r="L31">
            <v>1250.416418752</v>
          </cell>
          <cell r="M31">
            <v>1285.42807847706</v>
          </cell>
          <cell r="N31">
            <v>2176.18416301368</v>
          </cell>
          <cell r="O31">
            <v>2205.56264921436</v>
          </cell>
          <cell r="P31">
            <v>2235.33774497876</v>
          </cell>
          <cell r="Q31">
            <v>2265.51480453597</v>
          </cell>
          <cell r="R31">
            <v>2296.0992543972</v>
          </cell>
          <cell r="S31">
            <v>2327.09659433157</v>
          </cell>
          <cell r="T31">
            <v>2359.67594665221</v>
          </cell>
          <cell r="U31">
            <v>2392.71140990534</v>
          </cell>
          <cell r="V31">
            <v>2426.20936964401</v>
          </cell>
          <cell r="W31">
            <v>2460.17630081903</v>
          </cell>
          <cell r="X31">
            <v>2494.6187690305</v>
          </cell>
          <cell r="Y31">
            <v>2529.54343179692</v>
          </cell>
          <cell r="Z31">
            <v>2564.95703984208</v>
          </cell>
          <cell r="AA31">
            <v>2600.86643839987</v>
          </cell>
          <cell r="AB31">
            <v>2637.27856853747</v>
          </cell>
          <cell r="AC31">
            <v>2674.20046849699</v>
          </cell>
        </row>
        <row r="32">
          <cell r="I32">
            <v>228</v>
          </cell>
          <cell r="J32">
            <v>240</v>
          </cell>
          <cell r="K32">
            <v>252</v>
          </cell>
          <cell r="L32">
            <v>264</v>
          </cell>
          <cell r="M32">
            <v>276</v>
          </cell>
          <cell r="N32">
            <v>552</v>
          </cell>
          <cell r="O32">
            <v>576</v>
          </cell>
          <cell r="P32">
            <v>600</v>
          </cell>
          <cell r="Q32">
            <v>624</v>
          </cell>
          <cell r="R32">
            <v>648</v>
          </cell>
          <cell r="S32">
            <v>672</v>
          </cell>
          <cell r="T32">
            <v>696</v>
          </cell>
          <cell r="U32">
            <v>720</v>
          </cell>
          <cell r="V32">
            <v>744</v>
          </cell>
          <cell r="W32">
            <v>768</v>
          </cell>
          <cell r="X32">
            <v>792</v>
          </cell>
          <cell r="Y32">
            <v>816</v>
          </cell>
          <cell r="Z32">
            <v>840</v>
          </cell>
          <cell r="AA32">
            <v>864</v>
          </cell>
          <cell r="AB32">
            <v>888</v>
          </cell>
          <cell r="AC32">
            <v>912</v>
          </cell>
        </row>
        <row r="33">
          <cell r="I33">
            <v>816</v>
          </cell>
          <cell r="J33">
            <v>833.952</v>
          </cell>
          <cell r="K33">
            <v>853.966848</v>
          </cell>
          <cell r="L33">
            <v>874.462052352</v>
          </cell>
          <cell r="M33">
            <v>894.574679556096</v>
          </cell>
          <cell r="N33">
            <v>1977.67973330275</v>
          </cell>
          <cell r="O33">
            <v>2031.07708610192</v>
          </cell>
          <cell r="P33">
            <v>2085.91616742667</v>
          </cell>
          <cell r="Q33">
            <v>2142.23590394719</v>
          </cell>
          <cell r="R33">
            <v>2200.07627335377</v>
          </cell>
          <cell r="S33">
            <v>2259.47833273432</v>
          </cell>
          <cell r="T33">
            <v>2322.74372605088</v>
          </cell>
          <cell r="U33">
            <v>2387.7805503803</v>
          </cell>
          <cell r="V33">
            <v>2454.63840579095</v>
          </cell>
          <cell r="W33">
            <v>2523.3682811531</v>
          </cell>
          <cell r="X33">
            <v>2594.02259302539</v>
          </cell>
          <cell r="Y33">
            <v>2666.6552256301</v>
          </cell>
          <cell r="Z33">
            <v>2741.32157194774</v>
          </cell>
          <cell r="AA33">
            <v>2847.03489186082</v>
          </cell>
          <cell r="AB33">
            <v>2929.84786883293</v>
          </cell>
          <cell r="AC33">
            <v>3013.85960916025</v>
          </cell>
        </row>
        <row r="34">
          <cell r="I34">
            <v>192</v>
          </cell>
          <cell r="J34">
            <v>196.224</v>
          </cell>
          <cell r="K34">
            <v>200.933376</v>
          </cell>
          <cell r="L34">
            <v>192</v>
          </cell>
          <cell r="M34">
            <v>196.416</v>
          </cell>
          <cell r="N34">
            <v>241.943403148948</v>
          </cell>
          <cell r="O34">
            <v>248.47587503397</v>
          </cell>
          <cell r="P34">
            <v>255.184723659887</v>
          </cell>
          <cell r="Q34">
            <v>262.074711198704</v>
          </cell>
          <cell r="R34">
            <v>269.150728401069</v>
          </cell>
          <cell r="S34">
            <v>276.417798067897</v>
          </cell>
          <cell r="T34">
            <v>284.157496413799</v>
          </cell>
          <cell r="U34">
            <v>292.113906313385</v>
          </cell>
          <cell r="V34">
            <v>300.29309569016</v>
          </cell>
          <cell r="W34">
            <v>308.701302369484</v>
          </cell>
          <cell r="X34">
            <v>317.34493883583</v>
          </cell>
          <cell r="Y34">
            <v>326.230597123233</v>
          </cell>
          <cell r="Z34">
            <v>335.365053842684</v>
          </cell>
          <cell r="AA34">
            <v>344.755275350279</v>
          </cell>
          <cell r="AB34">
            <v>354.408423060087</v>
          </cell>
          <cell r="AC34">
            <v>364.331858905769</v>
          </cell>
        </row>
        <row r="35">
          <cell r="I35">
            <v>365.492</v>
          </cell>
          <cell r="J35">
            <v>375.725776</v>
          </cell>
          <cell r="K35">
            <v>386.246097728</v>
          </cell>
          <cell r="L35">
            <v>397.060988464384</v>
          </cell>
          <cell r="M35">
            <v>408.178696141387</v>
          </cell>
          <cell r="N35">
            <v>725.830209446844</v>
          </cell>
          <cell r="O35">
            <v>745.427625101909</v>
          </cell>
          <cell r="P35">
            <v>765.55417097966</v>
          </cell>
          <cell r="Q35">
            <v>786.224133596111</v>
          </cell>
          <cell r="R35">
            <v>807.452185203206</v>
          </cell>
          <cell r="S35">
            <v>829.253394203692</v>
          </cell>
          <cell r="T35">
            <v>852.472489241396</v>
          </cell>
          <cell r="U35">
            <v>876.341718940155</v>
          </cell>
          <cell r="V35">
            <v>900.879287070479</v>
          </cell>
          <cell r="W35">
            <v>926.103907108452</v>
          </cell>
          <cell r="X35">
            <v>952.034816507489</v>
          </cell>
          <cell r="Y35">
            <v>978.691791369699</v>
          </cell>
          <cell r="Z35">
            <v>1006.09516152805</v>
          </cell>
          <cell r="AA35">
            <v>1034.26582605084</v>
          </cell>
          <cell r="AB35">
            <v>1063.22526918026</v>
          </cell>
          <cell r="AC35">
            <v>1092.99557671731</v>
          </cell>
        </row>
        <row r="36">
          <cell r="I36">
            <v>935.06</v>
          </cell>
          <cell r="J36">
            <v>939.1390008</v>
          </cell>
          <cell r="K36">
            <v>946.9122568192</v>
          </cell>
          <cell r="L36">
            <v>969.638150982861</v>
          </cell>
          <cell r="M36">
            <v>991.939828455467</v>
          </cell>
          <cell r="N36">
            <v>846.801911021318</v>
          </cell>
          <cell r="O36">
            <v>869.665562618893</v>
          </cell>
          <cell r="P36">
            <v>893.146532809603</v>
          </cell>
          <cell r="Q36">
            <v>917.261489195462</v>
          </cell>
          <cell r="R36">
            <v>942.02754940374</v>
          </cell>
          <cell r="S36">
            <v>967.462293237641</v>
          </cell>
          <cell r="T36">
            <v>994.551237448295</v>
          </cell>
          <cell r="U36">
            <v>1022.39867209685</v>
          </cell>
          <cell r="V36">
            <v>1051.02583491556</v>
          </cell>
          <cell r="W36">
            <v>1080.45455829319</v>
          </cell>
          <cell r="X36">
            <v>1110.7072859254</v>
          </cell>
          <cell r="Y36">
            <v>1141.80708993132</v>
          </cell>
          <cell r="Z36">
            <v>1173.77768844939</v>
          </cell>
          <cell r="AA36">
            <v>1206.64346372598</v>
          </cell>
          <cell r="AB36">
            <v>1240.4294807103</v>
          </cell>
          <cell r="AC36">
            <v>1275.16150617019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-1155.33333333333</v>
          </cell>
          <cell r="O37">
            <v>-1184.66666666667</v>
          </cell>
          <cell r="P37">
            <v>-1214.66666666667</v>
          </cell>
          <cell r="Q37">
            <v>-622.333333333333</v>
          </cell>
          <cell r="R37">
            <v>-886.2</v>
          </cell>
          <cell r="S37">
            <v>-1099.33333333333</v>
          </cell>
          <cell r="T37">
            <v>-1324.99530532019</v>
          </cell>
          <cell r="U37">
            <v>-1357.43239107258</v>
          </cell>
          <cell r="V37">
            <v>-1390.66356607788</v>
          </cell>
          <cell r="W37">
            <v>-1424.70827036059</v>
          </cell>
          <cell r="X37">
            <v>-802.772530920034</v>
          </cell>
          <cell r="Y37">
            <v>-1046.72289263777</v>
          </cell>
          <cell r="Z37">
            <v>-1302.13639275639</v>
          </cell>
          <cell r="AA37">
            <v>-1569.42808425298</v>
          </cell>
          <cell r="AB37">
            <v>-1607.84910593262</v>
          </cell>
          <cell r="AC37">
            <v>-1647.21070903917</v>
          </cell>
        </row>
        <row r="39">
          <cell r="I39">
            <v>4028.0375</v>
          </cell>
          <cell r="J39">
            <v>4107.0884375</v>
          </cell>
          <cell r="K39">
            <v>4188.1156484375</v>
          </cell>
          <cell r="L39">
            <v>4271.16853964844</v>
          </cell>
          <cell r="M39">
            <v>4356.29775313965</v>
          </cell>
          <cell r="N39">
            <v>5214.6099866898</v>
          </cell>
          <cell r="O39">
            <v>5316.62812350706</v>
          </cell>
          <cell r="P39">
            <v>5416.6988611357</v>
          </cell>
          <cell r="Q39">
            <v>5514.30458940283</v>
          </cell>
          <cell r="R39">
            <v>5608.87690314235</v>
          </cell>
          <cell r="S39">
            <v>5699.79259342787</v>
          </cell>
          <cell r="T39">
            <v>5795.97935097243</v>
          </cell>
          <cell r="U39">
            <v>5887.41446239126</v>
          </cell>
          <cell r="V39">
            <v>5973.24956315075</v>
          </cell>
          <cell r="W39">
            <v>6052.55530084457</v>
          </cell>
          <cell r="X39">
            <v>6124.31487410923</v>
          </cell>
          <cell r="Y39">
            <v>6187.41709893608</v>
          </cell>
          <cell r="Z39">
            <v>6240.64896954116</v>
          </cell>
          <cell r="AA39">
            <v>6282.6876787488</v>
          </cell>
          <cell r="AB39">
            <v>6312.09206049488</v>
          </cell>
          <cell r="AC39">
            <v>6327.29341455152</v>
          </cell>
        </row>
        <row r="40">
          <cell r="I40">
            <v>1530</v>
          </cell>
          <cell r="J40">
            <v>1563.66</v>
          </cell>
          <cell r="K40">
            <v>1601.18784</v>
          </cell>
          <cell r="L40">
            <v>1639.61634816</v>
          </cell>
          <cell r="M40">
            <v>1677.32752416768</v>
          </cell>
          <cell r="N40">
            <v>1814.57552361711</v>
          </cell>
          <cell r="O40">
            <v>1863.56906275477</v>
          </cell>
          <cell r="P40">
            <v>1913.88542744915</v>
          </cell>
          <cell r="Q40">
            <v>1965.56033399028</v>
          </cell>
          <cell r="R40">
            <v>2018.63046300801</v>
          </cell>
          <cell r="S40">
            <v>2073.13348550923</v>
          </cell>
          <cell r="T40">
            <v>2131.18122310349</v>
          </cell>
          <cell r="U40">
            <v>2190.85429735039</v>
          </cell>
          <cell r="V40">
            <v>2252.1982176762</v>
          </cell>
          <cell r="W40">
            <v>2315.25976777113</v>
          </cell>
          <cell r="X40">
            <v>2380.08704126872</v>
          </cell>
          <cell r="Y40">
            <v>2446.72947842425</v>
          </cell>
          <cell r="Z40">
            <v>2515.23790382013</v>
          </cell>
          <cell r="AA40">
            <v>2585.66456512709</v>
          </cell>
          <cell r="AB40">
            <v>2658.06317295065</v>
          </cell>
          <cell r="AC40">
            <v>2732.48894179327</v>
          </cell>
        </row>
        <row r="44">
          <cell r="I44">
            <v>155286.213539923</v>
          </cell>
          <cell r="J44">
            <v>166091.695205958</v>
          </cell>
          <cell r="K44">
            <v>168146.046730227</v>
          </cell>
          <cell r="L44">
            <v>175829.7356725</v>
          </cell>
          <cell r="M44">
            <v>182565.60298939</v>
          </cell>
          <cell r="N44">
            <v>194415.436643765</v>
          </cell>
          <cell r="O44">
            <v>200161.923764965</v>
          </cell>
          <cell r="P44">
            <v>205460.258275927</v>
          </cell>
          <cell r="Q44">
            <v>202990.235890757</v>
          </cell>
          <cell r="R44">
            <v>211093.893962889</v>
          </cell>
          <cell r="S44">
            <v>219580.537841017</v>
          </cell>
          <cell r="T44">
            <v>228413.112097043</v>
          </cell>
          <cell r="U44">
            <v>234697.942462634</v>
          </cell>
          <cell r="V44">
            <v>241680.536842798</v>
          </cell>
          <cell r="W44">
            <v>185259.079639483</v>
          </cell>
          <cell r="X44">
            <v>192087.563009836</v>
          </cell>
          <cell r="Y44">
            <v>200509.15722204</v>
          </cell>
          <cell r="Z44">
            <v>206490.507379601</v>
          </cell>
          <cell r="AA44">
            <v>211778.096030853</v>
          </cell>
          <cell r="AB44">
            <v>216955.926968817</v>
          </cell>
          <cell r="AC44">
            <v>214512.1300637</v>
          </cell>
        </row>
        <row r="52">
          <cell r="J52">
            <v>39300.0236</v>
          </cell>
          <cell r="K52">
            <v>37395.6138</v>
          </cell>
          <cell r="L52">
            <v>35263.603</v>
          </cell>
          <cell r="M52">
            <v>33043.7654</v>
          </cell>
          <cell r="N52">
            <v>29952.400975</v>
          </cell>
          <cell r="O52">
            <v>25556.063775</v>
          </cell>
          <cell r="P52">
            <v>20617.815175</v>
          </cell>
          <cell r="Q52">
            <v>15576.462375</v>
          </cell>
          <cell r="R52">
            <v>10446.821575</v>
          </cell>
          <cell r="S52">
            <v>4851.737975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I53">
            <v>-1942.85944470477</v>
          </cell>
          <cell r="J53">
            <v>-1645.5984374585</v>
          </cell>
          <cell r="K53">
            <v>-1922.74054284711</v>
          </cell>
          <cell r="L53">
            <v>-2585.39920531224</v>
          </cell>
          <cell r="M53">
            <v>-3271.50104940362</v>
          </cell>
          <cell r="N53">
            <v>-1657.84157236129</v>
          </cell>
          <cell r="O53">
            <v>-1592.69227957565</v>
          </cell>
          <cell r="P53">
            <v>-1703.57882103961</v>
          </cell>
          <cell r="Q53">
            <v>-1794.90937606316</v>
          </cell>
          <cell r="R53">
            <v>-1721.31774130185</v>
          </cell>
          <cell r="S53">
            <v>-1637.31696664357</v>
          </cell>
          <cell r="T53">
            <v>-1544.33592101235</v>
          </cell>
          <cell r="U53">
            <v>-1544.33592101235</v>
          </cell>
          <cell r="V53">
            <v>-1544.33592101235</v>
          </cell>
          <cell r="W53">
            <v>-1544.33592101235</v>
          </cell>
          <cell r="X53">
            <v>-1544.33592101235</v>
          </cell>
          <cell r="Y53">
            <v>-1544.33592101235</v>
          </cell>
          <cell r="Z53">
            <v>-1544.33592101235</v>
          </cell>
          <cell r="AA53">
            <v>-1544.33592101235</v>
          </cell>
          <cell r="AB53">
            <v>-1544.33592101235</v>
          </cell>
          <cell r="AC53">
            <v>-1544.33592101235</v>
          </cell>
        </row>
        <row r="56">
          <cell r="I56">
            <v>26.367</v>
          </cell>
          <cell r="J56">
            <v>39.30333</v>
          </cell>
          <cell r="K56">
            <v>38.24865</v>
          </cell>
          <cell r="L56">
            <v>37.19397</v>
          </cell>
          <cell r="M56">
            <v>36.13929</v>
          </cell>
          <cell r="N56">
            <v>41.552775</v>
          </cell>
          <cell r="O56">
            <v>52.907085</v>
          </cell>
          <cell r="P56">
            <v>50.270385</v>
          </cell>
          <cell r="Q56">
            <v>54.10185</v>
          </cell>
          <cell r="R56">
            <v>63.87414</v>
          </cell>
          <cell r="S56">
            <v>104.932575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8">
          <cell r="J58">
            <v>17578</v>
          </cell>
          <cell r="K58">
            <v>17402.22</v>
          </cell>
          <cell r="L58">
            <v>16699.1</v>
          </cell>
          <cell r="M58">
            <v>15995.98</v>
          </cell>
          <cell r="N58">
            <v>15292.86</v>
          </cell>
          <cell r="O58">
            <v>14501.85</v>
          </cell>
          <cell r="P58">
            <v>13271.39</v>
          </cell>
          <cell r="Q58">
            <v>11513.59</v>
          </cell>
          <cell r="R58">
            <v>9667.9</v>
          </cell>
          <cell r="S58">
            <v>7382.76</v>
          </cell>
          <cell r="T58">
            <v>3955.05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98">
          <cell r="I98">
            <v>20160</v>
          </cell>
        </row>
        <row r="99">
          <cell r="I99">
            <v>0</v>
          </cell>
        </row>
        <row r="109">
          <cell r="I109">
            <v>398720</v>
          </cell>
        </row>
        <row r="110">
          <cell r="I110">
            <v>220000</v>
          </cell>
        </row>
        <row r="135">
          <cell r="I135">
            <v>2861</v>
          </cell>
          <cell r="J135">
            <v>3623</v>
          </cell>
          <cell r="K135">
            <v>-4677.5</v>
          </cell>
          <cell r="L135">
            <v>1321</v>
          </cell>
          <cell r="M135">
            <v>904.000000000002</v>
          </cell>
          <cell r="N135">
            <v>2345.11368535132</v>
          </cell>
          <cell r="O135">
            <v>1171.76646911554</v>
          </cell>
          <cell r="P135">
            <v>2287.5906833218</v>
          </cell>
          <cell r="Q135">
            <v>-4853.64309672682</v>
          </cell>
          <cell r="R135">
            <v>-105.815913425085</v>
          </cell>
          <cell r="S135">
            <v>1335.08249595308</v>
          </cell>
          <cell r="T135">
            <v>2951.57095066035</v>
          </cell>
          <cell r="U135">
            <v>1928.90652932851</v>
          </cell>
          <cell r="V135">
            <v>2809.46507246857</v>
          </cell>
          <cell r="W135">
            <v>-8166.82562696964</v>
          </cell>
          <cell r="X135">
            <v>-1289.56320545316</v>
          </cell>
          <cell r="Y135">
            <v>1514.75538149027</v>
          </cell>
          <cell r="Z135">
            <v>-556.505370652774</v>
          </cell>
          <cell r="AA135">
            <v>569.370623814133</v>
          </cell>
          <cell r="AB135">
            <v>1460.94871771739</v>
          </cell>
          <cell r="AC135">
            <v>-5436.53745731147</v>
          </cell>
        </row>
        <row r="147">
          <cell r="J147">
            <v>-106.714285714246</v>
          </cell>
          <cell r="K147">
            <v>-106.714285714304</v>
          </cell>
          <cell r="L147">
            <v>-106.714285714363</v>
          </cell>
          <cell r="M147">
            <v>-106.714285714261</v>
          </cell>
          <cell r="N147">
            <v>-100.154761904734</v>
          </cell>
          <cell r="O147">
            <v>-100.000000000029</v>
          </cell>
          <cell r="P147">
            <v>-100.000000000029</v>
          </cell>
          <cell r="Q147">
            <v>-100</v>
          </cell>
          <cell r="R147">
            <v>-99.9999999999709</v>
          </cell>
          <cell r="S147">
            <v>-100</v>
          </cell>
          <cell r="T147">
            <v>-100</v>
          </cell>
          <cell r="U147">
            <v>-100</v>
          </cell>
          <cell r="V147">
            <v>-100</v>
          </cell>
          <cell r="W147">
            <v>-100</v>
          </cell>
          <cell r="X147">
            <v>-100</v>
          </cell>
          <cell r="Y147">
            <v>-100</v>
          </cell>
          <cell r="Z147">
            <v>-100</v>
          </cell>
          <cell r="AA147">
            <v>-100</v>
          </cell>
          <cell r="AB147">
            <v>-100</v>
          </cell>
          <cell r="AC147">
            <v>-100</v>
          </cell>
        </row>
        <row r="153">
          <cell r="J153">
            <v>-20160</v>
          </cell>
          <cell r="K153">
            <v>-22688</v>
          </cell>
          <cell r="L153">
            <v>-23818</v>
          </cell>
          <cell r="M153">
            <v>-28564</v>
          </cell>
          <cell r="N153">
            <v>-45348</v>
          </cell>
          <cell r="O153">
            <v>-52640</v>
          </cell>
          <cell r="P153">
            <v>-54022</v>
          </cell>
          <cell r="Q153">
            <v>-51800</v>
          </cell>
          <cell r="R153">
            <v>-54616</v>
          </cell>
          <cell r="S153">
            <v>-65224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4">
          <cell r="J154">
            <v>0</v>
          </cell>
          <cell r="K154">
            <v>-8800</v>
          </cell>
          <cell r="L154">
            <v>-8800</v>
          </cell>
          <cell r="M154">
            <v>-8800</v>
          </cell>
          <cell r="N154">
            <v>-8800</v>
          </cell>
          <cell r="O154">
            <v>-13200</v>
          </cell>
          <cell r="P154">
            <v>-22000</v>
          </cell>
          <cell r="Q154">
            <v>-22000</v>
          </cell>
          <cell r="R154">
            <v>-26400</v>
          </cell>
          <cell r="S154">
            <v>-35200</v>
          </cell>
          <cell r="T154">
            <v>-66000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2" outlineLevelCol="1"/>
  <cols>
    <col collapsed="false" customWidth="true" hidden="false" outlineLevel="0" max="1" min="1" style="1" width="30.7"/>
    <col collapsed="false" customWidth="true" hidden="false" outlineLevel="0" max="2" min="2" style="1" width="3.7"/>
    <col collapsed="false" customWidth="true" hidden="false" outlineLevel="0" max="3" min="3" style="1" width="9.7"/>
    <col collapsed="false" customWidth="true" hidden="false" outlineLevel="1" max="7" min="4" style="1" width="9.7"/>
    <col collapsed="false" customWidth="true" hidden="false" outlineLevel="0" max="25" min="8" style="1" width="9.7"/>
    <col collapsed="false" customWidth="false" hidden="false" outlineLevel="0" max="257" min="26" style="2" width="9.14"/>
  </cols>
  <sheetData>
    <row r="2" customFormat="false" ht="12.75" hidden="false" customHeight="false" outlineLevel="0" collapsed="false">
      <c r="A2" s="3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2.75" hidden="false" customHeight="false" outlineLevel="0" collapsed="false">
      <c r="A3" s="5"/>
    </row>
    <row r="4" customFormat="false" ht="12.75" hidden="false" customHeight="false" outlineLevel="0" collapsed="false">
      <c r="A4" s="5"/>
    </row>
    <row r="5" customFormat="false" ht="13.5" hidden="false" customHeight="false" outlineLevel="0" collapsed="false">
      <c r="A5" s="6" t="s">
        <v>1</v>
      </c>
      <c r="B5" s="7"/>
      <c r="C5" s="7"/>
      <c r="D5" s="7" t="n">
        <v>1999</v>
      </c>
      <c r="E5" s="7" t="n">
        <f aca="false">D5+1</f>
        <v>2000</v>
      </c>
      <c r="F5" s="7" t="n">
        <f aca="false">E5+1</f>
        <v>2001</v>
      </c>
      <c r="G5" s="7" t="n">
        <f aca="false">F5+1</f>
        <v>2002</v>
      </c>
      <c r="H5" s="7" t="n">
        <f aca="false">G5+1</f>
        <v>2003</v>
      </c>
      <c r="I5" s="7" t="n">
        <f aca="false">H5+1</f>
        <v>2004</v>
      </c>
      <c r="J5" s="7" t="n">
        <f aca="false">I5+1</f>
        <v>2005</v>
      </c>
      <c r="K5" s="7" t="n">
        <f aca="false">J5+1</f>
        <v>2006</v>
      </c>
      <c r="L5" s="7" t="n">
        <f aca="false">K5+1</f>
        <v>2007</v>
      </c>
      <c r="M5" s="7" t="n">
        <f aca="false">L5+1</f>
        <v>2008</v>
      </c>
      <c r="N5" s="7" t="n">
        <f aca="false">M5+1</f>
        <v>2009</v>
      </c>
      <c r="O5" s="7" t="n">
        <f aca="false">N5+1</f>
        <v>2010</v>
      </c>
      <c r="P5" s="7" t="n">
        <f aca="false">O5+1</f>
        <v>2011</v>
      </c>
      <c r="Q5" s="7" t="n">
        <f aca="false">P5+1</f>
        <v>2012</v>
      </c>
      <c r="R5" s="7" t="n">
        <f aca="false">Q5+1</f>
        <v>2013</v>
      </c>
      <c r="S5" s="7" t="n">
        <f aca="false">R5+1</f>
        <v>2014</v>
      </c>
      <c r="T5" s="7" t="n">
        <f aca="false">S5+1</f>
        <v>2015</v>
      </c>
      <c r="U5" s="7" t="n">
        <f aca="false">T5+1</f>
        <v>2016</v>
      </c>
      <c r="V5" s="7" t="n">
        <f aca="false">U5+1</f>
        <v>2017</v>
      </c>
      <c r="W5" s="7" t="n">
        <f aca="false">V5+1</f>
        <v>2018</v>
      </c>
      <c r="X5" s="7" t="n">
        <f aca="false">W5+1</f>
        <v>2019</v>
      </c>
      <c r="Y5" s="7" t="n">
        <f aca="false">X5+1</f>
        <v>2020</v>
      </c>
    </row>
    <row r="6" customFormat="false" ht="12.75" hidden="false" customHeight="false" outlineLevel="0" collapsed="false">
      <c r="A6" s="8"/>
      <c r="B6" s="9"/>
      <c r="C6" s="9"/>
      <c r="D6" s="9"/>
      <c r="E6" s="9"/>
      <c r="F6" s="10"/>
      <c r="G6" s="10"/>
      <c r="H6" s="10"/>
      <c r="I6" s="11"/>
      <c r="J6" s="11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customFormat="false" ht="12.75" hidden="false" customHeight="false" outlineLevel="0" collapsed="false">
      <c r="A7" s="8"/>
      <c r="B7" s="9"/>
      <c r="C7" s="9"/>
      <c r="D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customFormat="false" ht="12.75" hidden="false" customHeight="false" outlineLevel="0" collapsed="false">
      <c r="A8" s="5" t="s">
        <v>2</v>
      </c>
      <c r="B8" s="10"/>
      <c r="C8" s="10"/>
      <c r="D8" s="10"/>
      <c r="Z8" s="12"/>
      <c r="AA8" s="12"/>
      <c r="AB8" s="12"/>
    </row>
    <row r="9" customFormat="false" ht="12.75" hidden="false" customHeight="false" outlineLevel="0" collapsed="false">
      <c r="A9" s="13" t="s">
        <v>3</v>
      </c>
      <c r="B9" s="10"/>
      <c r="C9" s="10"/>
      <c r="D9" s="10"/>
      <c r="Z9" s="12"/>
      <c r="AA9" s="12"/>
      <c r="AB9" s="12"/>
    </row>
    <row r="10" customFormat="false" ht="12.75" hidden="false" customHeight="false" outlineLevel="0" collapsed="false">
      <c r="A10" s="14" t="s">
        <v>4</v>
      </c>
      <c r="B10" s="10"/>
      <c r="C10" s="10"/>
      <c r="D10" s="4"/>
      <c r="E10" s="15" t="n">
        <f aca="false">SUM([1]Consolidated!I9:I12)</f>
        <v>302233.360404628</v>
      </c>
      <c r="F10" s="15" t="n">
        <f aca="false">SUM([1]Consolidated!J9:J12)</f>
        <v>314916.494730667</v>
      </c>
      <c r="G10" s="15" t="n">
        <f aca="false">SUM([1]Consolidated!K9:K12)</f>
        <v>316970.11403178</v>
      </c>
      <c r="H10" s="15" t="n">
        <f aca="false">SUM([1]Consolidated!L9:L12)</f>
        <v>336236.018729443</v>
      </c>
      <c r="I10" s="15" t="n">
        <f aca="false">SUM([1]Consolidated!M9:M12)</f>
        <v>349315.926685695</v>
      </c>
      <c r="J10" s="15" t="n">
        <f aca="false">SUM([1]Consolidated!N9:N12)</f>
        <v>353926.795407368</v>
      </c>
      <c r="K10" s="15" t="n">
        <f aca="false">SUM([1]Consolidated!O9:O12)</f>
        <v>365865.541624586</v>
      </c>
      <c r="L10" s="15" t="n">
        <f aca="false">SUM([1]Consolidated!P9:P12)</f>
        <v>377103.947140524</v>
      </c>
      <c r="M10" s="15" t="n">
        <f aca="false">SUM([1]Consolidated!Q9:Q12)</f>
        <v>368868.762317115</v>
      </c>
      <c r="N10" s="15" t="n">
        <f aca="false">SUM([1]Consolidated!R9:R12)</f>
        <v>392158.169329153</v>
      </c>
      <c r="O10" s="15" t="n">
        <f aca="false">SUM([1]Consolidated!S9:S12)</f>
        <v>409581.308656455</v>
      </c>
      <c r="P10" s="15" t="n">
        <f aca="false">SUM([1]Consolidated!T9:T12)</f>
        <v>329711.260351561</v>
      </c>
      <c r="Q10" s="15" t="n">
        <f aca="false">SUM([1]Consolidated!U9:U12)</f>
        <v>130704.46261062</v>
      </c>
      <c r="R10" s="15" t="n">
        <f aca="false">SUM([1]Consolidated!V9:V12)</f>
        <v>132812.689595124</v>
      </c>
      <c r="S10" s="15" t="n">
        <f aca="false">SUM([1]Consolidated!W9:W12)</f>
        <v>126021.620042677</v>
      </c>
      <c r="T10" s="15" t="n">
        <f aca="false">SUM([1]Consolidated!X9:X12)</f>
        <v>139860.782330602</v>
      </c>
      <c r="U10" s="15" t="n">
        <f aca="false">SUM([1]Consolidated!Y9:Y12)</f>
        <v>101639.229354783</v>
      </c>
      <c r="V10" s="15" t="n">
        <f aca="false">SUM([1]Consolidated!Z9:Z12)</f>
        <v>10767.9661110132</v>
      </c>
      <c r="W10" s="15" t="n">
        <f aca="false">SUM([1]Consolidated!AA9:AA12)</f>
        <v>11066.5919258593</v>
      </c>
      <c r="X10" s="15" t="n">
        <f aca="false">SUM([1]Consolidated!AB9:AB12)</f>
        <v>11256.8707433668</v>
      </c>
      <c r="Y10" s="15" t="n">
        <f aca="false">SUM([1]Consolidated!AC9:AC12)</f>
        <v>10729.3514480369</v>
      </c>
      <c r="Z10" s="12"/>
      <c r="AA10" s="12"/>
      <c r="AB10" s="12"/>
    </row>
    <row r="11" customFormat="false" ht="12.75" hidden="false" customHeight="false" outlineLevel="0" collapsed="false">
      <c r="A11" s="14" t="s">
        <v>5</v>
      </c>
      <c r="B11" s="10"/>
      <c r="C11" s="10"/>
      <c r="D11" s="4"/>
      <c r="E11" s="16" t="n">
        <v>0</v>
      </c>
      <c r="F11" s="16" t="n">
        <v>0</v>
      </c>
      <c r="G11" s="16" t="n">
        <v>0</v>
      </c>
      <c r="H11" s="16" t="n">
        <v>0</v>
      </c>
      <c r="I11" s="16" t="n">
        <v>0</v>
      </c>
      <c r="J11" s="16" t="n">
        <v>0</v>
      </c>
      <c r="K11" s="16" t="n">
        <v>0</v>
      </c>
      <c r="L11" s="16" t="n">
        <v>0</v>
      </c>
      <c r="M11" s="16" t="n">
        <v>0</v>
      </c>
      <c r="N11" s="16" t="n">
        <v>0</v>
      </c>
      <c r="O11" s="16" t="n">
        <v>0</v>
      </c>
      <c r="P11" s="16" t="n">
        <v>0</v>
      </c>
      <c r="Q11" s="16" t="n">
        <v>0</v>
      </c>
      <c r="R11" s="16" t="n">
        <v>0</v>
      </c>
      <c r="S11" s="16" t="n">
        <v>0</v>
      </c>
      <c r="T11" s="16" t="n">
        <v>0</v>
      </c>
      <c r="U11" s="16" t="n">
        <v>0</v>
      </c>
      <c r="V11" s="16" t="n">
        <v>0</v>
      </c>
      <c r="W11" s="16" t="n">
        <v>0</v>
      </c>
      <c r="X11" s="16" t="n">
        <v>0</v>
      </c>
      <c r="Y11" s="16" t="n">
        <v>0</v>
      </c>
      <c r="Z11" s="12"/>
      <c r="AA11" s="12"/>
      <c r="AB11" s="12"/>
    </row>
    <row r="12" customFormat="false" ht="12.75" hidden="false" customHeight="false" outlineLevel="0" collapsed="false">
      <c r="A12" s="14" t="s">
        <v>6</v>
      </c>
      <c r="B12" s="10"/>
      <c r="C12" s="10"/>
      <c r="D12" s="4"/>
      <c r="E12" s="15" t="n">
        <f aca="false">+[1]Consolidated!I14-[1]Consolidated!I37</f>
        <v>4668.3</v>
      </c>
      <c r="F12" s="15" t="n">
        <f aca="false">+[1]Consolidated!J14-[1]Consolidated!J37</f>
        <v>4668.3</v>
      </c>
      <c r="G12" s="15" t="n">
        <f aca="false">+[1]Consolidated!K14-[1]Consolidated!K37</f>
        <v>4668.3</v>
      </c>
      <c r="H12" s="15" t="n">
        <f aca="false">+[1]Consolidated!L14-[1]Consolidated!L37</f>
        <v>4736.32237762238</v>
      </c>
      <c r="I12" s="15" t="n">
        <f aca="false">+[1]Consolidated!M14-[1]Consolidated!M37</f>
        <v>4804.34475524475</v>
      </c>
      <c r="J12" s="15" t="n">
        <f aca="false">+[1]Consolidated!N14-[1]Consolidated!N37</f>
        <v>5225.30098801773</v>
      </c>
      <c r="K12" s="15" t="n">
        <f aca="false">+[1]Consolidated!O14-[1]Consolidated!O37</f>
        <v>5355.44698116089</v>
      </c>
      <c r="L12" s="15" t="n">
        <f aca="false">+[1]Consolidated!P14-[1]Consolidated!P37</f>
        <v>5427.50139092701</v>
      </c>
      <c r="M12" s="15" t="n">
        <f aca="false">+[1]Consolidated!Q14-[1]Consolidated!Q37</f>
        <v>4496.40119308696</v>
      </c>
      <c r="N12" s="15" t="n">
        <f aca="false">+[1]Consolidated!R14-[1]Consolidated!R37</f>
        <v>5280.12142857429</v>
      </c>
      <c r="O12" s="15" t="n">
        <f aca="false">+[1]Consolidated!S14-[1]Consolidated!S37</f>
        <v>5369.87891800744</v>
      </c>
      <c r="P12" s="15" t="n">
        <f aca="false">+[1]Consolidated!T14-[1]Consolidated!T37</f>
        <v>4664.55778180791</v>
      </c>
      <c r="Q12" s="15" t="n">
        <f aca="false">+[1]Consolidated!U14-[1]Consolidated!U37</f>
        <v>2805.68450039091</v>
      </c>
      <c r="R12" s="15" t="n">
        <f aca="false">+[1]Consolidated!V14-[1]Consolidated!V37</f>
        <v>2843.12603310459</v>
      </c>
      <c r="S12" s="15" t="n">
        <f aca="false">+[1]Consolidated!W14-[1]Consolidated!W37</f>
        <v>2432.18255358883</v>
      </c>
      <c r="T12" s="15" t="n">
        <f aca="false">+[1]Consolidated!X14-[1]Consolidated!X37</f>
        <v>2376.11589841252</v>
      </c>
      <c r="U12" s="15" t="n">
        <f aca="false">+[1]Consolidated!Y14-[1]Consolidated!Y37</f>
        <v>2427.24232633925</v>
      </c>
      <c r="V12" s="15" t="n">
        <f aca="false">+[1]Consolidated!Z14-[1]Consolidated!Z37</f>
        <v>2924.23547012406</v>
      </c>
      <c r="W12" s="15" t="n">
        <f aca="false">+[1]Consolidated!AA14-[1]Consolidated!AA37</f>
        <v>3278.66733624878</v>
      </c>
      <c r="X12" s="15" t="n">
        <f aca="false">+[1]Consolidated!AB14-[1]Consolidated!AB37</f>
        <v>3322.05745730954</v>
      </c>
      <c r="Y12" s="15" t="n">
        <f aca="false">+[1]Consolidated!AC14-[1]Consolidated!AC37</f>
        <v>2836.24028420103</v>
      </c>
      <c r="Z12" s="12"/>
      <c r="AA12" s="12"/>
      <c r="AB12" s="12"/>
    </row>
    <row r="13" customFormat="false" ht="12.75" hidden="false" customHeight="false" outlineLevel="0" collapsed="false">
      <c r="A13" s="2"/>
      <c r="B13" s="10"/>
      <c r="C13" s="10"/>
      <c r="D13" s="10"/>
      <c r="Z13" s="12"/>
      <c r="AA13" s="12"/>
      <c r="AB13" s="12"/>
    </row>
    <row r="14" customFormat="false" ht="12.75" hidden="false" customHeight="false" outlineLevel="0" collapsed="false">
      <c r="A14" s="13" t="s">
        <v>7</v>
      </c>
      <c r="B14" s="10"/>
      <c r="C14" s="10"/>
      <c r="D14" s="10"/>
      <c r="Z14" s="12"/>
      <c r="AA14" s="12"/>
      <c r="AB14" s="12"/>
    </row>
    <row r="15" customFormat="false" ht="12.75" hidden="false" customHeight="false" outlineLevel="0" collapsed="false">
      <c r="A15" s="14" t="s">
        <v>4</v>
      </c>
      <c r="B15" s="10"/>
      <c r="C15" s="10"/>
      <c r="D15" s="4"/>
      <c r="E15" s="16" t="n">
        <v>0</v>
      </c>
      <c r="F15" s="16" t="n">
        <v>0</v>
      </c>
      <c r="G15" s="16" t="n">
        <v>0</v>
      </c>
      <c r="H15" s="16" t="n">
        <v>0</v>
      </c>
      <c r="I15" s="16" t="n">
        <v>0</v>
      </c>
      <c r="J15" s="16" t="n">
        <v>0</v>
      </c>
      <c r="K15" s="16" t="n">
        <v>0</v>
      </c>
      <c r="L15" s="16" t="n">
        <v>0</v>
      </c>
      <c r="M15" s="16" t="n">
        <v>0</v>
      </c>
      <c r="N15" s="16" t="n">
        <v>0</v>
      </c>
      <c r="O15" s="16" t="n">
        <v>0</v>
      </c>
      <c r="P15" s="16" t="n">
        <v>0</v>
      </c>
      <c r="Q15" s="16" t="n">
        <v>0</v>
      </c>
      <c r="R15" s="16" t="n">
        <v>0</v>
      </c>
      <c r="S15" s="16" t="n">
        <v>0</v>
      </c>
      <c r="T15" s="16" t="n">
        <v>0</v>
      </c>
      <c r="U15" s="16" t="n">
        <v>0</v>
      </c>
      <c r="V15" s="16" t="n">
        <v>0</v>
      </c>
      <c r="W15" s="16" t="n">
        <v>0</v>
      </c>
      <c r="X15" s="16" t="n">
        <v>0</v>
      </c>
      <c r="Y15" s="16" t="n">
        <v>0</v>
      </c>
      <c r="Z15" s="12"/>
      <c r="AA15" s="12"/>
      <c r="AB15" s="12"/>
    </row>
    <row r="16" customFormat="false" ht="12.75" hidden="false" customHeight="false" outlineLevel="0" collapsed="false">
      <c r="A16" s="14" t="s">
        <v>8</v>
      </c>
      <c r="B16" s="10"/>
      <c r="C16" s="10"/>
      <c r="D16" s="4"/>
      <c r="E16" s="15" t="n">
        <f aca="false">+[1]Consolidated!I13</f>
        <v>987.852448081997</v>
      </c>
      <c r="F16" s="15" t="n">
        <f aca="false">+[1]Consolidated!J13</f>
        <v>976.639145041998</v>
      </c>
      <c r="G16" s="15" t="n">
        <f aca="false">+[1]Consolidated!K13</f>
        <v>976.639145041998</v>
      </c>
      <c r="H16" s="15" t="n">
        <f aca="false">+[1]Consolidated!L13</f>
        <v>976.639145041998</v>
      </c>
      <c r="I16" s="15" t="n">
        <f aca="false">+[1]Consolidated!M13</f>
        <v>987.852448081997</v>
      </c>
      <c r="J16" s="15" t="n">
        <f aca="false">+[1]Consolidated!N13</f>
        <v>14352.9137464225</v>
      </c>
      <c r="K16" s="15" t="n">
        <f aca="false">+[1]Consolidated!O13</f>
        <v>15861.0390301462</v>
      </c>
      <c r="L16" s="15" t="n">
        <f aca="false">+[1]Consolidated!P13</f>
        <v>17281.2142114651</v>
      </c>
      <c r="M16" s="15" t="n">
        <f aca="false">+[1]Consolidated!Q13</f>
        <v>16414.390964814</v>
      </c>
      <c r="N16" s="15" t="n">
        <f aca="false">+[1]Consolidated!R13</f>
        <v>19507.644677541</v>
      </c>
      <c r="O16" s="15" t="n">
        <f aca="false">+[1]Consolidated!S13</f>
        <v>23752.4560763724</v>
      </c>
      <c r="P16" s="15" t="n">
        <f aca="false">+[1]Consolidated!T13</f>
        <v>81229.3447892004</v>
      </c>
      <c r="Q16" s="15" t="n">
        <f aca="false">+[1]Consolidated!U13</f>
        <v>207482.357919266</v>
      </c>
      <c r="R16" s="15" t="n">
        <f aca="false">+[1]Consolidated!V13</f>
        <v>214984.641746847</v>
      </c>
      <c r="S16" s="15" t="n">
        <f aca="false">+[1]Consolidated!W13</f>
        <v>210622.918637666</v>
      </c>
      <c r="T16" s="15" t="n">
        <f aca="false">+[1]Consolidated!X13</f>
        <v>217143.067245542</v>
      </c>
      <c r="U16" s="15" t="n">
        <f aca="false">+[1]Consolidated!Y13</f>
        <v>268117.060850083</v>
      </c>
      <c r="V16" s="15" t="n">
        <f aca="false">+[1]Consolidated!Z13</f>
        <v>355545.362085381</v>
      </c>
      <c r="W16" s="15" t="n">
        <f aca="false">+[1]Consolidated!AA13</f>
        <v>366878.943164489</v>
      </c>
      <c r="X16" s="15" t="n">
        <f aca="false">+[1]Consolidated!AB13</f>
        <v>377465.453551504</v>
      </c>
      <c r="Y16" s="15" t="n">
        <f aca="false">+[1]Consolidated!AC13</f>
        <v>366013.988853142</v>
      </c>
      <c r="Z16" s="12"/>
      <c r="AA16" s="12"/>
      <c r="AB16" s="12"/>
    </row>
    <row r="17" customFormat="false" ht="12.75" hidden="false" customHeight="false" outlineLevel="0" collapsed="false">
      <c r="A17" s="14" t="s">
        <v>9</v>
      </c>
      <c r="B17" s="10"/>
      <c r="C17" s="10"/>
      <c r="D17" s="4"/>
      <c r="E17" s="16" t="n">
        <v>0</v>
      </c>
      <c r="F17" s="16" t="n">
        <v>0</v>
      </c>
      <c r="G17" s="16" t="n">
        <v>0</v>
      </c>
      <c r="H17" s="16" t="n">
        <v>0</v>
      </c>
      <c r="I17" s="16" t="n">
        <v>0</v>
      </c>
      <c r="J17" s="16" t="n">
        <v>0</v>
      </c>
      <c r="K17" s="16" t="n">
        <v>0</v>
      </c>
      <c r="L17" s="16" t="n">
        <v>0</v>
      </c>
      <c r="M17" s="16" t="n">
        <v>0</v>
      </c>
      <c r="N17" s="16" t="n">
        <v>0</v>
      </c>
      <c r="O17" s="16" t="n">
        <v>0</v>
      </c>
      <c r="P17" s="16" t="n">
        <v>0</v>
      </c>
      <c r="Q17" s="16" t="n">
        <v>0</v>
      </c>
      <c r="R17" s="16" t="n">
        <v>0</v>
      </c>
      <c r="S17" s="16" t="n">
        <v>0</v>
      </c>
      <c r="T17" s="16" t="n">
        <v>0</v>
      </c>
      <c r="U17" s="16" t="n">
        <v>0</v>
      </c>
      <c r="V17" s="16" t="n">
        <v>0</v>
      </c>
      <c r="W17" s="16" t="n">
        <v>0</v>
      </c>
      <c r="X17" s="16" t="n">
        <v>0</v>
      </c>
      <c r="Y17" s="16" t="n">
        <v>0</v>
      </c>
      <c r="Z17" s="12"/>
      <c r="AA17" s="12"/>
      <c r="AB17" s="12"/>
    </row>
    <row r="18" customFormat="false" ht="12.75" hidden="false" customHeight="false" outlineLevel="0" collapsed="false">
      <c r="A18" s="2"/>
      <c r="B18" s="10"/>
      <c r="C18" s="10"/>
      <c r="D18" s="10"/>
      <c r="Z18" s="12"/>
      <c r="AA18" s="12"/>
      <c r="AB18" s="12"/>
    </row>
    <row r="19" customFormat="false" ht="12.75" hidden="false" customHeight="false" outlineLevel="0" collapsed="false">
      <c r="A19" s="14" t="s">
        <v>10</v>
      </c>
      <c r="B19" s="10"/>
      <c r="C19" s="10"/>
      <c r="D19" s="17"/>
      <c r="E19" s="18" t="n">
        <f aca="false">-[1]Consolidated!I53</f>
        <v>1942.85944470477</v>
      </c>
      <c r="F19" s="18" t="n">
        <f aca="false">-[1]Consolidated!J53</f>
        <v>1645.5984374585</v>
      </c>
      <c r="G19" s="18" t="n">
        <f aca="false">-[1]Consolidated!K53</f>
        <v>1922.74054284711</v>
      </c>
      <c r="H19" s="18" t="n">
        <f aca="false">-[1]Consolidated!L53</f>
        <v>2585.39920531224</v>
      </c>
      <c r="I19" s="18" t="n">
        <f aca="false">-[1]Consolidated!M53</f>
        <v>3271.50104940362</v>
      </c>
      <c r="J19" s="18" t="n">
        <f aca="false">-[1]Consolidated!N53</f>
        <v>1657.84157236129</v>
      </c>
      <c r="K19" s="18" t="n">
        <f aca="false">-[1]Consolidated!O53</f>
        <v>1592.69227957565</v>
      </c>
      <c r="L19" s="18" t="n">
        <f aca="false">-[1]Consolidated!P53</f>
        <v>1703.57882103961</v>
      </c>
      <c r="M19" s="18" t="n">
        <f aca="false">-[1]Consolidated!Q53</f>
        <v>1794.90937606316</v>
      </c>
      <c r="N19" s="18" t="n">
        <f aca="false">-[1]Consolidated!R53</f>
        <v>1721.31774130185</v>
      </c>
      <c r="O19" s="18" t="n">
        <f aca="false">-[1]Consolidated!S53</f>
        <v>1637.31696664357</v>
      </c>
      <c r="P19" s="18" t="n">
        <f aca="false">-[1]Consolidated!T53</f>
        <v>1544.33592101235</v>
      </c>
      <c r="Q19" s="18" t="n">
        <f aca="false">-[1]Consolidated!U53</f>
        <v>1544.33592101235</v>
      </c>
      <c r="R19" s="18" t="n">
        <f aca="false">-[1]Consolidated!V53</f>
        <v>1544.33592101235</v>
      </c>
      <c r="S19" s="18" t="n">
        <f aca="false">-[1]Consolidated!W53</f>
        <v>1544.33592101235</v>
      </c>
      <c r="T19" s="18" t="n">
        <f aca="false">-[1]Consolidated!X53</f>
        <v>1544.33592101235</v>
      </c>
      <c r="U19" s="18" t="n">
        <f aca="false">-[1]Consolidated!Y53</f>
        <v>1544.33592101235</v>
      </c>
      <c r="V19" s="18" t="n">
        <f aca="false">-[1]Consolidated!Z53</f>
        <v>1544.33592101235</v>
      </c>
      <c r="W19" s="18" t="n">
        <f aca="false">-[1]Consolidated!AA53</f>
        <v>1544.33592101235</v>
      </c>
      <c r="X19" s="18" t="n">
        <f aca="false">-[1]Consolidated!AB53</f>
        <v>1544.33592101235</v>
      </c>
      <c r="Y19" s="18" t="n">
        <f aca="false">-[1]Consolidated!AC53</f>
        <v>1544.33592101235</v>
      </c>
      <c r="Z19" s="12"/>
      <c r="AA19" s="12"/>
      <c r="AB19" s="12"/>
    </row>
    <row r="20" customFormat="false" ht="12.75" hidden="false" customHeight="false" outlineLevel="0" collapsed="false">
      <c r="A20" s="14" t="s">
        <v>11</v>
      </c>
      <c r="B20" s="10"/>
      <c r="C20" s="10"/>
      <c r="D20" s="4"/>
      <c r="E20" s="4" t="n">
        <f aca="false">SUM(E10:E19)</f>
        <v>309832.372297415</v>
      </c>
      <c r="F20" s="4" t="n">
        <f aca="false">SUM(F10:F19)</f>
        <v>322207.032313168</v>
      </c>
      <c r="G20" s="4" t="n">
        <f aca="false">SUM(G10:G19)</f>
        <v>324537.793719669</v>
      </c>
      <c r="H20" s="4" t="n">
        <f aca="false">SUM(H10:H19)</f>
        <v>344534.379457419</v>
      </c>
      <c r="I20" s="4" t="n">
        <f aca="false">SUM(I10:I19)</f>
        <v>358379.624938426</v>
      </c>
      <c r="J20" s="4" t="n">
        <f aca="false">SUM(J10:J19)</f>
        <v>375162.851714169</v>
      </c>
      <c r="K20" s="4" t="n">
        <f aca="false">SUM(K10:K19)</f>
        <v>388674.719915469</v>
      </c>
      <c r="L20" s="4" t="n">
        <f aca="false">SUM(L10:L19)</f>
        <v>401516.241563956</v>
      </c>
      <c r="M20" s="4" t="n">
        <f aca="false">SUM(M10:M19)</f>
        <v>391574.463851079</v>
      </c>
      <c r="N20" s="4" t="n">
        <f aca="false">SUM(N10:N19)</f>
        <v>418667.25317657</v>
      </c>
      <c r="O20" s="4" t="n">
        <f aca="false">SUM(O10:O19)</f>
        <v>440340.960617478</v>
      </c>
      <c r="P20" s="4" t="n">
        <f aca="false">SUM(P10:P19)</f>
        <v>417149.498843581</v>
      </c>
      <c r="Q20" s="4" t="n">
        <f aca="false">SUM(Q10:Q19)</f>
        <v>342536.840951289</v>
      </c>
      <c r="R20" s="4" t="n">
        <f aca="false">SUM(R10:R19)</f>
        <v>352184.793296087</v>
      </c>
      <c r="S20" s="4" t="n">
        <f aca="false">SUM(S10:S19)</f>
        <v>340621.057154944</v>
      </c>
      <c r="T20" s="4" t="n">
        <f aca="false">SUM(T10:T19)</f>
        <v>360924.301395568</v>
      </c>
      <c r="U20" s="4" t="n">
        <f aca="false">SUM(U10:U19)</f>
        <v>373727.868452218</v>
      </c>
      <c r="V20" s="4" t="n">
        <f aca="false">SUM(V10:V19)</f>
        <v>370781.899587531</v>
      </c>
      <c r="W20" s="4" t="n">
        <f aca="false">SUM(W10:W19)</f>
        <v>382768.53834761</v>
      </c>
      <c r="X20" s="4" t="n">
        <f aca="false">SUM(X10:X19)</f>
        <v>393588.717673193</v>
      </c>
      <c r="Y20" s="4" t="n">
        <f aca="false">SUM(Y10:Y19)</f>
        <v>381123.916506392</v>
      </c>
      <c r="Z20" s="12"/>
      <c r="AA20" s="12"/>
      <c r="AB20" s="12"/>
    </row>
    <row r="21" customFormat="false" ht="12.75" hidden="false" customHeight="false" outlineLevel="0" collapsed="false">
      <c r="A21" s="14"/>
      <c r="AB21" s="19"/>
    </row>
    <row r="22" customFormat="false" ht="12" hidden="false" customHeight="true" outlineLevel="0" collapsed="false">
      <c r="D22" s="4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customFormat="false" ht="12.75" hidden="false" customHeight="false" outlineLevel="0" collapsed="false">
      <c r="A23" s="5" t="s">
        <v>12</v>
      </c>
      <c r="D23" s="4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customFormat="false" ht="12.75" hidden="false" customHeight="false" outlineLevel="0" collapsed="false">
      <c r="A24" s="14" t="s">
        <v>13</v>
      </c>
      <c r="D24" s="4"/>
      <c r="E24" s="15" t="n">
        <f aca="false">+[1]Consolidated!I44</f>
        <v>155286.213539923</v>
      </c>
      <c r="F24" s="15" t="n">
        <f aca="false">+[1]Consolidated!J44</f>
        <v>166091.695205958</v>
      </c>
      <c r="G24" s="15" t="n">
        <f aca="false">+[1]Consolidated!K44</f>
        <v>168146.046730227</v>
      </c>
      <c r="H24" s="15" t="n">
        <f aca="false">+[1]Consolidated!L44</f>
        <v>175829.7356725</v>
      </c>
      <c r="I24" s="15" t="n">
        <f aca="false">+[1]Consolidated!M44</f>
        <v>182565.60298939</v>
      </c>
      <c r="J24" s="15" t="n">
        <f aca="false">+[1]Consolidated!N44</f>
        <v>194415.436643765</v>
      </c>
      <c r="K24" s="15" t="n">
        <f aca="false">+[1]Consolidated!O44</f>
        <v>200161.923764965</v>
      </c>
      <c r="L24" s="15" t="n">
        <f aca="false">+[1]Consolidated!P44</f>
        <v>205460.258275927</v>
      </c>
      <c r="M24" s="15" t="n">
        <f aca="false">+[1]Consolidated!Q44</f>
        <v>202990.235890757</v>
      </c>
      <c r="N24" s="15" t="n">
        <f aca="false">+[1]Consolidated!R44</f>
        <v>211093.893962889</v>
      </c>
      <c r="O24" s="15" t="n">
        <f aca="false">+[1]Consolidated!S44</f>
        <v>219580.537841017</v>
      </c>
      <c r="P24" s="15" t="n">
        <f aca="false">+[1]Consolidated!T44</f>
        <v>228413.112097043</v>
      </c>
      <c r="Q24" s="15" t="n">
        <f aca="false">+[1]Consolidated!U44</f>
        <v>234697.942462634</v>
      </c>
      <c r="R24" s="15" t="n">
        <f aca="false">+[1]Consolidated!V44</f>
        <v>241680.536842798</v>
      </c>
      <c r="S24" s="15" t="n">
        <f aca="false">+[1]Consolidated!W44</f>
        <v>185259.079639483</v>
      </c>
      <c r="T24" s="15" t="n">
        <f aca="false">+[1]Consolidated!X44</f>
        <v>192087.563009836</v>
      </c>
      <c r="U24" s="15" t="n">
        <f aca="false">+[1]Consolidated!Y44</f>
        <v>200509.15722204</v>
      </c>
      <c r="V24" s="15" t="n">
        <f aca="false">+[1]Consolidated!Z44</f>
        <v>206490.507379601</v>
      </c>
      <c r="W24" s="15" t="n">
        <f aca="false">+[1]Consolidated!AA44</f>
        <v>211778.096030853</v>
      </c>
      <c r="X24" s="15" t="n">
        <f aca="false">+[1]Consolidated!AB44</f>
        <v>216955.926968817</v>
      </c>
      <c r="Y24" s="15" t="n">
        <f aca="false">+[1]Consolidated!AC44</f>
        <v>214512.1300637</v>
      </c>
    </row>
    <row r="25" customFormat="false" ht="12.75" hidden="false" customHeight="false" outlineLevel="0" collapsed="false">
      <c r="A25" s="14" t="s">
        <v>14</v>
      </c>
      <c r="D25" s="4"/>
      <c r="E25" s="15" t="n">
        <f aca="false">+[1]Consolidated!I22+[1]Consolidated!I28+[1]Consolidated!I26+[1]Consolidated!I32</f>
        <v>7317.61649073639</v>
      </c>
      <c r="F25" s="15" t="n">
        <f aca="false">+[1]Consolidated!J22+[1]Consolidated!J28+[1]Consolidated!J26+[1]Consolidated!J32</f>
        <v>7423.72401136396</v>
      </c>
      <c r="G25" s="15" t="n">
        <f aca="false">+[1]Consolidated!K22+[1]Consolidated!K28+[1]Consolidated!K26+[1]Consolidated!K32</f>
        <v>7801.41218481878</v>
      </c>
      <c r="H25" s="15" t="n">
        <f aca="false">+[1]Consolidated!L22+[1]Consolidated!L28+[1]Consolidated!L26+[1]Consolidated!L32</f>
        <v>7863.63950905543</v>
      </c>
      <c r="I25" s="15" t="n">
        <f aca="false">+[1]Consolidated!M22+[1]Consolidated!M28+[1]Consolidated!M26+[1]Consolidated!M32</f>
        <v>8163.67214703715</v>
      </c>
      <c r="J25" s="15" t="n">
        <f aca="false">+[1]Consolidated!N22+[1]Consolidated!N28+[1]Consolidated!N26+[1]Consolidated!N32</f>
        <v>9275.83660248239</v>
      </c>
      <c r="K25" s="15" t="n">
        <f aca="false">+[1]Consolidated!O22+[1]Consolidated!O28+[1]Consolidated!O26+[1]Consolidated!O32</f>
        <v>9535.38019074941</v>
      </c>
      <c r="L25" s="15" t="n">
        <f aca="false">+[1]Consolidated!P22+[1]Consolidated!P28+[1]Consolidated!P26+[1]Consolidated!P32</f>
        <v>9801.28345589965</v>
      </c>
      <c r="M25" s="15" t="n">
        <f aca="false">+[1]Consolidated!Q22+[1]Consolidated!Q28+[1]Consolidated!Q26+[1]Consolidated!Q32</f>
        <v>10073.7181092089</v>
      </c>
      <c r="N25" s="15" t="n">
        <f aca="false">+[1]Consolidated!R22+[1]Consolidated!R28+[1]Consolidated!R26+[1]Consolidated!R32</f>
        <v>10352.8604981576</v>
      </c>
      <c r="O25" s="15" t="n">
        <f aca="false">+[1]Consolidated!S22+[1]Consolidated!S28+[1]Consolidated!S26+[1]Consolidated!S32</f>
        <v>10638.8917316078</v>
      </c>
      <c r="P25" s="15" t="n">
        <f aca="false">+[1]Consolidated!T22+[1]Consolidated!T28+[1]Consolidated!T26+[1]Consolidated!T32</f>
        <v>10941.9647000928</v>
      </c>
      <c r="Q25" s="15" t="n">
        <f aca="false">+[1]Consolidated!U22+[1]Consolidated!U28+[1]Consolidated!U26+[1]Consolidated!U32</f>
        <v>11252.8517116955</v>
      </c>
      <c r="R25" s="15" t="n">
        <f aca="false">+[1]Consolidated!V22+[1]Consolidated!V28+[1]Consolidated!V26+[1]Consolidated!V32</f>
        <v>11571.7715596229</v>
      </c>
      <c r="S25" s="15" t="n">
        <f aca="false">+[1]Consolidated!W22+[1]Consolidated!W28+[1]Consolidated!W26+[1]Consolidated!W32</f>
        <v>11898.9491632924</v>
      </c>
      <c r="T25" s="15" t="n">
        <f aca="false">+[1]Consolidated!X22+[1]Consolidated!X28+[1]Consolidated!X26+[1]Consolidated!X32</f>
        <v>12234.6157398646</v>
      </c>
      <c r="U25" s="15" t="n">
        <f aca="false">+[1]Consolidated!Y22+[1]Consolidated!Y28+[1]Consolidated!Y26+[1]Consolidated!Y32</f>
        <v>12579.0089805808</v>
      </c>
      <c r="V25" s="15" t="n">
        <f aca="false">+[1]Consolidated!Z22+[1]Consolidated!Z28+[1]Consolidated!Z26+[1]Consolidated!Z32</f>
        <v>12932.373232037</v>
      </c>
      <c r="W25" s="15" t="n">
        <f aca="false">+[1]Consolidated!AA22+[1]Consolidated!AA28+[1]Consolidated!AA26+[1]Consolidated!AA32</f>
        <v>13294.9596825341</v>
      </c>
      <c r="X25" s="15" t="n">
        <f aca="false">+[1]Consolidated!AB22+[1]Consolidated!AB28+[1]Consolidated!AB26+[1]Consolidated!AB32</f>
        <v>13667.026553645</v>
      </c>
      <c r="Y25" s="15" t="n">
        <f aca="false">+[1]Consolidated!AC22+[1]Consolidated!AC28+[1]Consolidated!AC26+[1]Consolidated!AC32</f>
        <v>14048.8392971471</v>
      </c>
    </row>
    <row r="26" customFormat="false" ht="12.75" hidden="false" customHeight="false" outlineLevel="0" collapsed="false">
      <c r="A26" s="14" t="s">
        <v>15</v>
      </c>
      <c r="D26" s="4"/>
      <c r="E26" s="15" t="n">
        <f aca="false">+[1]Consolidated!I25+[1]Consolidated!I31</f>
        <v>1874.45</v>
      </c>
      <c r="F26" s="15" t="n">
        <f aca="false">+[1]Consolidated!J25+[1]Consolidated!J31</f>
        <v>1926.9346</v>
      </c>
      <c r="G26" s="15" t="n">
        <f aca="false">+[1]Consolidated!K25+[1]Consolidated!K31</f>
        <v>1980.8887688</v>
      </c>
      <c r="H26" s="15" t="n">
        <f aca="false">+[1]Consolidated!L25+[1]Consolidated!L31</f>
        <v>2036.3536543264</v>
      </c>
      <c r="I26" s="15" t="n">
        <f aca="false">+[1]Consolidated!M25+[1]Consolidated!M31</f>
        <v>2093.37155664754</v>
      </c>
      <c r="J26" s="15" t="n">
        <f aca="false">+[1]Consolidated!N25+[1]Consolidated!N31</f>
        <v>5067.07716791474</v>
      </c>
      <c r="K26" s="15" t="n">
        <f aca="false">+[1]Consolidated!O25+[1]Consolidated!O31</f>
        <v>5149.90854487754</v>
      </c>
      <c r="L26" s="15" t="n">
        <f aca="false">+[1]Consolidated!P25+[1]Consolidated!P31</f>
        <v>5202.93480650917</v>
      </c>
      <c r="M26" s="15" t="n">
        <f aca="false">+[1]Consolidated!Q25+[1]Consolidated!Q31</f>
        <v>5077.4787301135</v>
      </c>
      <c r="N26" s="15" t="n">
        <f aca="false">+[1]Consolidated!R25+[1]Consolidated!R31</f>
        <v>5360.21002714825</v>
      </c>
      <c r="O26" s="15" t="n">
        <f aca="false">+[1]Consolidated!S25+[1]Consolidated!S31</f>
        <v>5340.85453055122</v>
      </c>
      <c r="P26" s="15" t="n">
        <f aca="false">+[1]Consolidated!T25+[1]Consolidated!T31</f>
        <v>5495.10590673603</v>
      </c>
      <c r="Q26" s="15" t="n">
        <f aca="false">+[1]Consolidated!U25+[1]Consolidated!U31</f>
        <v>5589.84282040329</v>
      </c>
      <c r="R26" s="15" t="n">
        <f aca="false">+[1]Consolidated!V25+[1]Consolidated!V31</f>
        <v>5655.10930650396</v>
      </c>
      <c r="S26" s="15" t="n">
        <f aca="false">+[1]Consolidated!W25+[1]Consolidated!W31</f>
        <v>5542.23781119883</v>
      </c>
      <c r="T26" s="15" t="n">
        <f aca="false">+[1]Consolidated!X25+[1]Consolidated!X31</f>
        <v>5837.90800010382</v>
      </c>
      <c r="U26" s="15" t="n">
        <f aca="false">+[1]Consolidated!Y25+[1]Consolidated!Y31</f>
        <v>5566.45938902978</v>
      </c>
      <c r="V26" s="15" t="n">
        <f aca="false">+[1]Consolidated!Z25+[1]Consolidated!Z31</f>
        <v>5032.0784030634</v>
      </c>
      <c r="W26" s="15" t="n">
        <f aca="false">+[1]Consolidated!AA25+[1]Consolidated!AA31</f>
        <v>5127.88037286596</v>
      </c>
      <c r="X26" s="15" t="n">
        <f aca="false">+[1]Consolidated!AB25+[1]Consolidated!AB31</f>
        <v>5214.71398009398</v>
      </c>
      <c r="Y26" s="15" t="n">
        <f aca="false">+[1]Consolidated!AC25+[1]Consolidated!AC31</f>
        <v>5240.26617555165</v>
      </c>
    </row>
    <row r="27" customFormat="false" ht="12.75" hidden="false" customHeight="false" outlineLevel="0" collapsed="false">
      <c r="A27" s="14" t="s">
        <v>16</v>
      </c>
      <c r="D27" s="4"/>
      <c r="E27" s="15" t="n">
        <f aca="false">+[1]Consolidated!I24-[1]Consolidated!I135</f>
        <v>1972</v>
      </c>
      <c r="F27" s="15" t="n">
        <f aca="false">+[1]Consolidated!J24-[1]Consolidated!J135</f>
        <v>1719</v>
      </c>
      <c r="G27" s="15" t="n">
        <f aca="false">+[1]Consolidated!K24-[1]Consolidated!K135</f>
        <v>9441</v>
      </c>
      <c r="H27" s="15" t="n">
        <f aca="false">+[1]Consolidated!L24-[1]Consolidated!L135</f>
        <v>3085</v>
      </c>
      <c r="I27" s="15" t="n">
        <f aca="false">+[1]Consolidated!M24-[1]Consolidated!M135</f>
        <v>2733</v>
      </c>
      <c r="J27" s="15" t="n">
        <f aca="false">+[1]Consolidated!N24-[1]Consolidated!N135</f>
        <v>4279.55298131535</v>
      </c>
      <c r="K27" s="15" t="n">
        <f aca="false">+[1]Consolidated!O24-[1]Consolidated!O135</f>
        <v>3427.56686421779</v>
      </c>
      <c r="L27" s="15" t="n">
        <f aca="false">+[1]Consolidated!P24-[1]Consolidated!P135</f>
        <v>1507.24265001153</v>
      </c>
      <c r="M27" s="15" t="n">
        <f aca="false">+[1]Consolidated!Q24-[1]Consolidated!Q135</f>
        <v>8146.14309672682</v>
      </c>
      <c r="N27" s="15" t="n">
        <f aca="false">+[1]Consolidated!R24-[1]Consolidated!R135</f>
        <v>5393.64924675842</v>
      </c>
      <c r="O27" s="15" t="n">
        <f aca="false">+[1]Consolidated!S24-[1]Consolidated!S135</f>
        <v>5014.58417071358</v>
      </c>
      <c r="P27" s="15" t="n">
        <f aca="false">+[1]Consolidated!T24-[1]Consolidated!T135</f>
        <v>3932.09571600631</v>
      </c>
      <c r="Q27" s="15" t="n">
        <f aca="false">+[1]Consolidated!U24-[1]Consolidated!U135</f>
        <v>3644.09347067149</v>
      </c>
      <c r="R27" s="15" t="n">
        <f aca="false">+[1]Consolidated!V24-[1]Consolidated!V135</f>
        <v>1916.2015941981</v>
      </c>
      <c r="S27" s="15" t="n">
        <f aca="false">+[1]Consolidated!W24-[1]Consolidated!W135</f>
        <v>12253.8256269696</v>
      </c>
      <c r="T27" s="15" t="n">
        <f aca="false">+[1]Consolidated!X24-[1]Consolidated!X135</f>
        <v>6877.22987211983</v>
      </c>
      <c r="U27" s="15" t="n">
        <f aca="false">+[1]Consolidated!Y24-[1]Consolidated!Y135</f>
        <v>4387.07795184307</v>
      </c>
      <c r="V27" s="15" t="n">
        <f aca="false">+[1]Consolidated!Z24-[1]Consolidated!Z135</f>
        <v>6682.33870398611</v>
      </c>
      <c r="W27" s="15" t="n">
        <f aca="false">+[1]Consolidated!AA24-[1]Consolidated!AA135</f>
        <v>3329.12937618587</v>
      </c>
      <c r="X27" s="15" t="n">
        <f aca="false">+[1]Consolidated!AB24-[1]Consolidated!AB135</f>
        <v>1495.21794894927</v>
      </c>
      <c r="Y27" s="15" t="n">
        <f aca="false">+[1]Consolidated!AC24-[1]Consolidated!AC135</f>
        <v>7894.3707906448</v>
      </c>
    </row>
    <row r="28" customFormat="false" ht="12.75" hidden="false" customHeight="false" outlineLevel="0" collapsed="false">
      <c r="A28" s="14" t="s">
        <v>17</v>
      </c>
      <c r="D28" s="4"/>
      <c r="E28" s="15" t="n">
        <f aca="false">+[1]Consolidated!I33</f>
        <v>816</v>
      </c>
      <c r="F28" s="15" t="n">
        <f aca="false">+[1]Consolidated!J33</f>
        <v>833.952</v>
      </c>
      <c r="G28" s="15" t="n">
        <f aca="false">+[1]Consolidated!K33</f>
        <v>853.966848</v>
      </c>
      <c r="H28" s="15" t="n">
        <f aca="false">+[1]Consolidated!L33</f>
        <v>874.462052352</v>
      </c>
      <c r="I28" s="15" t="n">
        <f aca="false">+[1]Consolidated!M33</f>
        <v>894.574679556096</v>
      </c>
      <c r="J28" s="15" t="n">
        <f aca="false">+[1]Consolidated!N33</f>
        <v>1977.67973330275</v>
      </c>
      <c r="K28" s="15" t="n">
        <f aca="false">+[1]Consolidated!O33</f>
        <v>2031.07708610192</v>
      </c>
      <c r="L28" s="15" t="n">
        <f aca="false">+[1]Consolidated!P33</f>
        <v>2085.91616742667</v>
      </c>
      <c r="M28" s="15" t="n">
        <f aca="false">+[1]Consolidated!Q33</f>
        <v>2142.23590394719</v>
      </c>
      <c r="N28" s="15" t="n">
        <f aca="false">+[1]Consolidated!R33</f>
        <v>2200.07627335377</v>
      </c>
      <c r="O28" s="15" t="n">
        <f aca="false">+[1]Consolidated!S33</f>
        <v>2259.47833273432</v>
      </c>
      <c r="P28" s="15" t="n">
        <f aca="false">+[1]Consolidated!T33</f>
        <v>2322.74372605088</v>
      </c>
      <c r="Q28" s="15" t="n">
        <f aca="false">+[1]Consolidated!U33</f>
        <v>2387.7805503803</v>
      </c>
      <c r="R28" s="15" t="n">
        <f aca="false">+[1]Consolidated!V33</f>
        <v>2454.63840579095</v>
      </c>
      <c r="S28" s="15" t="n">
        <f aca="false">+[1]Consolidated!W33</f>
        <v>2523.3682811531</v>
      </c>
      <c r="T28" s="15" t="n">
        <f aca="false">+[1]Consolidated!X33</f>
        <v>2594.02259302539</v>
      </c>
      <c r="U28" s="15" t="n">
        <f aca="false">+[1]Consolidated!Y33</f>
        <v>2666.6552256301</v>
      </c>
      <c r="V28" s="15" t="n">
        <f aca="false">+[1]Consolidated!Z33</f>
        <v>2741.32157194774</v>
      </c>
      <c r="W28" s="15" t="n">
        <f aca="false">+[1]Consolidated!AA33</f>
        <v>2847.03489186082</v>
      </c>
      <c r="X28" s="15" t="n">
        <f aca="false">+[1]Consolidated!AB33</f>
        <v>2929.84786883293</v>
      </c>
      <c r="Y28" s="15" t="n">
        <f aca="false">+[1]Consolidated!AC33</f>
        <v>3013.85960916025</v>
      </c>
    </row>
    <row r="29" customFormat="false" ht="12.75" hidden="false" customHeight="false" outlineLevel="0" collapsed="false">
      <c r="A29" s="14" t="s">
        <v>18</v>
      </c>
      <c r="D29" s="4"/>
      <c r="E29" s="15" t="n">
        <f aca="false">+[1]Consolidated!I34+[1]Consolidated!I35+[1]Consolidated!I36</f>
        <v>1492.552</v>
      </c>
      <c r="F29" s="15" t="n">
        <f aca="false">+[1]Consolidated!J34+[1]Consolidated!J35+[1]Consolidated!J36</f>
        <v>1511.0887768</v>
      </c>
      <c r="G29" s="15" t="n">
        <f aca="false">+[1]Consolidated!K34+[1]Consolidated!K35+[1]Consolidated!K36</f>
        <v>1534.0917305472</v>
      </c>
      <c r="H29" s="15" t="n">
        <f aca="false">+[1]Consolidated!L34+[1]Consolidated!L35+[1]Consolidated!L36</f>
        <v>1558.69913944725</v>
      </c>
      <c r="I29" s="15" t="n">
        <f aca="false">+[1]Consolidated!M34+[1]Consolidated!M35+[1]Consolidated!M36</f>
        <v>1596.53452459685</v>
      </c>
      <c r="J29" s="15" t="n">
        <f aca="false">+[1]Consolidated!N34+[1]Consolidated!N35+[1]Consolidated!N36</f>
        <v>1814.57552361711</v>
      </c>
      <c r="K29" s="15" t="n">
        <f aca="false">+[1]Consolidated!O34+[1]Consolidated!O35+[1]Consolidated!O36</f>
        <v>1863.56906275477</v>
      </c>
      <c r="L29" s="15" t="n">
        <f aca="false">+[1]Consolidated!P34+[1]Consolidated!P35+[1]Consolidated!P36</f>
        <v>1913.88542744915</v>
      </c>
      <c r="M29" s="15" t="n">
        <f aca="false">+[1]Consolidated!Q34+[1]Consolidated!Q35+[1]Consolidated!Q36</f>
        <v>1965.56033399028</v>
      </c>
      <c r="N29" s="15" t="n">
        <f aca="false">+[1]Consolidated!R34+[1]Consolidated!R35+[1]Consolidated!R36</f>
        <v>2018.63046300801</v>
      </c>
      <c r="O29" s="15" t="n">
        <f aca="false">+[1]Consolidated!S34+[1]Consolidated!S35+[1]Consolidated!S36</f>
        <v>2073.13348550923</v>
      </c>
      <c r="P29" s="15" t="n">
        <f aca="false">+[1]Consolidated!T34+[1]Consolidated!T35+[1]Consolidated!T36</f>
        <v>2131.18122310349</v>
      </c>
      <c r="Q29" s="15" t="n">
        <f aca="false">+[1]Consolidated!U34+[1]Consolidated!U35+[1]Consolidated!U36</f>
        <v>2190.85429735039</v>
      </c>
      <c r="R29" s="15" t="n">
        <f aca="false">+[1]Consolidated!V34+[1]Consolidated!V35+[1]Consolidated!V36</f>
        <v>2252.1982176762</v>
      </c>
      <c r="S29" s="15" t="n">
        <f aca="false">+[1]Consolidated!W34+[1]Consolidated!W35+[1]Consolidated!W36</f>
        <v>2315.25976777113</v>
      </c>
      <c r="T29" s="15" t="n">
        <f aca="false">+[1]Consolidated!X34+[1]Consolidated!X35+[1]Consolidated!X36</f>
        <v>2380.08704126872</v>
      </c>
      <c r="U29" s="15" t="n">
        <f aca="false">+[1]Consolidated!Y34+[1]Consolidated!Y35+[1]Consolidated!Y36</f>
        <v>2446.72947842425</v>
      </c>
      <c r="V29" s="15" t="n">
        <f aca="false">+[1]Consolidated!Z34+[1]Consolidated!Z35+[1]Consolidated!Z36</f>
        <v>2515.23790382013</v>
      </c>
      <c r="W29" s="15" t="n">
        <f aca="false">+[1]Consolidated!AA34+[1]Consolidated!AA35+[1]Consolidated!AA36</f>
        <v>2585.66456512709</v>
      </c>
      <c r="X29" s="15" t="n">
        <f aca="false">+[1]Consolidated!AB34+[1]Consolidated!AB35+[1]Consolidated!AB36</f>
        <v>2658.06317295065</v>
      </c>
      <c r="Y29" s="15" t="n">
        <f aca="false">+[1]Consolidated!AC34+[1]Consolidated!AC35+[1]Consolidated!AC36</f>
        <v>2732.48894179327</v>
      </c>
    </row>
    <row r="30" customFormat="false" ht="12.75" hidden="false" customHeight="false" outlineLevel="0" collapsed="false">
      <c r="A30" s="14" t="s">
        <v>19</v>
      </c>
      <c r="D30" s="4"/>
      <c r="E30" s="16" t="n">
        <v>0</v>
      </c>
      <c r="F30" s="16" t="n">
        <v>0</v>
      </c>
      <c r="G30" s="16" t="n">
        <v>0</v>
      </c>
      <c r="H30" s="16" t="n">
        <v>0</v>
      </c>
      <c r="I30" s="16" t="n">
        <v>0</v>
      </c>
      <c r="J30" s="16" t="n">
        <v>0</v>
      </c>
      <c r="K30" s="16" t="n">
        <v>0</v>
      </c>
      <c r="L30" s="16" t="n">
        <v>0</v>
      </c>
      <c r="M30" s="16" t="n">
        <v>0</v>
      </c>
      <c r="N30" s="16" t="n">
        <v>0</v>
      </c>
      <c r="O30" s="16" t="n">
        <v>0</v>
      </c>
      <c r="P30" s="16" t="n">
        <v>0</v>
      </c>
      <c r="Q30" s="16" t="n">
        <v>0</v>
      </c>
      <c r="R30" s="16" t="n">
        <v>0</v>
      </c>
      <c r="S30" s="16" t="n">
        <v>0</v>
      </c>
      <c r="T30" s="16" t="n">
        <v>0</v>
      </c>
      <c r="U30" s="16" t="n">
        <v>0</v>
      </c>
      <c r="V30" s="16" t="n">
        <v>0</v>
      </c>
      <c r="W30" s="16" t="n">
        <v>0</v>
      </c>
      <c r="X30" s="16" t="n">
        <v>0</v>
      </c>
      <c r="Y30" s="16" t="n">
        <v>0</v>
      </c>
    </row>
    <row r="31" customFormat="false" ht="12.75" hidden="false" customHeight="false" outlineLevel="0" collapsed="false">
      <c r="A31" s="14" t="s">
        <v>20</v>
      </c>
      <c r="D31" s="4"/>
      <c r="E31" s="15" t="n">
        <f aca="false">+[1]Consolidated!I39</f>
        <v>4028.0375</v>
      </c>
      <c r="F31" s="15" t="n">
        <f aca="false">+[1]Consolidated!J39</f>
        <v>4107.0884375</v>
      </c>
      <c r="G31" s="15" t="n">
        <f aca="false">+[1]Consolidated!K39</f>
        <v>4188.1156484375</v>
      </c>
      <c r="H31" s="15" t="n">
        <f aca="false">+[1]Consolidated!L39</f>
        <v>4271.16853964844</v>
      </c>
      <c r="I31" s="15" t="n">
        <f aca="false">+[1]Consolidated!M39</f>
        <v>4356.29775313965</v>
      </c>
      <c r="J31" s="15" t="n">
        <f aca="false">+[1]Consolidated!N39</f>
        <v>5214.6099866898</v>
      </c>
      <c r="K31" s="15" t="n">
        <f aca="false">+[1]Consolidated!O39</f>
        <v>5316.62812350706</v>
      </c>
      <c r="L31" s="15" t="n">
        <f aca="false">+[1]Consolidated!P39</f>
        <v>5416.6988611357</v>
      </c>
      <c r="M31" s="15" t="n">
        <f aca="false">+[1]Consolidated!Q39</f>
        <v>5514.30458940283</v>
      </c>
      <c r="N31" s="15" t="n">
        <f aca="false">+[1]Consolidated!R39</f>
        <v>5608.87690314235</v>
      </c>
      <c r="O31" s="15" t="n">
        <f aca="false">+[1]Consolidated!S39</f>
        <v>5699.79259342787</v>
      </c>
      <c r="P31" s="15" t="n">
        <f aca="false">+[1]Consolidated!T39</f>
        <v>5795.97935097243</v>
      </c>
      <c r="Q31" s="15" t="n">
        <f aca="false">+[1]Consolidated!U39</f>
        <v>5887.41446239126</v>
      </c>
      <c r="R31" s="15" t="n">
        <f aca="false">+[1]Consolidated!V39</f>
        <v>5973.24956315075</v>
      </c>
      <c r="S31" s="15" t="n">
        <f aca="false">+[1]Consolidated!W39</f>
        <v>6052.55530084457</v>
      </c>
      <c r="T31" s="15" t="n">
        <f aca="false">+[1]Consolidated!X39</f>
        <v>6124.31487410923</v>
      </c>
      <c r="U31" s="15" t="n">
        <f aca="false">+[1]Consolidated!Y39</f>
        <v>6187.41709893608</v>
      </c>
      <c r="V31" s="15" t="n">
        <f aca="false">+[1]Consolidated!Z39</f>
        <v>6240.64896954116</v>
      </c>
      <c r="W31" s="15" t="n">
        <f aca="false">+[1]Consolidated!AA39</f>
        <v>6282.6876787488</v>
      </c>
      <c r="X31" s="15" t="n">
        <f aca="false">+[1]Consolidated!AB39</f>
        <v>6312.09206049488</v>
      </c>
      <c r="Y31" s="15" t="n">
        <f aca="false">+[1]Consolidated!AC39</f>
        <v>6327.29341455152</v>
      </c>
    </row>
    <row r="32" customFormat="false" ht="12.75" hidden="false" customHeight="false" outlineLevel="0" collapsed="false">
      <c r="A32" s="14" t="s">
        <v>21</v>
      </c>
      <c r="D32" s="4"/>
      <c r="E32" s="15" t="n">
        <f aca="false">+[1]Consolidated!I56</f>
        <v>26.367</v>
      </c>
      <c r="F32" s="15" t="n">
        <f aca="false">+[1]Consolidated!J56</f>
        <v>39.30333</v>
      </c>
      <c r="G32" s="15" t="n">
        <f aca="false">+[1]Consolidated!K56</f>
        <v>38.24865</v>
      </c>
      <c r="H32" s="15" t="n">
        <f aca="false">+[1]Consolidated!L56</f>
        <v>37.19397</v>
      </c>
      <c r="I32" s="15" t="n">
        <f aca="false">+[1]Consolidated!M56</f>
        <v>36.13929</v>
      </c>
      <c r="J32" s="15" t="n">
        <f aca="false">+[1]Consolidated!N56</f>
        <v>41.552775</v>
      </c>
      <c r="K32" s="15" t="n">
        <f aca="false">+[1]Consolidated!O56</f>
        <v>52.907085</v>
      </c>
      <c r="L32" s="15" t="n">
        <f aca="false">+[1]Consolidated!P56</f>
        <v>50.270385</v>
      </c>
      <c r="M32" s="15" t="n">
        <f aca="false">+[1]Consolidated!Q56</f>
        <v>54.10185</v>
      </c>
      <c r="N32" s="15" t="n">
        <f aca="false">+[1]Consolidated!R56</f>
        <v>63.87414</v>
      </c>
      <c r="O32" s="15" t="n">
        <f aca="false">+[1]Consolidated!S56</f>
        <v>104.932575</v>
      </c>
      <c r="P32" s="15" t="n">
        <f aca="false">+[1]Consolidated!T56</f>
        <v>0</v>
      </c>
      <c r="Q32" s="15" t="n">
        <f aca="false">+[1]Consolidated!U56</f>
        <v>0</v>
      </c>
      <c r="R32" s="15" t="n">
        <f aca="false">+[1]Consolidated!V56</f>
        <v>0</v>
      </c>
      <c r="S32" s="15" t="n">
        <f aca="false">+[1]Consolidated!W56</f>
        <v>0</v>
      </c>
      <c r="T32" s="15" t="n">
        <f aca="false">+[1]Consolidated!X56</f>
        <v>0</v>
      </c>
      <c r="U32" s="15" t="n">
        <f aca="false">+[1]Consolidated!Y56</f>
        <v>0</v>
      </c>
      <c r="V32" s="15" t="n">
        <f aca="false">+[1]Consolidated!Z56</f>
        <v>0</v>
      </c>
      <c r="W32" s="15" t="n">
        <f aca="false">+[1]Consolidated!AA56</f>
        <v>0</v>
      </c>
      <c r="X32" s="15" t="n">
        <f aca="false">+[1]Consolidated!AB56</f>
        <v>0</v>
      </c>
      <c r="Y32" s="15" t="n">
        <f aca="false">+[1]Consolidated!AC56</f>
        <v>0</v>
      </c>
    </row>
    <row r="33" customFormat="false" ht="12.75" hidden="false" customHeight="false" outlineLevel="0" collapsed="false">
      <c r="A33" s="14" t="s">
        <v>22</v>
      </c>
      <c r="D33" s="4"/>
      <c r="E33" s="15" t="n">
        <f aca="false">+[1]Consolidated!I40</f>
        <v>1530</v>
      </c>
      <c r="F33" s="15" t="n">
        <f aca="false">+[1]Consolidated!J40</f>
        <v>1563.66</v>
      </c>
      <c r="G33" s="15" t="n">
        <f aca="false">+[1]Consolidated!K40</f>
        <v>1601.18784</v>
      </c>
      <c r="H33" s="15" t="n">
        <f aca="false">+[1]Consolidated!L40</f>
        <v>1639.61634816</v>
      </c>
      <c r="I33" s="15" t="n">
        <f aca="false">+[1]Consolidated!M40</f>
        <v>1677.32752416768</v>
      </c>
      <c r="J33" s="15" t="n">
        <f aca="false">+[1]Consolidated!N40</f>
        <v>1814.57552361711</v>
      </c>
      <c r="K33" s="15" t="n">
        <f aca="false">+[1]Consolidated!O40</f>
        <v>1863.56906275477</v>
      </c>
      <c r="L33" s="15" t="n">
        <f aca="false">+[1]Consolidated!P40</f>
        <v>1913.88542744915</v>
      </c>
      <c r="M33" s="15" t="n">
        <f aca="false">+[1]Consolidated!Q40</f>
        <v>1965.56033399028</v>
      </c>
      <c r="N33" s="15" t="n">
        <f aca="false">+[1]Consolidated!R40</f>
        <v>2018.63046300801</v>
      </c>
      <c r="O33" s="15" t="n">
        <f aca="false">+[1]Consolidated!S40</f>
        <v>2073.13348550923</v>
      </c>
      <c r="P33" s="15" t="n">
        <f aca="false">+[1]Consolidated!T40</f>
        <v>2131.18122310349</v>
      </c>
      <c r="Q33" s="15" t="n">
        <f aca="false">+[1]Consolidated!U40</f>
        <v>2190.85429735039</v>
      </c>
      <c r="R33" s="15" t="n">
        <f aca="false">+[1]Consolidated!V40</f>
        <v>2252.1982176762</v>
      </c>
      <c r="S33" s="15" t="n">
        <f aca="false">+[1]Consolidated!W40</f>
        <v>2315.25976777113</v>
      </c>
      <c r="T33" s="15" t="n">
        <f aca="false">+[1]Consolidated!X40</f>
        <v>2380.08704126872</v>
      </c>
      <c r="U33" s="15" t="n">
        <f aca="false">+[1]Consolidated!Y40</f>
        <v>2446.72947842425</v>
      </c>
      <c r="V33" s="15" t="n">
        <f aca="false">+[1]Consolidated!Z40</f>
        <v>2515.23790382013</v>
      </c>
      <c r="W33" s="15" t="n">
        <f aca="false">+[1]Consolidated!AA40</f>
        <v>2585.66456512709</v>
      </c>
      <c r="X33" s="15" t="n">
        <f aca="false">+[1]Consolidated!AB40</f>
        <v>2658.06317295065</v>
      </c>
      <c r="Y33" s="15" t="n">
        <f aca="false">+[1]Consolidated!AC40</f>
        <v>2732.48894179327</v>
      </c>
    </row>
    <row r="34" customFormat="false" ht="12.75" hidden="false" customHeight="false" outlineLevel="0" collapsed="false">
      <c r="A34" s="14" t="s">
        <v>23</v>
      </c>
      <c r="D34" s="4"/>
      <c r="E34" s="16" t="n">
        <v>0</v>
      </c>
      <c r="F34" s="16" t="n">
        <v>0</v>
      </c>
      <c r="G34" s="16" t="n">
        <v>0</v>
      </c>
      <c r="H34" s="16" t="n">
        <v>0</v>
      </c>
      <c r="I34" s="16" t="n">
        <v>0</v>
      </c>
      <c r="J34" s="16" t="n">
        <v>0</v>
      </c>
      <c r="K34" s="16" t="n">
        <v>0</v>
      </c>
      <c r="L34" s="16" t="n">
        <v>0</v>
      </c>
      <c r="M34" s="16" t="n">
        <v>0</v>
      </c>
      <c r="N34" s="16" t="n">
        <v>0</v>
      </c>
      <c r="O34" s="16" t="n">
        <v>0</v>
      </c>
      <c r="P34" s="16" t="n">
        <v>0</v>
      </c>
      <c r="Q34" s="16" t="n">
        <v>0</v>
      </c>
      <c r="R34" s="16" t="n">
        <v>0</v>
      </c>
      <c r="S34" s="16" t="n">
        <v>0</v>
      </c>
      <c r="T34" s="16" t="n">
        <v>0</v>
      </c>
      <c r="U34" s="16" t="n">
        <v>0</v>
      </c>
      <c r="V34" s="16" t="n">
        <v>0</v>
      </c>
      <c r="W34" s="16" t="n">
        <v>0</v>
      </c>
      <c r="X34" s="16" t="n">
        <v>0</v>
      </c>
      <c r="Y34" s="16" t="n">
        <v>0</v>
      </c>
    </row>
    <row r="35" customFormat="false" ht="12.75" hidden="false" customHeight="false" outlineLevel="0" collapsed="false">
      <c r="A35" s="14" t="s">
        <v>24</v>
      </c>
      <c r="B35" s="2"/>
      <c r="C35" s="2"/>
      <c r="D35" s="17"/>
      <c r="E35" s="18" t="n">
        <f aca="false">+[1]Consolidated!I30</f>
        <v>1530</v>
      </c>
      <c r="F35" s="18" t="n">
        <f aca="false">+[1]Consolidated!J30</f>
        <v>1563.66</v>
      </c>
      <c r="G35" s="18" t="n">
        <f aca="false">+[1]Consolidated!K30</f>
        <v>1601.18784</v>
      </c>
      <c r="H35" s="18" t="n">
        <f aca="false">+[1]Consolidated!L30</f>
        <v>1639.61634816</v>
      </c>
      <c r="I35" s="18" t="n">
        <f aca="false">+[1]Consolidated!M30</f>
        <v>1677.32752416768</v>
      </c>
      <c r="J35" s="18" t="n">
        <f aca="false">+[1]Consolidated!N30</f>
        <v>1814.57552361711</v>
      </c>
      <c r="K35" s="18" t="n">
        <f aca="false">+[1]Consolidated!O30</f>
        <v>1863.56906275477</v>
      </c>
      <c r="L35" s="18" t="n">
        <f aca="false">+[1]Consolidated!P30</f>
        <v>1913.88542744915</v>
      </c>
      <c r="M35" s="18" t="n">
        <f aca="false">+[1]Consolidated!Q30</f>
        <v>1965.56033399028</v>
      </c>
      <c r="N35" s="18" t="n">
        <f aca="false">+[1]Consolidated!R30</f>
        <v>2018.63046300801</v>
      </c>
      <c r="O35" s="18" t="n">
        <f aca="false">+[1]Consolidated!S30</f>
        <v>2073.13348550923</v>
      </c>
      <c r="P35" s="18" t="n">
        <f aca="false">+[1]Consolidated!T30</f>
        <v>2131.18122310349</v>
      </c>
      <c r="Q35" s="18" t="n">
        <f aca="false">+[1]Consolidated!U30</f>
        <v>2190.85429735039</v>
      </c>
      <c r="R35" s="18" t="n">
        <f aca="false">+[1]Consolidated!V30</f>
        <v>2252.1982176762</v>
      </c>
      <c r="S35" s="18" t="n">
        <f aca="false">+[1]Consolidated!W30</f>
        <v>2315.25976777113</v>
      </c>
      <c r="T35" s="18" t="n">
        <f aca="false">+[1]Consolidated!X30</f>
        <v>2380.08704126872</v>
      </c>
      <c r="U35" s="18" t="n">
        <f aca="false">+[1]Consolidated!Y30</f>
        <v>2446.72947842425</v>
      </c>
      <c r="V35" s="18" t="n">
        <f aca="false">+[1]Consolidated!Z30</f>
        <v>2515.23790382013</v>
      </c>
      <c r="W35" s="18" t="n">
        <f aca="false">+[1]Consolidated!AA30</f>
        <v>2585.66456512709</v>
      </c>
      <c r="X35" s="18" t="n">
        <f aca="false">+[1]Consolidated!AB30</f>
        <v>2658.06317295065</v>
      </c>
      <c r="Y35" s="18" t="n">
        <f aca="false">+[1]Consolidated!AC30</f>
        <v>2732.48894179327</v>
      </c>
    </row>
    <row r="36" customFormat="false" ht="12.75" hidden="false" customHeight="false" outlineLevel="0" collapsed="false">
      <c r="A36" s="14" t="s">
        <v>25</v>
      </c>
      <c r="B36" s="2"/>
      <c r="C36" s="2"/>
      <c r="D36" s="4"/>
      <c r="E36" s="4" t="n">
        <f aca="false">SUM(E24:E35)</f>
        <v>175873.236530659</v>
      </c>
      <c r="F36" s="4" t="n">
        <f aca="false">SUM(F24:F35)</f>
        <v>186780.106361622</v>
      </c>
      <c r="G36" s="4" t="n">
        <f aca="false">SUM(G24:G35)</f>
        <v>197186.146240831</v>
      </c>
      <c r="H36" s="4" t="n">
        <f aca="false">SUM(H24:H35)</f>
        <v>198835.48523365</v>
      </c>
      <c r="I36" s="4" t="n">
        <f aca="false">SUM(I24:I35)</f>
        <v>205793.847988702</v>
      </c>
      <c r="J36" s="4" t="n">
        <f aca="false">SUM(J24:J35)</f>
        <v>225715.472461322</v>
      </c>
      <c r="K36" s="4" t="n">
        <f aca="false">SUM(K24:K35)</f>
        <v>231266.098847683</v>
      </c>
      <c r="L36" s="4" t="n">
        <f aca="false">SUM(L24:L35)</f>
        <v>235266.260884257</v>
      </c>
      <c r="M36" s="4" t="n">
        <f aca="false">SUM(M24:M35)</f>
        <v>239894.899172127</v>
      </c>
      <c r="N36" s="4" t="n">
        <f aca="false">SUM(N24:N35)</f>
        <v>246129.332440473</v>
      </c>
      <c r="O36" s="4" t="n">
        <f aca="false">SUM(O24:O35)</f>
        <v>254858.47223158</v>
      </c>
      <c r="P36" s="4" t="n">
        <f aca="false">SUM(P24:P35)</f>
        <v>263294.545166212</v>
      </c>
      <c r="Q36" s="4" t="n">
        <f aca="false">SUM(Q24:Q35)</f>
        <v>270032.488370227</v>
      </c>
      <c r="R36" s="4" t="n">
        <f aca="false">SUM(R24:R35)</f>
        <v>276008.101925094</v>
      </c>
      <c r="S36" s="4" t="n">
        <f aca="false">SUM(S24:S35)</f>
        <v>230475.795126255</v>
      </c>
      <c r="T36" s="4" t="n">
        <f aca="false">SUM(T24:T35)</f>
        <v>232895.915212865</v>
      </c>
      <c r="U36" s="4" t="n">
        <f aca="false">SUM(U24:U35)</f>
        <v>239235.964303332</v>
      </c>
      <c r="V36" s="4" t="n">
        <f aca="false">SUM(V24:V35)</f>
        <v>247664.981971637</v>
      </c>
      <c r="W36" s="4" t="n">
        <f aca="false">SUM(W24:W35)</f>
        <v>250416.78172843</v>
      </c>
      <c r="X36" s="4" t="n">
        <f aca="false">SUM(X24:X35)</f>
        <v>254549.014899685</v>
      </c>
      <c r="Y36" s="4" t="n">
        <f aca="false">SUM(Y24:Y35)</f>
        <v>259234.226176135</v>
      </c>
    </row>
    <row r="37" customFormat="false" ht="12.75" hidden="false" customHeight="false" outlineLevel="1" collapsed="false">
      <c r="A37" s="14"/>
      <c r="B37" s="21"/>
      <c r="C37" s="21"/>
      <c r="D37" s="4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customFormat="false" ht="6.75" hidden="false" customHeight="true" outlineLevel="0" collapsed="false">
      <c r="A38" s="14"/>
      <c r="D38" s="4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customFormat="false" ht="12.75" hidden="false" customHeight="false" outlineLevel="0" collapsed="false">
      <c r="A39" s="5" t="s">
        <v>26</v>
      </c>
      <c r="B39" s="5"/>
      <c r="C39" s="5"/>
      <c r="D39" s="22"/>
      <c r="E39" s="22" t="n">
        <f aca="false">E20-E36</f>
        <v>133959.135766756</v>
      </c>
      <c r="F39" s="22" t="n">
        <f aca="false">F20-F36</f>
        <v>135426.925951545</v>
      </c>
      <c r="G39" s="22" t="n">
        <f aca="false">G20-G36</f>
        <v>127351.647478838</v>
      </c>
      <c r="H39" s="22" t="n">
        <f aca="false">H20-H36</f>
        <v>145698.894223769</v>
      </c>
      <c r="I39" s="22" t="n">
        <f aca="false">I20-I36</f>
        <v>152585.776949723</v>
      </c>
      <c r="J39" s="22" t="n">
        <f aca="false">J20-J36</f>
        <v>149447.379252848</v>
      </c>
      <c r="K39" s="22" t="n">
        <f aca="false">K20-K36</f>
        <v>157408.621067786</v>
      </c>
      <c r="L39" s="22" t="n">
        <f aca="false">L20-L36</f>
        <v>166249.980679698</v>
      </c>
      <c r="M39" s="22" t="n">
        <f aca="false">M20-M36</f>
        <v>151679.564678952</v>
      </c>
      <c r="N39" s="22" t="n">
        <f aca="false">N20-N36</f>
        <v>172537.920736097</v>
      </c>
      <c r="O39" s="22" t="n">
        <f aca="false">O20-O36</f>
        <v>185482.488385899</v>
      </c>
      <c r="P39" s="22" t="n">
        <f aca="false">P20-P36</f>
        <v>153854.95367737</v>
      </c>
      <c r="Q39" s="22" t="n">
        <f aca="false">Q20-Q36</f>
        <v>72504.3525810619</v>
      </c>
      <c r="R39" s="22" t="n">
        <f aca="false">R20-R36</f>
        <v>76176.6913709935</v>
      </c>
      <c r="S39" s="22" t="n">
        <f aca="false">S20-S36</f>
        <v>110145.262028689</v>
      </c>
      <c r="T39" s="22" t="n">
        <f aca="false">T20-T36</f>
        <v>128028.386182703</v>
      </c>
      <c r="U39" s="22" t="n">
        <f aca="false">U20-U36</f>
        <v>134491.904148885</v>
      </c>
      <c r="V39" s="22" t="n">
        <f aca="false">V20-V36</f>
        <v>123116.917615894</v>
      </c>
      <c r="W39" s="22" t="n">
        <f aca="false">W20-W36</f>
        <v>132351.75661918</v>
      </c>
      <c r="X39" s="22" t="n">
        <f aca="false">X20-X36</f>
        <v>139039.702773508</v>
      </c>
      <c r="Y39" s="22" t="n">
        <f aca="false">Y20-Y36</f>
        <v>121889.690330257</v>
      </c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</row>
    <row r="40" customFormat="false" ht="12.75" hidden="false" customHeight="false" outlineLevel="0" collapsed="false">
      <c r="A40" s="5"/>
      <c r="B40" s="5"/>
      <c r="C40" s="5"/>
      <c r="D40" s="22"/>
      <c r="E40" s="22"/>
      <c r="F40" s="22"/>
      <c r="G40" s="24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</row>
    <row r="41" customFormat="false" ht="12.75" hidden="false" customHeight="false" outlineLevel="0" collapsed="false">
      <c r="A41" s="14" t="s">
        <v>27</v>
      </c>
      <c r="D41" s="4"/>
      <c r="E41" s="16"/>
      <c r="F41" s="4" t="n">
        <f aca="false">F108</f>
        <v>35120</v>
      </c>
      <c r="G41" s="4" t="n">
        <f aca="false">G108</f>
        <v>35120</v>
      </c>
      <c r="H41" s="4" t="n">
        <f aca="false">H108</f>
        <v>35120</v>
      </c>
      <c r="I41" s="4" t="n">
        <f aca="false">I108</f>
        <v>35120</v>
      </c>
      <c r="J41" s="4" t="n">
        <f aca="false">J108</f>
        <v>35120</v>
      </c>
      <c r="K41" s="4" t="n">
        <f aca="false">K108</f>
        <v>35120</v>
      </c>
      <c r="L41" s="4" t="n">
        <f aca="false">L108</f>
        <v>35120</v>
      </c>
      <c r="M41" s="4" t="n">
        <f aca="false">M108</f>
        <v>35120</v>
      </c>
      <c r="N41" s="4" t="n">
        <f aca="false">N108</f>
        <v>35120</v>
      </c>
      <c r="O41" s="4" t="n">
        <f aca="false">O108</f>
        <v>35120</v>
      </c>
      <c r="P41" s="4" t="n">
        <f aca="false">P108</f>
        <v>35120</v>
      </c>
      <c r="Q41" s="4" t="n">
        <f aca="false">Q108</f>
        <v>35120</v>
      </c>
      <c r="R41" s="4" t="n">
        <f aca="false">R108</f>
        <v>35120</v>
      </c>
      <c r="S41" s="4" t="n">
        <f aca="false">S108</f>
        <v>35120</v>
      </c>
      <c r="T41" s="4" t="n">
        <f aca="false">T108</f>
        <v>35120</v>
      </c>
      <c r="U41" s="4" t="n">
        <f aca="false">U108</f>
        <v>35120</v>
      </c>
      <c r="V41" s="4" t="n">
        <f aca="false">V108</f>
        <v>35120</v>
      </c>
      <c r="W41" s="4" t="n">
        <f aca="false">W108</f>
        <v>35120</v>
      </c>
      <c r="X41" s="4" t="n">
        <f aca="false">X108</f>
        <v>35120</v>
      </c>
      <c r="Y41" s="4" t="n">
        <f aca="false">Y108</f>
        <v>35120</v>
      </c>
    </row>
    <row r="42" customFormat="false" ht="12.75" hidden="false" customHeight="false" outlineLevel="0" collapsed="false">
      <c r="A42" s="14"/>
      <c r="D42" s="4"/>
      <c r="E42" s="4"/>
      <c r="F42" s="4"/>
      <c r="G42" s="25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customFormat="false" ht="7.5" hidden="false" customHeight="true" outlineLevel="0" collapsed="false">
      <c r="A43" s="14"/>
      <c r="D43" s="4"/>
      <c r="E43" s="4"/>
      <c r="F43" s="4"/>
      <c r="G43" s="25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customFormat="false" ht="12.75" hidden="false" customHeight="false" outlineLevel="0" collapsed="false">
      <c r="A44" s="5" t="s">
        <v>28</v>
      </c>
      <c r="B44" s="5"/>
      <c r="C44" s="5"/>
      <c r="D44" s="22"/>
      <c r="E44" s="22"/>
      <c r="F44" s="22" t="n">
        <f aca="false">F39-F41</f>
        <v>100306.925951545</v>
      </c>
      <c r="G44" s="22" t="n">
        <f aca="false">G39-G41</f>
        <v>92231.6474788383</v>
      </c>
      <c r="H44" s="22" t="n">
        <f aca="false">H39-H41</f>
        <v>110578.894223769</v>
      </c>
      <c r="I44" s="22" t="n">
        <f aca="false">I39-I41</f>
        <v>117465.776949723</v>
      </c>
      <c r="J44" s="22" t="n">
        <f aca="false">J39-J41</f>
        <v>114327.379252848</v>
      </c>
      <c r="K44" s="22" t="n">
        <f aca="false">K39-K41</f>
        <v>122288.621067786</v>
      </c>
      <c r="L44" s="22" t="n">
        <f aca="false">L39-L41</f>
        <v>131129.980679698</v>
      </c>
      <c r="M44" s="22" t="n">
        <f aca="false">M39-M41</f>
        <v>116559.564678952</v>
      </c>
      <c r="N44" s="22" t="n">
        <f aca="false">N39-N41</f>
        <v>137417.920736097</v>
      </c>
      <c r="O44" s="22" t="n">
        <f aca="false">O39-O41</f>
        <v>150362.488385899</v>
      </c>
      <c r="P44" s="22" t="n">
        <f aca="false">P39-P41</f>
        <v>118734.95367737</v>
      </c>
      <c r="Q44" s="22" t="n">
        <f aca="false">Q39-Q41</f>
        <v>37384.3525810619</v>
      </c>
      <c r="R44" s="22" t="n">
        <f aca="false">R39-R41</f>
        <v>41056.6913709934</v>
      </c>
      <c r="S44" s="22" t="n">
        <f aca="false">S39-S41</f>
        <v>75025.2620286892</v>
      </c>
      <c r="T44" s="22" t="n">
        <f aca="false">T39-T41</f>
        <v>92908.3861827032</v>
      </c>
      <c r="U44" s="22" t="n">
        <f aca="false">U39-U41</f>
        <v>99371.9041488852</v>
      </c>
      <c r="V44" s="22" t="n">
        <f aca="false">V39-V41</f>
        <v>87996.917615894</v>
      </c>
      <c r="W44" s="22" t="n">
        <f aca="false">W39-W41</f>
        <v>97231.7566191795</v>
      </c>
      <c r="X44" s="22" t="n">
        <f aca="false">X39-X41</f>
        <v>103919.702773508</v>
      </c>
      <c r="Y44" s="22" t="n">
        <f aca="false">Y39-Y41</f>
        <v>86769.6903302573</v>
      </c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</row>
    <row r="45" customFormat="false" ht="12.75" hidden="false" customHeight="false" outlineLevel="0" collapsed="false">
      <c r="A45" s="5"/>
      <c r="B45" s="5"/>
      <c r="C45" s="5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</row>
    <row r="46" customFormat="false" ht="12.75" hidden="false" customHeight="false" outlineLevel="0" collapsed="false">
      <c r="A46" s="1" t="s">
        <v>29</v>
      </c>
      <c r="B46" s="11"/>
      <c r="C46" s="11"/>
      <c r="D46" s="4"/>
      <c r="E46" s="15"/>
      <c r="F46" s="15" t="n">
        <f aca="false">+[1]Consolidated!J52+[1]Consolidated!J58</f>
        <v>56878.0236</v>
      </c>
      <c r="G46" s="15" t="n">
        <f aca="false">+[1]Consolidated!K52+[1]Consolidated!K58</f>
        <v>54797.8338</v>
      </c>
      <c r="H46" s="15" t="n">
        <f aca="false">+[1]Consolidated!L52+[1]Consolidated!L58</f>
        <v>51962.703</v>
      </c>
      <c r="I46" s="15" t="n">
        <f aca="false">+[1]Consolidated!M52+[1]Consolidated!M58</f>
        <v>49039.7454</v>
      </c>
      <c r="J46" s="15" t="n">
        <f aca="false">+[1]Consolidated!N52+[1]Consolidated!N58</f>
        <v>45245.260975</v>
      </c>
      <c r="K46" s="15" t="n">
        <f aca="false">+[1]Consolidated!O52+[1]Consolidated!O58</f>
        <v>40057.913775</v>
      </c>
      <c r="L46" s="15" t="n">
        <f aca="false">+[1]Consolidated!P52+[1]Consolidated!P58</f>
        <v>33889.205175</v>
      </c>
      <c r="M46" s="15" t="n">
        <f aca="false">+[1]Consolidated!Q52+[1]Consolidated!Q58</f>
        <v>27090.052375</v>
      </c>
      <c r="N46" s="15" t="n">
        <f aca="false">+[1]Consolidated!R52+[1]Consolidated!R58</f>
        <v>20114.721575</v>
      </c>
      <c r="O46" s="15" t="n">
        <f aca="false">+[1]Consolidated!S52+[1]Consolidated!S58</f>
        <v>12234.497975</v>
      </c>
      <c r="P46" s="15" t="n">
        <f aca="false">+[1]Consolidated!T52+[1]Consolidated!T58</f>
        <v>3955.05</v>
      </c>
      <c r="Q46" s="15" t="n">
        <f aca="false">+[1]Consolidated!U52+[1]Consolidated!U58</f>
        <v>0</v>
      </c>
      <c r="R46" s="15" t="n">
        <f aca="false">+[1]Consolidated!V52+[1]Consolidated!V58</f>
        <v>0</v>
      </c>
      <c r="S46" s="15" t="n">
        <f aca="false">+[1]Consolidated!W52+[1]Consolidated!W58</f>
        <v>0</v>
      </c>
      <c r="T46" s="15" t="n">
        <f aca="false">+[1]Consolidated!X52+[1]Consolidated!X58</f>
        <v>0</v>
      </c>
      <c r="U46" s="15" t="n">
        <f aca="false">+[1]Consolidated!Y52+[1]Consolidated!Y58</f>
        <v>0</v>
      </c>
      <c r="V46" s="15" t="n">
        <f aca="false">+[1]Consolidated!Z52+[1]Consolidated!Z58</f>
        <v>0</v>
      </c>
      <c r="W46" s="15" t="n">
        <f aca="false">+[1]Consolidated!AA52+[1]Consolidated!AA58</f>
        <v>0</v>
      </c>
      <c r="X46" s="15" t="n">
        <f aca="false">+[1]Consolidated!AB52+[1]Consolidated!AB58</f>
        <v>0</v>
      </c>
      <c r="Y46" s="15" t="n">
        <f aca="false">+[1]Consolidated!AC52+[1]Consolidated!AC58</f>
        <v>0</v>
      </c>
    </row>
    <row r="47" customFormat="false" ht="6" hidden="false" customHeight="true" outlineLevel="0" collapsed="false">
      <c r="D47" s="4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customFormat="false" ht="6" hidden="false" customHeight="true" outlineLevel="0" collapsed="false">
      <c r="D48" s="4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customFormat="false" ht="12.75" hidden="false" customHeight="false" outlineLevel="0" collapsed="false">
      <c r="A49" s="5" t="s">
        <v>30</v>
      </c>
      <c r="B49" s="5"/>
      <c r="C49" s="23"/>
      <c r="D49" s="22"/>
      <c r="E49" s="22"/>
      <c r="F49" s="22" t="n">
        <f aca="false">F44-F46</f>
        <v>43428.9023515452</v>
      </c>
      <c r="G49" s="22" t="n">
        <f aca="false">G44-G46</f>
        <v>37433.8136788383</v>
      </c>
      <c r="H49" s="22" t="n">
        <f aca="false">H44-H46</f>
        <v>58616.1912237693</v>
      </c>
      <c r="I49" s="22" t="n">
        <f aca="false">I44-I46</f>
        <v>68426.0315497234</v>
      </c>
      <c r="J49" s="22" t="n">
        <f aca="false">J44-J46</f>
        <v>69082.1182778477</v>
      </c>
      <c r="K49" s="22" t="n">
        <f aca="false">K44-K46</f>
        <v>82230.707292786</v>
      </c>
      <c r="L49" s="22" t="n">
        <f aca="false">L44-L46</f>
        <v>97240.7755046984</v>
      </c>
      <c r="M49" s="22" t="n">
        <f aca="false">M44-M46</f>
        <v>89469.5123039522</v>
      </c>
      <c r="N49" s="22" t="n">
        <f aca="false">N44-N46</f>
        <v>117303.199161097</v>
      </c>
      <c r="O49" s="22" t="n">
        <f aca="false">O44-O46</f>
        <v>138127.990410899</v>
      </c>
      <c r="P49" s="22" t="n">
        <f aca="false">P44-P46</f>
        <v>114779.90367737</v>
      </c>
      <c r="Q49" s="22" t="n">
        <f aca="false">Q44-Q46</f>
        <v>37384.3525810619</v>
      </c>
      <c r="R49" s="22" t="n">
        <f aca="false">R44-R46</f>
        <v>41056.6913709934</v>
      </c>
      <c r="S49" s="22" t="n">
        <f aca="false">S44-S46</f>
        <v>75025.2620286892</v>
      </c>
      <c r="T49" s="22" t="n">
        <f aca="false">T44-T46</f>
        <v>92908.3861827032</v>
      </c>
      <c r="U49" s="22" t="n">
        <f aca="false">U44-U46</f>
        <v>99371.9041488852</v>
      </c>
      <c r="V49" s="22" t="n">
        <f aca="false">V44-V46</f>
        <v>87996.917615894</v>
      </c>
      <c r="W49" s="22" t="n">
        <f aca="false">W44-W46</f>
        <v>97231.7566191795</v>
      </c>
      <c r="X49" s="22" t="n">
        <f aca="false">X44-X46</f>
        <v>103919.702773508</v>
      </c>
      <c r="Y49" s="22" t="n">
        <f aca="false">Y44-Y46</f>
        <v>86769.6903302573</v>
      </c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  <c r="IU49" s="23"/>
      <c r="IV49" s="23"/>
      <c r="IW49" s="23"/>
    </row>
    <row r="50" customFormat="false" ht="12.75" hidden="false" customHeight="false" outlineLevel="0" collapsed="false">
      <c r="A50" s="5"/>
      <c r="B50" s="5"/>
      <c r="C50" s="23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  <c r="IW50" s="23"/>
    </row>
    <row r="51" customFormat="false" ht="12.75" hidden="false" customHeight="false" outlineLevel="0" collapsed="false">
      <c r="A51" s="14" t="s">
        <v>31</v>
      </c>
      <c r="C51" s="26" t="n">
        <v>0.1</v>
      </c>
      <c r="D51" s="4"/>
      <c r="E51" s="4"/>
      <c r="F51" s="4" t="n">
        <f aca="false">F49*-$C$51</f>
        <v>-4342.89023515452</v>
      </c>
      <c r="G51" s="25" t="n">
        <f aca="false">G49*-$C$51</f>
        <v>-3743.38136788383</v>
      </c>
      <c r="H51" s="4" t="n">
        <f aca="false">H49*-$C$51</f>
        <v>-5861.61912237693</v>
      </c>
      <c r="I51" s="4" t="n">
        <f aca="false">I49*-$C$51</f>
        <v>-6842.60315497234</v>
      </c>
      <c r="J51" s="4" t="n">
        <f aca="false">J49*-$C$51</f>
        <v>-6908.21182778477</v>
      </c>
      <c r="K51" s="4" t="n">
        <f aca="false">K49*-$C$51</f>
        <v>-8223.0707292786</v>
      </c>
      <c r="L51" s="4" t="n">
        <f aca="false">L49*-$C$51</f>
        <v>-9724.07755046985</v>
      </c>
      <c r="M51" s="4" t="n">
        <f aca="false">M49*-$C$51</f>
        <v>-8946.95123039522</v>
      </c>
      <c r="N51" s="4" t="n">
        <f aca="false">N49*-$C$51</f>
        <v>-11730.3199161097</v>
      </c>
      <c r="O51" s="4" t="n">
        <f aca="false">O49*-$C$51</f>
        <v>-13812.7990410899</v>
      </c>
      <c r="P51" s="4" t="n">
        <f aca="false">P49*-$C$51</f>
        <v>-11477.990367737</v>
      </c>
      <c r="Q51" s="4" t="n">
        <f aca="false">Q49*-$C$51</f>
        <v>-3738.43525810619</v>
      </c>
      <c r="R51" s="4" t="n">
        <f aca="false">R49*-$C$51</f>
        <v>-4105.66913709935</v>
      </c>
      <c r="S51" s="4" t="n">
        <f aca="false">S49*-$C$51</f>
        <v>-7502.52620286892</v>
      </c>
      <c r="T51" s="4" t="n">
        <f aca="false">T49*-$C$51</f>
        <v>-9290.83861827032</v>
      </c>
      <c r="U51" s="4" t="n">
        <f aca="false">U49*-$C$51</f>
        <v>-9937.19041488852</v>
      </c>
      <c r="V51" s="4" t="n">
        <f aca="false">V49*-$C$51</f>
        <v>-8799.6917615894</v>
      </c>
      <c r="W51" s="4" t="n">
        <f aca="false">W49*-$C$51</f>
        <v>-9723.17566191795</v>
      </c>
      <c r="X51" s="4" t="n">
        <f aca="false">X49*-$C$51</f>
        <v>-10391.9702773508</v>
      </c>
      <c r="Y51" s="4" t="n">
        <f aca="false">Y49*-$C$51</f>
        <v>-8676.96903302573</v>
      </c>
    </row>
    <row r="52" customFormat="false" ht="12.75" hidden="false" customHeight="false" outlineLevel="0" collapsed="false">
      <c r="A52" s="14" t="s">
        <v>32</v>
      </c>
      <c r="C52" s="26" t="n">
        <v>0.35</v>
      </c>
      <c r="D52" s="27"/>
      <c r="E52" s="27"/>
      <c r="F52" s="27" t="n">
        <f aca="false">(F49+F51)*-$C$52</f>
        <v>-13680.1042407367</v>
      </c>
      <c r="G52" s="27" t="n">
        <f aca="false">(G49+G51)*-$C$52</f>
        <v>-11791.6513088341</v>
      </c>
      <c r="H52" s="27" t="n">
        <f aca="false">(H49+H51)*-$C$52</f>
        <v>-18464.1002354873</v>
      </c>
      <c r="I52" s="27" t="n">
        <f aca="false">(I49+I51)*-$C$52</f>
        <v>-21554.1999381629</v>
      </c>
      <c r="J52" s="27" t="n">
        <f aca="false">(J49+J51)*-$C$52</f>
        <v>-21760.867257522</v>
      </c>
      <c r="K52" s="27" t="n">
        <f aca="false">(K49+K51)*-$C$52</f>
        <v>-25902.6727972276</v>
      </c>
      <c r="L52" s="27" t="n">
        <f aca="false">(L49+L51)*-$C$52</f>
        <v>-30630.84428398</v>
      </c>
      <c r="M52" s="27" t="n">
        <f aca="false">(M49+M51)*-$C$52</f>
        <v>-28182.8963757449</v>
      </c>
      <c r="N52" s="27" t="n">
        <f aca="false">(N49+N51)*-$C$52</f>
        <v>-36950.5077357455</v>
      </c>
      <c r="O52" s="27" t="n">
        <f aca="false">(O49+O51)*-$C$52</f>
        <v>-43510.3169794331</v>
      </c>
      <c r="P52" s="27" t="n">
        <f aca="false">(P49+P51)*-$C$52</f>
        <v>-36155.6696583715</v>
      </c>
      <c r="Q52" s="27" t="n">
        <f aca="false">(Q49+Q51)*-$C$52</f>
        <v>-11776.0710630345</v>
      </c>
      <c r="R52" s="27" t="n">
        <f aca="false">(R49+R51)*-$C$52</f>
        <v>-12932.8577818629</v>
      </c>
      <c r="S52" s="27" t="n">
        <f aca="false">(S49+S51)*-$C$52</f>
        <v>-23632.9575390371</v>
      </c>
      <c r="T52" s="27" t="n">
        <f aca="false">(T49+T51)*-$C$52</f>
        <v>-29266.1416475515</v>
      </c>
      <c r="U52" s="27" t="n">
        <f aca="false">(U49+U51)*-$C$52</f>
        <v>-31302.1498068988</v>
      </c>
      <c r="V52" s="27" t="n">
        <f aca="false">(V49+V51)*-$C$52</f>
        <v>-27719.0290490066</v>
      </c>
      <c r="W52" s="27" t="n">
        <f aca="false">(W49+W51)*-$C$52</f>
        <v>-30628.0033350416</v>
      </c>
      <c r="X52" s="27" t="n">
        <f aca="false">(X49+X51)*-$C$52</f>
        <v>-32734.706373655</v>
      </c>
      <c r="Y52" s="27" t="n">
        <f aca="false">(Y49+Y51)*-$C$52</f>
        <v>-27332.452454031</v>
      </c>
    </row>
    <row r="53" customFormat="false" ht="6" hidden="false" customHeight="true" outlineLevel="0" collapsed="false"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customFormat="false" ht="12.75" hidden="false" customHeight="false" outlineLevel="0" collapsed="false">
      <c r="A54" s="5" t="s">
        <v>33</v>
      </c>
      <c r="B54" s="5"/>
      <c r="C54" s="5"/>
      <c r="D54" s="22"/>
      <c r="E54" s="22"/>
      <c r="F54" s="22" t="n">
        <f aca="false">SUM(F49:F52)</f>
        <v>25405.9078756539</v>
      </c>
      <c r="G54" s="22" t="n">
        <f aca="false">SUM(G49:G52)</f>
        <v>21898.7810021204</v>
      </c>
      <c r="H54" s="22" t="n">
        <f aca="false">SUM(H49:H52)</f>
        <v>34290.471865905</v>
      </c>
      <c r="I54" s="22" t="n">
        <f aca="false">SUM(I49:I52)</f>
        <v>40029.2284565882</v>
      </c>
      <c r="J54" s="22" t="n">
        <f aca="false">SUM(J49:J52)</f>
        <v>40413.0391925409</v>
      </c>
      <c r="K54" s="22" t="n">
        <f aca="false">SUM(K49:K52)</f>
        <v>48104.9637662798</v>
      </c>
      <c r="L54" s="22" t="n">
        <f aca="false">SUM(L49:L52)</f>
        <v>56885.8536702486</v>
      </c>
      <c r="M54" s="22" t="n">
        <f aca="false">SUM(M49:M52)</f>
        <v>52339.664697812</v>
      </c>
      <c r="N54" s="22" t="n">
        <f aca="false">SUM(N49:N52)</f>
        <v>68622.3715092417</v>
      </c>
      <c r="O54" s="22" t="n">
        <f aca="false">SUM(O49:O52)</f>
        <v>80804.8743903758</v>
      </c>
      <c r="P54" s="22" t="n">
        <f aca="false">SUM(P49:P52)</f>
        <v>67146.2436512614</v>
      </c>
      <c r="Q54" s="22" t="n">
        <f aca="false">SUM(Q49:Q52)</f>
        <v>21869.8462599212</v>
      </c>
      <c r="R54" s="22" t="n">
        <f aca="false">SUM(R49:R52)</f>
        <v>24018.1644520312</v>
      </c>
      <c r="S54" s="22" t="n">
        <f aca="false">SUM(S49:S52)</f>
        <v>43889.7782867832</v>
      </c>
      <c r="T54" s="22" t="n">
        <f aca="false">SUM(T49:T52)</f>
        <v>54351.4059168814</v>
      </c>
      <c r="U54" s="22" t="n">
        <f aca="false">SUM(U49:U52)</f>
        <v>58132.5639270979</v>
      </c>
      <c r="V54" s="22" t="n">
        <f aca="false">SUM(V49:V52)</f>
        <v>51478.196805298</v>
      </c>
      <c r="W54" s="22" t="n">
        <f aca="false">SUM(W49:W52)</f>
        <v>56880.57762222</v>
      </c>
      <c r="X54" s="22" t="n">
        <f aca="false">SUM(X49:X52)</f>
        <v>60793.0261225021</v>
      </c>
      <c r="Y54" s="22" t="n">
        <f aca="false">SUM(Y49:Y52)</f>
        <v>50760.2688432005</v>
      </c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  <c r="IV54" s="23"/>
      <c r="IW54" s="23"/>
    </row>
    <row r="55" customFormat="false" ht="12.75" hidden="false" customHeight="false" outlineLevel="1" collapsed="false">
      <c r="B55" s="21"/>
      <c r="C55" s="21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</row>
    <row r="56" customFormat="false" ht="12.75" hidden="false" customHeight="false" outlineLevel="0" collapsed="false">
      <c r="A56" s="5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customFormat="false" ht="12.75" hidden="false" customHeight="false" outlineLevel="1" collapsed="false">
      <c r="A57" s="29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</row>
    <row r="58" customFormat="false" ht="12.75" hidden="false" customHeight="false" outlineLevel="1" collapsed="false">
      <c r="A58" s="5" t="s">
        <v>34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</row>
    <row r="59" customFormat="false" ht="12.75" hidden="false" customHeight="false" outlineLevel="1" collapsed="false">
      <c r="A59" s="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</row>
    <row r="60" customFormat="false" ht="12.75" hidden="false" customHeight="true" outlineLevel="1" collapsed="false">
      <c r="A60" s="5" t="s">
        <v>35</v>
      </c>
      <c r="B60" s="30"/>
      <c r="C60" s="31" t="n">
        <v>0.5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</row>
    <row r="61" customFormat="false" ht="12.75" hidden="false" customHeight="true" outlineLevel="1" collapsed="false">
      <c r="A61" s="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</row>
    <row r="62" customFormat="false" ht="13.5" hidden="false" customHeight="false" outlineLevel="1" collapsed="false">
      <c r="A62" s="6" t="s">
        <v>1</v>
      </c>
      <c r="B62" s="32"/>
      <c r="C62" s="32"/>
      <c r="D62" s="7" t="n">
        <v>1999</v>
      </c>
      <c r="E62" s="7" t="n">
        <f aca="false">D62+1</f>
        <v>2000</v>
      </c>
      <c r="F62" s="7" t="n">
        <f aca="false">E62+1</f>
        <v>2001</v>
      </c>
      <c r="G62" s="7" t="n">
        <f aca="false">F62+1</f>
        <v>2002</v>
      </c>
      <c r="H62" s="7" t="n">
        <f aca="false">G62+1</f>
        <v>2003</v>
      </c>
      <c r="I62" s="7" t="n">
        <f aca="false">H62+1</f>
        <v>2004</v>
      </c>
      <c r="J62" s="7" t="n">
        <f aca="false">I62+1</f>
        <v>2005</v>
      </c>
      <c r="K62" s="7" t="n">
        <f aca="false">J62+1</f>
        <v>2006</v>
      </c>
      <c r="L62" s="7" t="n">
        <f aca="false">K62+1</f>
        <v>2007</v>
      </c>
      <c r="M62" s="7" t="n">
        <f aca="false">L62+1</f>
        <v>2008</v>
      </c>
      <c r="N62" s="7" t="n">
        <f aca="false">M62+1</f>
        <v>2009</v>
      </c>
      <c r="O62" s="7" t="n">
        <f aca="false">N62+1</f>
        <v>2010</v>
      </c>
      <c r="P62" s="7" t="n">
        <f aca="false">O62+1</f>
        <v>2011</v>
      </c>
      <c r="Q62" s="7" t="n">
        <f aca="false">P62+1</f>
        <v>2012</v>
      </c>
      <c r="R62" s="7" t="n">
        <f aca="false">Q62+1</f>
        <v>2013</v>
      </c>
      <c r="S62" s="7" t="n">
        <f aca="false">R62+1</f>
        <v>2014</v>
      </c>
      <c r="T62" s="7" t="n">
        <f aca="false">S62+1</f>
        <v>2015</v>
      </c>
      <c r="U62" s="7" t="n">
        <f aca="false">T62+1</f>
        <v>2016</v>
      </c>
      <c r="V62" s="7" t="n">
        <f aca="false">U62+1</f>
        <v>2017</v>
      </c>
      <c r="W62" s="7" t="n">
        <f aca="false">V62+1</f>
        <v>2018</v>
      </c>
      <c r="X62" s="7" t="n">
        <f aca="false">W62+1</f>
        <v>2019</v>
      </c>
      <c r="Y62" s="7" t="n">
        <f aca="false">X62+1</f>
        <v>2020</v>
      </c>
    </row>
    <row r="63" customFormat="false" ht="12.75" hidden="false" customHeight="false" outlineLevel="1" collapsed="false">
      <c r="A63" s="33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</row>
    <row r="64" customFormat="false" ht="12.75" hidden="false" customHeight="false" outlineLevel="1" collapsed="false">
      <c r="A64" s="29" t="s">
        <v>26</v>
      </c>
      <c r="D64" s="28"/>
      <c r="E64" s="28"/>
      <c r="F64" s="28" t="n">
        <f aca="false">F39</f>
        <v>135426.925951545</v>
      </c>
      <c r="G64" s="28" t="n">
        <f aca="false">G39</f>
        <v>127351.647478838</v>
      </c>
      <c r="H64" s="28" t="n">
        <f aca="false">H39</f>
        <v>145698.894223769</v>
      </c>
      <c r="I64" s="28" t="n">
        <f aca="false">I39</f>
        <v>152585.776949723</v>
      </c>
      <c r="J64" s="28" t="n">
        <f aca="false">J39</f>
        <v>149447.379252848</v>
      </c>
      <c r="K64" s="28" t="n">
        <f aca="false">K39</f>
        <v>157408.621067786</v>
      </c>
      <c r="L64" s="28" t="n">
        <f aca="false">L39</f>
        <v>166249.980679698</v>
      </c>
      <c r="M64" s="28" t="n">
        <f aca="false">M39</f>
        <v>151679.564678952</v>
      </c>
      <c r="N64" s="28" t="n">
        <f aca="false">N39</f>
        <v>172537.920736097</v>
      </c>
      <c r="O64" s="28" t="n">
        <f aca="false">O39</f>
        <v>185482.488385899</v>
      </c>
      <c r="P64" s="28" t="n">
        <f aca="false">P39</f>
        <v>153854.95367737</v>
      </c>
      <c r="Q64" s="28" t="n">
        <f aca="false">Q39</f>
        <v>72504.3525810619</v>
      </c>
      <c r="R64" s="28" t="n">
        <f aca="false">R39</f>
        <v>76176.6913709935</v>
      </c>
      <c r="S64" s="28" t="n">
        <f aca="false">S39</f>
        <v>110145.262028689</v>
      </c>
      <c r="T64" s="28" t="n">
        <f aca="false">T39</f>
        <v>128028.386182703</v>
      </c>
      <c r="U64" s="28" t="n">
        <f aca="false">U39</f>
        <v>134491.904148885</v>
      </c>
      <c r="V64" s="28" t="n">
        <f aca="false">V39</f>
        <v>123116.917615894</v>
      </c>
      <c r="W64" s="28" t="n">
        <f aca="false">W39</f>
        <v>132351.75661918</v>
      </c>
      <c r="X64" s="28" t="n">
        <f aca="false">X39</f>
        <v>139039.702773508</v>
      </c>
      <c r="Y64" s="28" t="n">
        <f aca="false">Y39</f>
        <v>121889.690330257</v>
      </c>
    </row>
    <row r="65" customFormat="false" ht="12.75" hidden="false" customHeight="false" outlineLevel="1" collapsed="false">
      <c r="A65" s="29" t="s">
        <v>36</v>
      </c>
      <c r="D65" s="28"/>
      <c r="E65" s="19"/>
      <c r="F65" s="19" t="n">
        <f aca="false">+[1]Consolidated!J147</f>
        <v>-106.714285714246</v>
      </c>
      <c r="G65" s="19" t="n">
        <f aca="false">+[1]Consolidated!K147</f>
        <v>-106.714285714304</v>
      </c>
      <c r="H65" s="19" t="n">
        <f aca="false">+[1]Consolidated!L147</f>
        <v>-106.714285714363</v>
      </c>
      <c r="I65" s="19" t="n">
        <f aca="false">+[1]Consolidated!M147</f>
        <v>-106.714285714261</v>
      </c>
      <c r="J65" s="19" t="n">
        <f aca="false">+[1]Consolidated!N147</f>
        <v>-100.154761904734</v>
      </c>
      <c r="K65" s="19" t="n">
        <f aca="false">+[1]Consolidated!O147</f>
        <v>-100.000000000029</v>
      </c>
      <c r="L65" s="19" t="n">
        <f aca="false">+[1]Consolidated!P147</f>
        <v>-100.000000000029</v>
      </c>
      <c r="M65" s="19" t="n">
        <f aca="false">+[1]Consolidated!Q147</f>
        <v>-100</v>
      </c>
      <c r="N65" s="19" t="n">
        <f aca="false">+[1]Consolidated!R147</f>
        <v>-99.9999999999709</v>
      </c>
      <c r="O65" s="19" t="n">
        <f aca="false">+[1]Consolidated!S147</f>
        <v>-100</v>
      </c>
      <c r="P65" s="19" t="n">
        <f aca="false">+[1]Consolidated!T147</f>
        <v>-100</v>
      </c>
      <c r="Q65" s="19" t="n">
        <f aca="false">+[1]Consolidated!U147</f>
        <v>-100</v>
      </c>
      <c r="R65" s="19" t="n">
        <f aca="false">+[1]Consolidated!V147</f>
        <v>-100</v>
      </c>
      <c r="S65" s="19" t="n">
        <f aca="false">+[1]Consolidated!W147</f>
        <v>-100</v>
      </c>
      <c r="T65" s="19" t="n">
        <f aca="false">+[1]Consolidated!X147</f>
        <v>-100</v>
      </c>
      <c r="U65" s="19" t="n">
        <f aca="false">+[1]Consolidated!Y147</f>
        <v>-100</v>
      </c>
      <c r="V65" s="19" t="n">
        <f aca="false">+[1]Consolidated!Z147</f>
        <v>-100</v>
      </c>
      <c r="W65" s="19" t="n">
        <f aca="false">+[1]Consolidated!AA147</f>
        <v>-100</v>
      </c>
      <c r="X65" s="19" t="n">
        <f aca="false">+[1]Consolidated!AB147</f>
        <v>-100</v>
      </c>
      <c r="Y65" s="19" t="n">
        <f aca="false">+[1]Consolidated!AC147</f>
        <v>-100</v>
      </c>
    </row>
    <row r="66" customFormat="false" ht="15" hidden="false" customHeight="false" outlineLevel="1" collapsed="false">
      <c r="A66" s="29" t="s">
        <v>37</v>
      </c>
      <c r="D66" s="34"/>
      <c r="E66" s="35"/>
      <c r="F66" s="35" t="n">
        <f aca="false">-[1]Consolidated!J52-[1]Consolidated!J58+[1]Consolidated!J153+[1]Consolidated!J154</f>
        <v>-77038.0236</v>
      </c>
      <c r="G66" s="35" t="n">
        <f aca="false">-[1]Consolidated!K52-[1]Consolidated!K58+[1]Consolidated!K153+[1]Consolidated!K154</f>
        <v>-86285.8338</v>
      </c>
      <c r="H66" s="35" t="n">
        <f aca="false">-[1]Consolidated!L52-[1]Consolidated!L58+[1]Consolidated!L153+[1]Consolidated!L154</f>
        <v>-84580.703</v>
      </c>
      <c r="I66" s="35" t="n">
        <f aca="false">-[1]Consolidated!M52-[1]Consolidated!M58+[1]Consolidated!M153+[1]Consolidated!M154</f>
        <v>-86403.7454</v>
      </c>
      <c r="J66" s="35" t="n">
        <f aca="false">-[1]Consolidated!N52-[1]Consolidated!N58+[1]Consolidated!N153+[1]Consolidated!N154</f>
        <v>-99393.260975</v>
      </c>
      <c r="K66" s="35" t="n">
        <f aca="false">-[1]Consolidated!O52-[1]Consolidated!O58+[1]Consolidated!O153+[1]Consolidated!O154</f>
        <v>-105897.913775</v>
      </c>
      <c r="L66" s="35" t="n">
        <f aca="false">-[1]Consolidated!P52-[1]Consolidated!P58+[1]Consolidated!P153+[1]Consolidated!P154</f>
        <v>-109911.205175</v>
      </c>
      <c r="M66" s="35" t="n">
        <f aca="false">-[1]Consolidated!Q52-[1]Consolidated!Q58+[1]Consolidated!Q153+[1]Consolidated!Q154</f>
        <v>-100890.052375</v>
      </c>
      <c r="N66" s="35" t="n">
        <f aca="false">-[1]Consolidated!R52-[1]Consolidated!R58+[1]Consolidated!R153+[1]Consolidated!R154</f>
        <v>-101130.721575</v>
      </c>
      <c r="O66" s="35" t="n">
        <f aca="false">-[1]Consolidated!S52-[1]Consolidated!S58+[1]Consolidated!S153+[1]Consolidated!S154</f>
        <v>-112658.497975</v>
      </c>
      <c r="P66" s="35" t="n">
        <f aca="false">-[1]Consolidated!T52-[1]Consolidated!T58+[1]Consolidated!T153+[1]Consolidated!T154</f>
        <v>-69955.05</v>
      </c>
      <c r="Q66" s="35" t="n">
        <f aca="false">-[1]Consolidated!U52-[1]Consolidated!U58+[1]Consolidated!U153+[1]Consolidated!U154</f>
        <v>0</v>
      </c>
      <c r="R66" s="35" t="n">
        <f aca="false">-[1]Consolidated!V52-[1]Consolidated!V58+[1]Consolidated!V153+[1]Consolidated!V154</f>
        <v>0</v>
      </c>
      <c r="S66" s="35" t="n">
        <f aca="false">-[1]Consolidated!W52-[1]Consolidated!W58+[1]Consolidated!W153+[1]Consolidated!W154</f>
        <v>0</v>
      </c>
      <c r="T66" s="35" t="n">
        <f aca="false">-[1]Consolidated!X52-[1]Consolidated!X58+[1]Consolidated!X153+[1]Consolidated!X154</f>
        <v>0</v>
      </c>
      <c r="U66" s="35" t="n">
        <f aca="false">-[1]Consolidated!Y52-[1]Consolidated!Y58+[1]Consolidated!Y153+[1]Consolidated!Y154</f>
        <v>0</v>
      </c>
      <c r="V66" s="35" t="n">
        <f aca="false">-[1]Consolidated!Z52-[1]Consolidated!Z58+[1]Consolidated!Z153+[1]Consolidated!Z154</f>
        <v>0</v>
      </c>
      <c r="W66" s="35" t="n">
        <f aca="false">-[1]Consolidated!AA52-[1]Consolidated!AA58+[1]Consolidated!AA153+[1]Consolidated!AA154</f>
        <v>0</v>
      </c>
      <c r="X66" s="35" t="n">
        <f aca="false">-[1]Consolidated!AB52-[1]Consolidated!AB58+[1]Consolidated!AB153+[1]Consolidated!AB154</f>
        <v>0</v>
      </c>
      <c r="Y66" s="35" t="n">
        <f aca="false">-[1]Consolidated!AC52-[1]Consolidated!AC58+[1]Consolidated!AC153+[1]Consolidated!AC154</f>
        <v>0</v>
      </c>
    </row>
    <row r="67" customFormat="false" ht="15" hidden="true" customHeight="false" outlineLevel="1" collapsed="false">
      <c r="A67" s="29"/>
      <c r="D67" s="17"/>
      <c r="E67" s="36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</row>
    <row r="68" customFormat="false" ht="12.75" hidden="false" customHeight="false" outlineLevel="1" collapsed="false">
      <c r="A68" s="29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customFormat="false" ht="12.75" hidden="false" customHeight="false" outlineLevel="1" collapsed="false">
      <c r="A69" s="33" t="s">
        <v>38</v>
      </c>
      <c r="B69" s="5"/>
      <c r="C69" s="5"/>
      <c r="D69" s="37"/>
      <c r="E69" s="37"/>
      <c r="F69" s="37" t="n">
        <f aca="false">SUM(F64:F66)</f>
        <v>58282.1880658309</v>
      </c>
      <c r="G69" s="37" t="n">
        <f aca="false">SUM(G64:G66)</f>
        <v>40959.099393124</v>
      </c>
      <c r="H69" s="37" t="n">
        <f aca="false">SUM(H64:H66)</f>
        <v>61011.4769380548</v>
      </c>
      <c r="I69" s="37" t="n">
        <f aca="false">SUM(I64:I66)</f>
        <v>66075.3172640092</v>
      </c>
      <c r="J69" s="37" t="n">
        <f aca="false">SUM(J64:J66)</f>
        <v>49953.963515943</v>
      </c>
      <c r="K69" s="37" t="n">
        <f aca="false">SUM(K64:K66)</f>
        <v>51410.707292786</v>
      </c>
      <c r="L69" s="37" t="n">
        <f aca="false">SUM(L64:L66)</f>
        <v>56238.7755046984</v>
      </c>
      <c r="M69" s="37" t="n">
        <f aca="false">SUM(M64:M66)</f>
        <v>50689.5123039522</v>
      </c>
      <c r="N69" s="37" t="n">
        <f aca="false">SUM(N64:N66)</f>
        <v>71307.1991610969</v>
      </c>
      <c r="O69" s="37" t="n">
        <f aca="false">SUM(O64:O66)</f>
        <v>72723.9904108988</v>
      </c>
      <c r="P69" s="37" t="n">
        <f aca="false">SUM(P64:P66)</f>
        <v>83799.9036773698</v>
      </c>
      <c r="Q69" s="37" t="n">
        <f aca="false">SUM(Q64:Q66)</f>
        <v>72404.3525810619</v>
      </c>
      <c r="R69" s="37" t="n">
        <f aca="false">SUM(R64:R66)</f>
        <v>76076.6913709935</v>
      </c>
      <c r="S69" s="37" t="n">
        <f aca="false">SUM(S64:S66)</f>
        <v>110045.262028689</v>
      </c>
      <c r="T69" s="37" t="n">
        <f aca="false">SUM(T64:T66)</f>
        <v>127928.386182703</v>
      </c>
      <c r="U69" s="37" t="n">
        <f aca="false">SUM(U64:U66)</f>
        <v>134391.904148885</v>
      </c>
      <c r="V69" s="37" t="n">
        <f aca="false">SUM(V64:V66)</f>
        <v>123016.917615894</v>
      </c>
      <c r="W69" s="37" t="n">
        <f aca="false">SUM(W64:W66)</f>
        <v>132251.75661918</v>
      </c>
      <c r="X69" s="37" t="n">
        <f aca="false">SUM(X64:X66)</f>
        <v>138939.702773508</v>
      </c>
      <c r="Y69" s="37" t="n">
        <f aca="false">SUM(Y64:Y66)</f>
        <v>121789.690330257</v>
      </c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  <c r="IV69" s="23"/>
      <c r="IW69" s="23"/>
    </row>
    <row r="70" customFormat="false" ht="12.75" hidden="false" customHeight="false" outlineLevel="1" collapsed="false">
      <c r="A70" s="33"/>
      <c r="D70" s="20"/>
      <c r="E70" s="38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customFormat="false" ht="15" hidden="false" customHeight="false" outlineLevel="1" collapsed="false">
      <c r="A71" s="29" t="s">
        <v>39</v>
      </c>
      <c r="D71" s="34"/>
      <c r="E71" s="34"/>
      <c r="F71" s="34" t="n">
        <f aca="false">F89</f>
        <v>-10735.6705151372</v>
      </c>
      <c r="G71" s="34" t="n">
        <f aca="false">G89</f>
        <v>11428.2028487148</v>
      </c>
      <c r="H71" s="34" t="n">
        <f aca="false">H89</f>
        <v>-1516.28738497478</v>
      </c>
      <c r="I71" s="34" t="n">
        <f aca="false">I89</f>
        <v>-9325.79431753472</v>
      </c>
      <c r="J71" s="34" t="n">
        <f aca="false">J89</f>
        <v>-12962.6511872664</v>
      </c>
      <c r="K71" s="34" t="n">
        <f aca="false">K89</f>
        <v>-21447.4384182698</v>
      </c>
      <c r="L71" s="34" t="n">
        <f aca="false">L89</f>
        <v>-29110.9906792785</v>
      </c>
      <c r="M71" s="34" t="n">
        <f aca="false">M89</f>
        <v>-25885.9164509688</v>
      </c>
      <c r="N71" s="34" t="n">
        <f aca="false">N89</f>
        <v>-37436.8964966839</v>
      </c>
      <c r="O71" s="34" t="n">
        <f aca="false">O89</f>
        <v>-46079.1848653517</v>
      </c>
      <c r="P71" s="34" t="n">
        <f aca="false">P89</f>
        <v>-36389.7288709371</v>
      </c>
      <c r="Q71" s="34" t="n">
        <f aca="false">Q89</f>
        <v>-4270.57516596935</v>
      </c>
      <c r="R71" s="34" t="n">
        <f aca="false">R89</f>
        <v>-5794.59576379094</v>
      </c>
      <c r="S71" s="34" t="n">
        <f aca="false">S89</f>
        <v>-19891.5525867347</v>
      </c>
      <c r="T71" s="34" t="n">
        <f aca="false">T89</f>
        <v>-27313.0491106505</v>
      </c>
      <c r="U71" s="34" t="n">
        <f aca="false">U89</f>
        <v>-42904.7746442017</v>
      </c>
      <c r="V71" s="34" t="n">
        <f aca="false">V89</f>
        <v>-51093.520810596</v>
      </c>
      <c r="W71" s="34" t="n">
        <f aca="false">W89</f>
        <v>-54925.9789969595</v>
      </c>
      <c r="X71" s="34" t="n">
        <f aca="false">X89</f>
        <v>-57701.4766510058</v>
      </c>
      <c r="Y71" s="34" t="n">
        <f aca="false">Y89</f>
        <v>-50584.2214870568</v>
      </c>
    </row>
    <row r="72" customFormat="false" ht="12.75" hidden="false" customHeight="false" outlineLevel="1" collapsed="false">
      <c r="A72" s="29"/>
      <c r="D72" s="20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</row>
    <row r="73" customFormat="false" ht="12.75" hidden="false" customHeight="false" outlineLevel="1" collapsed="false">
      <c r="A73" s="39" t="s">
        <v>40</v>
      </c>
      <c r="B73" s="5"/>
      <c r="C73" s="5"/>
      <c r="D73" s="37"/>
      <c r="E73" s="37"/>
      <c r="F73" s="37" t="n">
        <f aca="false">F69+F71</f>
        <v>47546.5175506937</v>
      </c>
      <c r="G73" s="37" t="n">
        <f aca="false">G69+G71</f>
        <v>52387.3022418388</v>
      </c>
      <c r="H73" s="37" t="n">
        <f aca="false">H69+H71</f>
        <v>59495.1895530801</v>
      </c>
      <c r="I73" s="37" t="n">
        <f aca="false">I69+I71</f>
        <v>56749.5229464745</v>
      </c>
      <c r="J73" s="37" t="n">
        <f aca="false">J69+J71</f>
        <v>36991.3123286767</v>
      </c>
      <c r="K73" s="37" t="n">
        <f aca="false">K69+K71</f>
        <v>29963.2688745162</v>
      </c>
      <c r="L73" s="37" t="n">
        <f aca="false">L69+L71</f>
        <v>27127.7848254199</v>
      </c>
      <c r="M73" s="37" t="n">
        <f aca="false">M69+M71</f>
        <v>24803.5958529834</v>
      </c>
      <c r="N73" s="37" t="n">
        <f aca="false">N69+N71</f>
        <v>33870.302664413</v>
      </c>
      <c r="O73" s="37" t="n">
        <f aca="false">O69+O71</f>
        <v>26644.8055455471</v>
      </c>
      <c r="P73" s="37" t="n">
        <f aca="false">P69+P71</f>
        <v>47410.1748064327</v>
      </c>
      <c r="Q73" s="37" t="n">
        <f aca="false">Q69+Q71</f>
        <v>68133.7774150925</v>
      </c>
      <c r="R73" s="37" t="n">
        <f aca="false">R69+R71</f>
        <v>70282.0956072025</v>
      </c>
      <c r="S73" s="37" t="n">
        <f aca="false">S69+S71</f>
        <v>90153.7094419546</v>
      </c>
      <c r="T73" s="37" t="n">
        <f aca="false">T69+T71</f>
        <v>100615.337072053</v>
      </c>
      <c r="U73" s="37" t="n">
        <f aca="false">U69+U71</f>
        <v>91487.1295046835</v>
      </c>
      <c r="V73" s="37" t="n">
        <f aca="false">V69+V71</f>
        <v>71923.396805298</v>
      </c>
      <c r="W73" s="37" t="n">
        <f aca="false">W69+W71</f>
        <v>77325.77762222</v>
      </c>
      <c r="X73" s="37" t="n">
        <f aca="false">X69+X71</f>
        <v>81238.2261225021</v>
      </c>
      <c r="Y73" s="37" t="n">
        <f aca="false">Y69+Y71</f>
        <v>71205.4688432005</v>
      </c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3"/>
      <c r="IQ73" s="23"/>
      <c r="IR73" s="23"/>
      <c r="IS73" s="23"/>
      <c r="IT73" s="23"/>
      <c r="IU73" s="23"/>
      <c r="IV73" s="23"/>
      <c r="IW73" s="23"/>
    </row>
    <row r="74" customFormat="false" ht="12.75" hidden="false" customHeight="false" outlineLevel="1" collapsed="false">
      <c r="A74" s="29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customFormat="false" ht="12.75" hidden="false" customHeight="false" outlineLevel="1" collapsed="false">
      <c r="A75" s="39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customFormat="false" ht="12.75" hidden="false" customHeight="true" outlineLevel="1" collapsed="false">
      <c r="A76" s="39" t="s">
        <v>41</v>
      </c>
      <c r="B76" s="30"/>
      <c r="C76" s="40" t="n">
        <f aca="false">+C$60</f>
        <v>0.5</v>
      </c>
      <c r="D76" s="37"/>
      <c r="E76" s="37"/>
      <c r="F76" s="37" t="n">
        <f aca="false">$C$76*F54</f>
        <v>12702.953937827</v>
      </c>
      <c r="G76" s="37" t="n">
        <f aca="false">$C$76*G54</f>
        <v>10949.3905010602</v>
      </c>
      <c r="H76" s="37" t="n">
        <f aca="false">$C$76*H54</f>
        <v>17145.2359329525</v>
      </c>
      <c r="I76" s="37" t="n">
        <f aca="false">$C$76*I54</f>
        <v>20014.6142282941</v>
      </c>
      <c r="J76" s="37" t="n">
        <f aca="false">$C$76*J54</f>
        <v>20206.5195962705</v>
      </c>
      <c r="K76" s="37" t="n">
        <f aca="false">$C$76*K54</f>
        <v>24052.4818831399</v>
      </c>
      <c r="L76" s="37" t="n">
        <f aca="false">$C$76*L54</f>
        <v>28442.9268351243</v>
      </c>
      <c r="M76" s="37" t="n">
        <f aca="false">$C$76*M54</f>
        <v>26169.832348906</v>
      </c>
      <c r="N76" s="37" t="n">
        <f aca="false">$C$76*N54</f>
        <v>34311.1857546208</v>
      </c>
      <c r="O76" s="37" t="n">
        <f aca="false">$C$76*O54</f>
        <v>40402.4371951879</v>
      </c>
      <c r="P76" s="37" t="n">
        <f aca="false">$C$76*P54</f>
        <v>33573.1218256307</v>
      </c>
      <c r="Q76" s="37" t="n">
        <f aca="false">$C$76*Q54</f>
        <v>10934.9231299606</v>
      </c>
      <c r="R76" s="37" t="n">
        <f aca="false">$C$76*R54</f>
        <v>12009.0822260156</v>
      </c>
      <c r="S76" s="37" t="n">
        <f aca="false">$C$76*S54</f>
        <v>21944.8891433916</v>
      </c>
      <c r="T76" s="37" t="n">
        <f aca="false">$C$76*T54</f>
        <v>27175.7029584407</v>
      </c>
      <c r="U76" s="37" t="n">
        <f aca="false">$C$76*U54</f>
        <v>29066.2819635489</v>
      </c>
      <c r="V76" s="37" t="n">
        <f aca="false">$C$76*V54</f>
        <v>25739.098402649</v>
      </c>
      <c r="W76" s="37" t="n">
        <f aca="false">$C$76*W54</f>
        <v>28440.28881111</v>
      </c>
      <c r="X76" s="37" t="n">
        <f aca="false">$C$76*X54</f>
        <v>30396.5130612511</v>
      </c>
      <c r="Y76" s="37" t="n">
        <f aca="false">$C$76*Y54</f>
        <v>25380.1344216002</v>
      </c>
    </row>
    <row r="77" customFormat="false" ht="12.75" hidden="false" customHeight="false" outlineLevel="1" collapsed="false">
      <c r="A77" s="39" t="s">
        <v>42</v>
      </c>
      <c r="B77" s="30"/>
      <c r="C77" s="40" t="n">
        <f aca="false">+C60</f>
        <v>0.5</v>
      </c>
      <c r="D77" s="37"/>
      <c r="E77" s="37"/>
      <c r="F77" s="37" t="n">
        <f aca="false">$C$77*F73</f>
        <v>23773.2587753469</v>
      </c>
      <c r="G77" s="37" t="n">
        <f aca="false">$C$77*G73</f>
        <v>26193.6511209194</v>
      </c>
      <c r="H77" s="37" t="n">
        <f aca="false">$C$77*H73</f>
        <v>29747.59477654</v>
      </c>
      <c r="I77" s="37" t="n">
        <f aca="false">$C$77*I73</f>
        <v>28374.7614732372</v>
      </c>
      <c r="J77" s="37" t="n">
        <f aca="false">$C$77*J73</f>
        <v>18495.6561643383</v>
      </c>
      <c r="K77" s="37" t="n">
        <f aca="false">$C$77*K73</f>
        <v>14981.6344372581</v>
      </c>
      <c r="L77" s="37" t="n">
        <f aca="false">$C$77*L73</f>
        <v>13563.8924127099</v>
      </c>
      <c r="M77" s="37" t="n">
        <f aca="false">$C$77*M73</f>
        <v>12401.7979264917</v>
      </c>
      <c r="N77" s="37" t="n">
        <f aca="false">$C$77*N73</f>
        <v>16935.1513322065</v>
      </c>
      <c r="O77" s="37" t="n">
        <f aca="false">$C$77*O73</f>
        <v>13322.4027727736</v>
      </c>
      <c r="P77" s="37" t="n">
        <f aca="false">$C$77*P73</f>
        <v>23705.0874032163</v>
      </c>
      <c r="Q77" s="37" t="n">
        <f aca="false">$C$77*Q73</f>
        <v>34066.8887075463</v>
      </c>
      <c r="R77" s="37" t="n">
        <f aca="false">$C$77*R73</f>
        <v>35141.0478036013</v>
      </c>
      <c r="S77" s="37" t="n">
        <f aca="false">$C$77*S73</f>
        <v>45076.8547209773</v>
      </c>
      <c r="T77" s="37" t="n">
        <f aca="false">$C$77*T73</f>
        <v>50307.6685360264</v>
      </c>
      <c r="U77" s="37" t="n">
        <f aca="false">$C$77*U73</f>
        <v>45743.5647523418</v>
      </c>
      <c r="V77" s="37" t="n">
        <f aca="false">$C$77*V73</f>
        <v>35961.698402649</v>
      </c>
      <c r="W77" s="37" t="n">
        <f aca="false">$C$77*W73</f>
        <v>38662.88881111</v>
      </c>
      <c r="X77" s="37" t="n">
        <f aca="false">$C$77*X73</f>
        <v>40619.1130612511</v>
      </c>
      <c r="Y77" s="37" t="n">
        <f aca="false">$C$77*Y73</f>
        <v>35602.7344216003</v>
      </c>
    </row>
    <row r="78" customFormat="false" ht="12.75" hidden="false" customHeight="false" outlineLevel="1" collapsed="false">
      <c r="A78" s="3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</row>
    <row r="79" customFormat="false" ht="12.75" hidden="false" customHeight="false" outlineLevel="1" collapsed="false">
      <c r="A79" s="41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</row>
    <row r="80" customFormat="false" ht="12.75" hidden="false" customHeight="false" outlineLevel="1" collapsed="false">
      <c r="A80" s="41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</row>
    <row r="81" customFormat="false" ht="12.75" hidden="false" customHeight="false" outlineLevel="1" collapsed="false">
      <c r="A81" s="41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</row>
    <row r="82" customFormat="false" ht="12.75" hidden="false" customHeight="false" outlineLevel="1" collapsed="false">
      <c r="A82" s="42"/>
      <c r="B82" s="2"/>
      <c r="C82" s="2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</row>
    <row r="83" customFormat="false" ht="13.5" hidden="false" customHeight="false" outlineLevel="1" collapsed="false">
      <c r="A83" s="43"/>
      <c r="B83" s="44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28"/>
      <c r="Q83" s="28"/>
      <c r="R83" s="28"/>
      <c r="S83" s="28"/>
      <c r="T83" s="28"/>
      <c r="U83" s="28"/>
      <c r="V83" s="28"/>
      <c r="W83" s="28"/>
      <c r="X83" s="28"/>
      <c r="Y83" s="28"/>
    </row>
    <row r="84" customFormat="false" ht="12.75" hidden="false" customHeight="false" outlineLevel="1" collapsed="false">
      <c r="A84" s="4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8"/>
      <c r="Q84" s="28"/>
      <c r="R84" s="28"/>
      <c r="S84" s="28"/>
      <c r="T84" s="28"/>
      <c r="U84" s="28"/>
      <c r="V84" s="28"/>
      <c r="W84" s="28"/>
      <c r="X84" s="28"/>
      <c r="Y84" s="28"/>
    </row>
    <row r="85" customFormat="false" ht="13.5" hidden="false" customHeight="false" outlineLevel="1" collapsed="false">
      <c r="A85" s="46"/>
      <c r="B85" s="2"/>
      <c r="C85" s="2"/>
      <c r="D85" s="2"/>
      <c r="E85" s="2"/>
      <c r="F85" s="2"/>
      <c r="G85" s="2"/>
      <c r="H85" s="2"/>
      <c r="I85" s="47"/>
      <c r="J85" s="2"/>
      <c r="K85" s="2"/>
      <c r="L85" s="2"/>
      <c r="M85" s="2"/>
      <c r="N85" s="2"/>
      <c r="O85" s="2"/>
      <c r="P85" s="28"/>
      <c r="Q85" s="28"/>
      <c r="R85" s="28"/>
      <c r="S85" s="28"/>
      <c r="T85" s="28"/>
      <c r="U85" s="28"/>
      <c r="V85" s="28"/>
      <c r="W85" s="28"/>
      <c r="X85" s="28"/>
      <c r="Y85" s="28"/>
    </row>
    <row r="86" customFormat="false" ht="13.5" hidden="false" customHeight="false" outlineLevel="0" collapsed="false">
      <c r="A86" s="48" t="s">
        <v>43</v>
      </c>
      <c r="B86" s="9"/>
      <c r="C86" s="9"/>
      <c r="D86" s="9"/>
      <c r="E86" s="49" t="n">
        <f aca="false">E62</f>
        <v>2000</v>
      </c>
      <c r="F86" s="49" t="n">
        <f aca="false">F62</f>
        <v>2001</v>
      </c>
      <c r="G86" s="49" t="n">
        <f aca="false">G62</f>
        <v>2002</v>
      </c>
      <c r="H86" s="49" t="n">
        <f aca="false">H62</f>
        <v>2003</v>
      </c>
      <c r="I86" s="49" t="n">
        <f aca="false">I62</f>
        <v>2004</v>
      </c>
      <c r="J86" s="49" t="n">
        <f aca="false">J62</f>
        <v>2005</v>
      </c>
      <c r="K86" s="49" t="n">
        <f aca="false">K62</f>
        <v>2006</v>
      </c>
      <c r="L86" s="49" t="n">
        <f aca="false">L62</f>
        <v>2007</v>
      </c>
      <c r="M86" s="49" t="n">
        <f aca="false">M62</f>
        <v>2008</v>
      </c>
      <c r="N86" s="49" t="n">
        <f aca="false">N62</f>
        <v>2009</v>
      </c>
      <c r="O86" s="49" t="n">
        <f aca="false">O62</f>
        <v>2010</v>
      </c>
      <c r="P86" s="49" t="n">
        <f aca="false">P62</f>
        <v>2011</v>
      </c>
      <c r="Q86" s="49" t="n">
        <f aca="false">Q62</f>
        <v>2012</v>
      </c>
      <c r="R86" s="49" t="n">
        <f aca="false">R62</f>
        <v>2013</v>
      </c>
      <c r="S86" s="49" t="n">
        <f aca="false">S62</f>
        <v>2014</v>
      </c>
      <c r="T86" s="49" t="n">
        <f aca="false">T62</f>
        <v>2015</v>
      </c>
      <c r="U86" s="49" t="n">
        <f aca="false">U62</f>
        <v>2016</v>
      </c>
      <c r="V86" s="49" t="n">
        <f aca="false">V62</f>
        <v>2017</v>
      </c>
      <c r="W86" s="49" t="n">
        <f aca="false">W62</f>
        <v>2018</v>
      </c>
      <c r="X86" s="49" t="n">
        <f aca="false">X62</f>
        <v>2019</v>
      </c>
      <c r="Y86" s="49" t="n">
        <f aca="false">Y62</f>
        <v>2020</v>
      </c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9"/>
      <c r="HF86" s="9"/>
      <c r="HG86" s="9"/>
      <c r="HH86" s="9"/>
      <c r="HI86" s="9"/>
      <c r="HJ86" s="9"/>
      <c r="HK86" s="9"/>
      <c r="HL86" s="9"/>
      <c r="HM86" s="9"/>
      <c r="HN86" s="9"/>
      <c r="HO86" s="9"/>
      <c r="HP86" s="9"/>
      <c r="HQ86" s="9"/>
      <c r="HR86" s="9"/>
      <c r="HS86" s="9"/>
      <c r="HT86" s="9"/>
      <c r="HU86" s="9"/>
      <c r="HV86" s="9"/>
      <c r="HW86" s="9"/>
      <c r="HX86" s="9"/>
      <c r="HY86" s="9"/>
      <c r="HZ86" s="9"/>
      <c r="IA86" s="9"/>
      <c r="IB86" s="9"/>
      <c r="IC86" s="9"/>
      <c r="ID86" s="9"/>
      <c r="IE86" s="9"/>
      <c r="IF86" s="9"/>
      <c r="IG86" s="9"/>
      <c r="IH86" s="9"/>
      <c r="II86" s="9"/>
      <c r="IJ86" s="9"/>
      <c r="IK86" s="9"/>
      <c r="IL86" s="9"/>
      <c r="IM86" s="9"/>
      <c r="IN86" s="9"/>
      <c r="IO86" s="9"/>
      <c r="IP86" s="9"/>
      <c r="IQ86" s="9"/>
      <c r="IR86" s="9"/>
      <c r="IS86" s="9"/>
      <c r="IT86" s="9"/>
      <c r="IU86" s="9"/>
      <c r="IV86" s="9"/>
      <c r="IW86" s="9"/>
    </row>
    <row r="87" customFormat="false" ht="12.75" hidden="false" customHeight="false" outlineLevel="0" collapsed="false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9"/>
      <c r="HF87" s="9"/>
      <c r="HG87" s="9"/>
      <c r="HH87" s="9"/>
      <c r="HI87" s="9"/>
      <c r="HJ87" s="9"/>
      <c r="HK87" s="9"/>
      <c r="HL87" s="9"/>
      <c r="HM87" s="9"/>
      <c r="HN87" s="9"/>
      <c r="HO87" s="9"/>
      <c r="HP87" s="9"/>
      <c r="HQ87" s="9"/>
      <c r="HR87" s="9"/>
      <c r="HS87" s="9"/>
      <c r="HT87" s="9"/>
      <c r="HU87" s="9"/>
      <c r="HV87" s="9"/>
      <c r="HW87" s="9"/>
      <c r="HX87" s="9"/>
      <c r="HY87" s="9"/>
      <c r="HZ87" s="9"/>
      <c r="IA87" s="9"/>
      <c r="IB87" s="9"/>
      <c r="IC87" s="9"/>
      <c r="ID87" s="9"/>
      <c r="IE87" s="9"/>
      <c r="IF87" s="9"/>
      <c r="IG87" s="9"/>
      <c r="IH87" s="9"/>
      <c r="II87" s="9"/>
      <c r="IJ87" s="9"/>
      <c r="IK87" s="9"/>
      <c r="IL87" s="9"/>
      <c r="IM87" s="9"/>
      <c r="IN87" s="9"/>
      <c r="IO87" s="9"/>
      <c r="IP87" s="9"/>
      <c r="IQ87" s="9"/>
      <c r="IR87" s="9"/>
      <c r="IS87" s="9"/>
      <c r="IT87" s="9"/>
      <c r="IU87" s="9"/>
      <c r="IV87" s="9"/>
      <c r="IW87" s="9"/>
    </row>
    <row r="88" customFormat="false" ht="12.75" hidden="false" customHeight="false" outlineLevel="0" collapsed="false">
      <c r="A88" s="33" t="s">
        <v>38</v>
      </c>
      <c r="B88" s="9"/>
      <c r="C88" s="9"/>
      <c r="D88" s="9"/>
      <c r="E88" s="9"/>
      <c r="F88" s="50" t="n">
        <f aca="false">F69</f>
        <v>58282.1880658309</v>
      </c>
      <c r="G88" s="50" t="n">
        <f aca="false">G69</f>
        <v>40959.099393124</v>
      </c>
      <c r="H88" s="50" t="n">
        <f aca="false">H69</f>
        <v>61011.4769380548</v>
      </c>
      <c r="I88" s="50" t="n">
        <f aca="false">I69</f>
        <v>66075.3172640092</v>
      </c>
      <c r="J88" s="50" t="n">
        <f aca="false">J69</f>
        <v>49953.963515943</v>
      </c>
      <c r="K88" s="50" t="n">
        <f aca="false">K69</f>
        <v>51410.707292786</v>
      </c>
      <c r="L88" s="50" t="n">
        <f aca="false">L69</f>
        <v>56238.7755046984</v>
      </c>
      <c r="M88" s="50" t="n">
        <f aca="false">M69</f>
        <v>50689.5123039522</v>
      </c>
      <c r="N88" s="50" t="n">
        <f aca="false">N69</f>
        <v>71307.1991610969</v>
      </c>
      <c r="O88" s="50" t="n">
        <f aca="false">O69</f>
        <v>72723.9904108988</v>
      </c>
      <c r="P88" s="50" t="n">
        <f aca="false">P69</f>
        <v>83799.9036773698</v>
      </c>
      <c r="Q88" s="50" t="n">
        <f aca="false">Q69</f>
        <v>72404.3525810619</v>
      </c>
      <c r="R88" s="50" t="n">
        <f aca="false">R69</f>
        <v>76076.6913709935</v>
      </c>
      <c r="S88" s="50" t="n">
        <f aca="false">S69</f>
        <v>110045.262028689</v>
      </c>
      <c r="T88" s="50" t="n">
        <f aca="false">T69</f>
        <v>127928.386182703</v>
      </c>
      <c r="U88" s="50" t="n">
        <f aca="false">U69</f>
        <v>134391.904148885</v>
      </c>
      <c r="V88" s="50" t="n">
        <f aca="false">V69</f>
        <v>123016.917615894</v>
      </c>
      <c r="W88" s="50" t="n">
        <f aca="false">W69</f>
        <v>132251.75661918</v>
      </c>
      <c r="X88" s="50" t="n">
        <f aca="false">X69</f>
        <v>138939.702773508</v>
      </c>
      <c r="Y88" s="50" t="n">
        <f aca="false">Y69</f>
        <v>121789.690330257</v>
      </c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  <c r="HX88" s="9"/>
      <c r="HY88" s="9"/>
      <c r="HZ88" s="9"/>
      <c r="IA88" s="9"/>
      <c r="IB88" s="9"/>
      <c r="IC88" s="9"/>
      <c r="ID88" s="9"/>
      <c r="IE88" s="9"/>
      <c r="IF88" s="9"/>
      <c r="IG88" s="9"/>
      <c r="IH88" s="9"/>
      <c r="II88" s="9"/>
      <c r="IJ88" s="9"/>
      <c r="IK88" s="9"/>
      <c r="IL88" s="9"/>
      <c r="IM88" s="9"/>
      <c r="IN88" s="9"/>
      <c r="IO88" s="9"/>
      <c r="IP88" s="9"/>
      <c r="IQ88" s="9"/>
      <c r="IR88" s="9"/>
      <c r="IS88" s="9"/>
      <c r="IT88" s="9"/>
      <c r="IU88" s="9"/>
      <c r="IV88" s="9"/>
      <c r="IW88" s="9"/>
    </row>
    <row r="89" customFormat="false" ht="12.75" hidden="false" customHeight="false" outlineLevel="0" collapsed="false">
      <c r="A89" s="9" t="s">
        <v>44</v>
      </c>
      <c r="B89" s="9"/>
      <c r="C89" s="9"/>
      <c r="D89" s="9"/>
      <c r="E89" s="9"/>
      <c r="F89" s="51" t="n">
        <f aca="false">F125+F126</f>
        <v>-10735.6705151372</v>
      </c>
      <c r="G89" s="51" t="n">
        <f aca="false">G125+G126</f>
        <v>11428.2028487148</v>
      </c>
      <c r="H89" s="51" t="n">
        <f aca="false">H125+H126</f>
        <v>-1516.28738497478</v>
      </c>
      <c r="I89" s="51" t="n">
        <f aca="false">I125+I126</f>
        <v>-9325.79431753472</v>
      </c>
      <c r="J89" s="51" t="n">
        <f aca="false">J125+J126</f>
        <v>-12962.6511872664</v>
      </c>
      <c r="K89" s="51" t="n">
        <f aca="false">K125+K126</f>
        <v>-21447.4384182698</v>
      </c>
      <c r="L89" s="51" t="n">
        <f aca="false">L125+L126</f>
        <v>-29110.9906792785</v>
      </c>
      <c r="M89" s="51" t="n">
        <f aca="false">M125+M126</f>
        <v>-25885.9164509688</v>
      </c>
      <c r="N89" s="51" t="n">
        <f aca="false">N125+N126</f>
        <v>-37436.8964966839</v>
      </c>
      <c r="O89" s="51" t="n">
        <f aca="false">O125+O126</f>
        <v>-46079.1848653517</v>
      </c>
      <c r="P89" s="51" t="n">
        <f aca="false">P125+P126</f>
        <v>-36389.7288709371</v>
      </c>
      <c r="Q89" s="51" t="n">
        <f aca="false">Q125+Q126</f>
        <v>-4270.57516596935</v>
      </c>
      <c r="R89" s="51" t="n">
        <f aca="false">R125+R126</f>
        <v>-5794.59576379094</v>
      </c>
      <c r="S89" s="51" t="n">
        <f aca="false">S125+S126</f>
        <v>-19891.5525867347</v>
      </c>
      <c r="T89" s="51" t="n">
        <f aca="false">T125+T126</f>
        <v>-27313.0491106505</v>
      </c>
      <c r="U89" s="51" t="n">
        <f aca="false">U125+U126</f>
        <v>-42904.7746442017</v>
      </c>
      <c r="V89" s="51" t="n">
        <f aca="false">V125+V126</f>
        <v>-51093.520810596</v>
      </c>
      <c r="W89" s="51" t="n">
        <f aca="false">W125+W126</f>
        <v>-54925.9789969595</v>
      </c>
      <c r="X89" s="51" t="n">
        <f aca="false">X125+X126</f>
        <v>-57701.4766510058</v>
      </c>
      <c r="Y89" s="51" t="n">
        <f aca="false">Y125+Y126</f>
        <v>-50584.2214870568</v>
      </c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  <c r="HV89" s="9"/>
      <c r="HW89" s="9"/>
      <c r="HX89" s="9"/>
      <c r="HY89" s="9"/>
      <c r="HZ89" s="9"/>
      <c r="IA89" s="9"/>
      <c r="IB89" s="9"/>
      <c r="IC89" s="9"/>
      <c r="ID89" s="9"/>
      <c r="IE89" s="9"/>
      <c r="IF89" s="9"/>
      <c r="IG89" s="9"/>
      <c r="IH89" s="9"/>
      <c r="II89" s="9"/>
      <c r="IJ89" s="9"/>
      <c r="IK89" s="9"/>
      <c r="IL89" s="9"/>
      <c r="IM89" s="9"/>
      <c r="IN89" s="9"/>
      <c r="IO89" s="9"/>
      <c r="IP89" s="9"/>
      <c r="IQ89" s="9"/>
      <c r="IR89" s="9"/>
      <c r="IS89" s="9"/>
      <c r="IT89" s="9"/>
      <c r="IU89" s="9"/>
      <c r="IV89" s="9"/>
      <c r="IW89" s="9"/>
    </row>
    <row r="90" customFormat="false" ht="15" hidden="false" customHeight="false" outlineLevel="0" collapsed="false">
      <c r="A90" s="9" t="s">
        <v>45</v>
      </c>
      <c r="B90" s="9"/>
      <c r="C90" s="9"/>
      <c r="D90" s="9"/>
      <c r="E90" s="9"/>
      <c r="F90" s="52" t="n">
        <v>0</v>
      </c>
      <c r="G90" s="52" t="n">
        <v>0</v>
      </c>
      <c r="H90" s="52" t="n">
        <v>0</v>
      </c>
      <c r="I90" s="52" t="n">
        <v>0</v>
      </c>
      <c r="J90" s="52" t="n">
        <v>0</v>
      </c>
      <c r="K90" s="52" t="n">
        <v>0</v>
      </c>
      <c r="L90" s="52" t="n">
        <v>0</v>
      </c>
      <c r="M90" s="52" t="n">
        <v>0</v>
      </c>
      <c r="N90" s="52" t="n">
        <v>0</v>
      </c>
      <c r="O90" s="52" t="n">
        <v>0</v>
      </c>
      <c r="P90" s="52" t="n">
        <v>0</v>
      </c>
      <c r="Q90" s="52" t="n">
        <v>0</v>
      </c>
      <c r="R90" s="52" t="n">
        <v>0</v>
      </c>
      <c r="S90" s="52" t="n">
        <v>0</v>
      </c>
      <c r="T90" s="52" t="n">
        <v>0</v>
      </c>
      <c r="U90" s="52" t="n">
        <v>0</v>
      </c>
      <c r="V90" s="52" t="n">
        <v>0</v>
      </c>
      <c r="W90" s="52" t="n">
        <v>0</v>
      </c>
      <c r="X90" s="52" t="n">
        <v>0</v>
      </c>
      <c r="Y90" s="52" t="n">
        <f aca="false">Y98</f>
        <v>304724.225825643</v>
      </c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  <c r="HV90" s="9"/>
      <c r="HW90" s="9"/>
      <c r="HX90" s="9"/>
      <c r="HY90" s="9"/>
      <c r="HZ90" s="9"/>
      <c r="IA90" s="9"/>
      <c r="IB90" s="9"/>
      <c r="IC90" s="9"/>
      <c r="ID90" s="9"/>
      <c r="IE90" s="9"/>
      <c r="IF90" s="9"/>
      <c r="IG90" s="9"/>
      <c r="IH90" s="9"/>
      <c r="II90" s="9"/>
      <c r="IJ90" s="9"/>
      <c r="IK90" s="9"/>
      <c r="IL90" s="9"/>
      <c r="IM90" s="9"/>
      <c r="IN90" s="9"/>
      <c r="IO90" s="9"/>
      <c r="IP90" s="9"/>
      <c r="IQ90" s="9"/>
      <c r="IR90" s="9"/>
      <c r="IS90" s="9"/>
      <c r="IT90" s="9"/>
      <c r="IU90" s="9"/>
      <c r="IV90" s="9"/>
      <c r="IW90" s="9"/>
    </row>
    <row r="91" customFormat="false" ht="12.75" hidden="false" customHeight="false" outlineLevel="0" collapsed="false">
      <c r="A91" s="9" t="s">
        <v>46</v>
      </c>
      <c r="B91" s="9"/>
      <c r="C91" s="9"/>
      <c r="D91" s="9"/>
      <c r="E91" s="53" t="n">
        <v>-531782.594953364</v>
      </c>
      <c r="F91" s="50" t="n">
        <f aca="false">F88+F89+F90</f>
        <v>47546.5175506937</v>
      </c>
      <c r="G91" s="50" t="n">
        <f aca="false">G88+G89+G90</f>
        <v>52387.3022418388</v>
      </c>
      <c r="H91" s="50" t="n">
        <f aca="false">H88+H89+H90</f>
        <v>59495.1895530801</v>
      </c>
      <c r="I91" s="50" t="n">
        <f aca="false">I88+I89+I90</f>
        <v>56749.5229464745</v>
      </c>
      <c r="J91" s="50" t="n">
        <f aca="false">J88+J89+J90</f>
        <v>36991.3123286767</v>
      </c>
      <c r="K91" s="50" t="n">
        <f aca="false">K88+K89+K90</f>
        <v>29963.2688745162</v>
      </c>
      <c r="L91" s="50" t="n">
        <f aca="false">L88+L89+L90</f>
        <v>27127.7848254199</v>
      </c>
      <c r="M91" s="50" t="n">
        <f aca="false">M88+M89+M90</f>
        <v>24803.5958529834</v>
      </c>
      <c r="N91" s="50" t="n">
        <f aca="false">N88+N89+N90</f>
        <v>33870.302664413</v>
      </c>
      <c r="O91" s="50" t="n">
        <f aca="false">O88+O89+O90</f>
        <v>26644.8055455471</v>
      </c>
      <c r="P91" s="50" t="n">
        <f aca="false">P88+P89+P90</f>
        <v>47410.1748064327</v>
      </c>
      <c r="Q91" s="50" t="n">
        <f aca="false">Q88+Q89+Q90</f>
        <v>68133.7774150925</v>
      </c>
      <c r="R91" s="50" t="n">
        <f aca="false">R88+R89+R90</f>
        <v>70282.0956072025</v>
      </c>
      <c r="S91" s="50" t="n">
        <f aca="false">S88+S89+S90</f>
        <v>90153.7094419546</v>
      </c>
      <c r="T91" s="50" t="n">
        <f aca="false">T88+T89+T90</f>
        <v>100615.337072053</v>
      </c>
      <c r="U91" s="50" t="n">
        <f aca="false">U88+U89+U90</f>
        <v>91487.1295046835</v>
      </c>
      <c r="V91" s="50" t="n">
        <f aca="false">V88+V89+V90</f>
        <v>71923.396805298</v>
      </c>
      <c r="W91" s="50" t="n">
        <f aca="false">W88+W89+W90</f>
        <v>77325.77762222</v>
      </c>
      <c r="X91" s="50" t="n">
        <f aca="false">X88+X89+X90</f>
        <v>81238.2261225021</v>
      </c>
      <c r="Y91" s="50" t="n">
        <f aca="false">Y88+Y89+Y90</f>
        <v>375929.694668844</v>
      </c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  <c r="HX91" s="9"/>
      <c r="HY91" s="9"/>
      <c r="HZ91" s="9"/>
      <c r="IA91" s="9"/>
      <c r="IB91" s="9"/>
      <c r="IC91" s="9"/>
      <c r="ID91" s="9"/>
      <c r="IE91" s="9"/>
      <c r="IF91" s="9"/>
      <c r="IG91" s="9"/>
      <c r="IH91" s="9"/>
      <c r="II91" s="9"/>
      <c r="IJ91" s="9"/>
      <c r="IK91" s="9"/>
      <c r="IL91" s="9"/>
      <c r="IM91" s="9"/>
      <c r="IN91" s="9"/>
      <c r="IO91" s="9"/>
      <c r="IP91" s="9"/>
      <c r="IQ91" s="9"/>
      <c r="IR91" s="9"/>
      <c r="IS91" s="9"/>
      <c r="IT91" s="9"/>
      <c r="IU91" s="9"/>
      <c r="IV91" s="9"/>
      <c r="IW91" s="9"/>
    </row>
    <row r="92" customFormat="false" ht="13.5" hidden="false" customHeight="false" outlineLevel="0" collapsed="false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  <c r="HV92" s="9"/>
      <c r="HW92" s="9"/>
      <c r="HX92" s="9"/>
      <c r="HY92" s="9"/>
      <c r="HZ92" s="9"/>
      <c r="IA92" s="9"/>
      <c r="IB92" s="9"/>
      <c r="IC92" s="9"/>
      <c r="ID92" s="9"/>
      <c r="IE92" s="9"/>
      <c r="IF92" s="9"/>
      <c r="IG92" s="9"/>
      <c r="IH92" s="9"/>
      <c r="II92" s="9"/>
      <c r="IJ92" s="9"/>
      <c r="IK92" s="9"/>
      <c r="IL92" s="9"/>
      <c r="IM92" s="9"/>
      <c r="IN92" s="9"/>
      <c r="IO92" s="9"/>
      <c r="IP92" s="9"/>
      <c r="IQ92" s="9"/>
      <c r="IR92" s="9"/>
      <c r="IS92" s="9"/>
      <c r="IT92" s="9"/>
      <c r="IU92" s="9"/>
      <c r="IV92" s="9"/>
      <c r="IW92" s="9"/>
    </row>
    <row r="93" customFormat="false" ht="12.75" hidden="false" customHeight="false" outlineLevel="0" collapsed="false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54" t="s">
        <v>47</v>
      </c>
      <c r="V93" s="55"/>
      <c r="W93" s="55"/>
      <c r="X93" s="55"/>
      <c r="Y93" s="56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  <c r="IJ93" s="9"/>
      <c r="IK93" s="9"/>
      <c r="IL93" s="9"/>
      <c r="IM93" s="9"/>
      <c r="IN93" s="9"/>
      <c r="IO93" s="9"/>
      <c r="IP93" s="9"/>
      <c r="IQ93" s="9"/>
      <c r="IR93" s="9"/>
      <c r="IS93" s="9"/>
      <c r="IT93" s="9"/>
      <c r="IU93" s="9"/>
      <c r="IV93" s="9"/>
      <c r="IW93" s="9"/>
    </row>
    <row r="94" customFormat="false" ht="13.5" hidden="false" customHeight="false" outlineLevel="0" collapsed="false">
      <c r="A94" s="9" t="s">
        <v>48</v>
      </c>
      <c r="B94" s="9"/>
      <c r="C94" s="9"/>
      <c r="D94" s="9"/>
      <c r="E94" s="57" t="n">
        <f aca="false">NPV(C95,E91:Y91)</f>
        <v>-78829.4575281541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58"/>
      <c r="S94" s="9"/>
      <c r="T94" s="9"/>
      <c r="U94" s="59" t="s">
        <v>49</v>
      </c>
      <c r="V94" s="60"/>
      <c r="W94" s="60"/>
      <c r="X94" s="60"/>
      <c r="Y94" s="61" t="n">
        <f aca="false">Y39</f>
        <v>121889.690330257</v>
      </c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  <c r="IJ94" s="9"/>
      <c r="IK94" s="9"/>
      <c r="IL94" s="9"/>
      <c r="IM94" s="9"/>
      <c r="IN94" s="9"/>
      <c r="IO94" s="9"/>
      <c r="IP94" s="9"/>
      <c r="IQ94" s="9"/>
      <c r="IR94" s="9"/>
      <c r="IS94" s="9"/>
      <c r="IT94" s="9"/>
      <c r="IU94" s="9"/>
      <c r="IV94" s="9"/>
      <c r="IW94" s="9"/>
    </row>
    <row r="95" customFormat="false" ht="13.5" hidden="false" customHeight="false" outlineLevel="0" collapsed="false">
      <c r="A95" s="9" t="s">
        <v>50</v>
      </c>
      <c r="B95" s="9"/>
      <c r="C95" s="62" t="n">
        <v>0.11</v>
      </c>
      <c r="D95" s="9"/>
      <c r="E95" s="57" t="n">
        <f aca="false">NPV(C95,F88:Y88)</f>
        <v>553351.001699514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50"/>
      <c r="S95" s="9"/>
      <c r="T95" s="9"/>
      <c r="U95" s="59" t="s">
        <v>51</v>
      </c>
      <c r="V95" s="60"/>
      <c r="W95" s="60"/>
      <c r="X95" s="60"/>
      <c r="Y95" s="63" t="n">
        <v>0.5</v>
      </c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  <c r="IJ95" s="9"/>
      <c r="IK95" s="9"/>
      <c r="IL95" s="9"/>
      <c r="IM95" s="9"/>
      <c r="IN95" s="9"/>
      <c r="IO95" s="9"/>
      <c r="IP95" s="9"/>
      <c r="IQ95" s="9"/>
      <c r="IR95" s="9"/>
      <c r="IS95" s="9"/>
      <c r="IT95" s="9"/>
      <c r="IU95" s="9"/>
      <c r="IV95" s="9"/>
      <c r="IW95" s="9"/>
    </row>
    <row r="96" customFormat="false" ht="12.75" hidden="false" customHeight="false" outlineLevel="0" collapsed="false">
      <c r="A96" s="9"/>
      <c r="B96" s="9"/>
      <c r="C96" s="9"/>
      <c r="D96" s="9"/>
      <c r="E96" s="57" t="n">
        <f aca="false">E95*0.5</f>
        <v>276675.500849757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59" t="s">
        <v>52</v>
      </c>
      <c r="V96" s="60"/>
      <c r="W96" s="60"/>
      <c r="X96" s="60"/>
      <c r="Y96" s="64" t="n">
        <f aca="false">Y94*Y95</f>
        <v>60944.8451651286</v>
      </c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  <c r="IT96" s="9"/>
      <c r="IU96" s="9"/>
      <c r="IV96" s="9"/>
      <c r="IW96" s="9"/>
    </row>
    <row r="97" customFormat="false" ht="12.75" hidden="false" customHeight="false" outlineLevel="0" collapsed="false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59" t="s">
        <v>53</v>
      </c>
      <c r="V97" s="60"/>
      <c r="W97" s="60"/>
      <c r="X97" s="60"/>
      <c r="Y97" s="65" t="n">
        <v>5</v>
      </c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  <c r="IR97" s="9"/>
      <c r="IS97" s="9"/>
      <c r="IT97" s="9"/>
      <c r="IU97" s="9"/>
      <c r="IV97" s="9"/>
      <c r="IW97" s="9"/>
    </row>
    <row r="98" customFormat="false" ht="13.5" hidden="false" customHeight="false" outlineLevel="0" collapsed="false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66" t="s">
        <v>47</v>
      </c>
      <c r="V98" s="67"/>
      <c r="W98" s="67"/>
      <c r="X98" s="67"/>
      <c r="Y98" s="68" t="n">
        <f aca="false">Y96*Y97</f>
        <v>304724.225825643</v>
      </c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  <c r="IT98" s="9"/>
      <c r="IU98" s="9"/>
      <c r="IV98" s="9"/>
      <c r="IW98" s="9"/>
    </row>
    <row r="99" customFormat="false" ht="12.75" hidden="false" customHeight="false" outlineLevel="0" collapsed="false">
      <c r="A99" s="48" t="s">
        <v>54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  <c r="IM99" s="9"/>
      <c r="IN99" s="9"/>
      <c r="IO99" s="9"/>
      <c r="IP99" s="9"/>
      <c r="IQ99" s="9"/>
      <c r="IR99" s="9"/>
      <c r="IS99" s="9"/>
      <c r="IT99" s="9"/>
      <c r="IU99" s="9"/>
      <c r="IV99" s="9"/>
      <c r="IW99" s="9"/>
    </row>
    <row r="100" customFormat="false" ht="12.75" hidden="false" customHeight="false" outlineLevel="0" collapsed="false">
      <c r="A100" s="9" t="s">
        <v>55</v>
      </c>
      <c r="B100" s="9"/>
      <c r="C100" s="9"/>
      <c r="D100" s="69" t="n">
        <f aca="false">+[1]Consolidated!$I$98+[1]Consolidated!$I$99+[1]Consolidated!$I$109+[1]Consolidated!$I$110</f>
        <v>638880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  <c r="IC100" s="9"/>
      <c r="ID100" s="9"/>
      <c r="IE100" s="9"/>
      <c r="IF100" s="9"/>
      <c r="IG100" s="9"/>
      <c r="IH100" s="9"/>
      <c r="II100" s="9"/>
      <c r="IJ100" s="9"/>
      <c r="IK100" s="9"/>
      <c r="IL100" s="9"/>
      <c r="IM100" s="9"/>
      <c r="IN100" s="9"/>
      <c r="IO100" s="9"/>
      <c r="IP100" s="9"/>
      <c r="IQ100" s="9"/>
      <c r="IR100" s="9"/>
      <c r="IS100" s="9"/>
      <c r="IT100" s="9"/>
      <c r="IU100" s="9"/>
      <c r="IV100" s="9"/>
      <c r="IW100" s="9"/>
    </row>
    <row r="101" customFormat="false" ht="15" hidden="false" customHeight="false" outlineLevel="0" collapsed="false">
      <c r="A101" s="9" t="s">
        <v>56</v>
      </c>
      <c r="B101" s="9"/>
      <c r="C101" s="9"/>
      <c r="D101" s="52" t="n">
        <f aca="false">-E91</f>
        <v>531782.594953364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  <c r="IM101" s="9"/>
      <c r="IN101" s="9"/>
      <c r="IO101" s="9"/>
      <c r="IP101" s="9"/>
      <c r="IQ101" s="9"/>
      <c r="IR101" s="9"/>
      <c r="IS101" s="9"/>
      <c r="IT101" s="9"/>
      <c r="IU101" s="9"/>
      <c r="IV101" s="9"/>
      <c r="IW101" s="9"/>
    </row>
    <row r="102" customFormat="false" ht="12.75" hidden="false" customHeight="false" outlineLevel="0" collapsed="false">
      <c r="A102" s="9"/>
      <c r="B102" s="9"/>
      <c r="C102" s="9"/>
      <c r="D102" s="70" t="n">
        <f aca="false">D100+D101</f>
        <v>1170662.59495336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  <c r="IJ102" s="9"/>
      <c r="IK102" s="9"/>
      <c r="IL102" s="9"/>
      <c r="IM102" s="9"/>
      <c r="IN102" s="9"/>
      <c r="IO102" s="9"/>
      <c r="IP102" s="9"/>
      <c r="IQ102" s="9"/>
      <c r="IR102" s="9"/>
      <c r="IS102" s="9"/>
      <c r="IT102" s="9"/>
      <c r="IU102" s="9"/>
      <c r="IV102" s="9"/>
      <c r="IW102" s="9"/>
    </row>
    <row r="103" customFormat="false" ht="12.75" hidden="false" customHeight="false" outlineLevel="0" collapsed="false">
      <c r="A103" s="9" t="s">
        <v>57</v>
      </c>
      <c r="B103" s="9"/>
      <c r="C103" s="9"/>
      <c r="D103" s="71" t="n">
        <v>0.9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  <c r="IT103" s="9"/>
      <c r="IU103" s="9"/>
      <c r="IV103" s="9"/>
      <c r="IW103" s="9"/>
    </row>
    <row r="104" customFormat="false" ht="12.75" hidden="false" customHeight="false" outlineLevel="0" collapsed="false">
      <c r="A104" s="9" t="s">
        <v>58</v>
      </c>
      <c r="B104" s="9"/>
      <c r="C104" s="9"/>
      <c r="D104" s="72" t="n">
        <f aca="false">D102*D103</f>
        <v>1053596.33545803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  <c r="IT104" s="9"/>
      <c r="IU104" s="9"/>
      <c r="IV104" s="9"/>
      <c r="IW104" s="9"/>
    </row>
    <row r="105" customFormat="false" ht="12.75" hidden="false" customHeight="false" outlineLevel="0" collapsed="false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  <c r="IT105" s="9"/>
      <c r="IU105" s="9"/>
      <c r="IV105" s="9"/>
      <c r="IW105" s="9"/>
    </row>
    <row r="106" customFormat="false" ht="13.5" hidden="false" customHeight="false" outlineLevel="0" collapsed="false">
      <c r="A106" s="9"/>
      <c r="B106" s="9"/>
      <c r="C106" s="9"/>
      <c r="D106" s="9"/>
      <c r="E106" s="9"/>
      <c r="F106" s="49" t="n">
        <f aca="false">F5</f>
        <v>2001</v>
      </c>
      <c r="G106" s="49" t="n">
        <f aca="false">F106+1</f>
        <v>2002</v>
      </c>
      <c r="H106" s="49" t="n">
        <f aca="false">G106+1</f>
        <v>2003</v>
      </c>
      <c r="I106" s="49" t="n">
        <f aca="false">H106+1</f>
        <v>2004</v>
      </c>
      <c r="J106" s="49" t="n">
        <f aca="false">I106+1</f>
        <v>2005</v>
      </c>
      <c r="K106" s="49" t="n">
        <f aca="false">J106+1</f>
        <v>2006</v>
      </c>
      <c r="L106" s="49" t="n">
        <f aca="false">K106+1</f>
        <v>2007</v>
      </c>
      <c r="M106" s="49" t="n">
        <f aca="false">L106+1</f>
        <v>2008</v>
      </c>
      <c r="N106" s="49" t="n">
        <f aca="false">M106+1</f>
        <v>2009</v>
      </c>
      <c r="O106" s="49" t="n">
        <f aca="false">N106+1</f>
        <v>2010</v>
      </c>
      <c r="P106" s="49" t="n">
        <f aca="false">O106+1</f>
        <v>2011</v>
      </c>
      <c r="Q106" s="49" t="n">
        <f aca="false">P106+1</f>
        <v>2012</v>
      </c>
      <c r="R106" s="49" t="n">
        <f aca="false">Q106+1</f>
        <v>2013</v>
      </c>
      <c r="S106" s="49" t="n">
        <f aca="false">R106+1</f>
        <v>2014</v>
      </c>
      <c r="T106" s="49" t="n">
        <f aca="false">S106+1</f>
        <v>2015</v>
      </c>
      <c r="U106" s="49" t="n">
        <f aca="false">T106+1</f>
        <v>2016</v>
      </c>
      <c r="V106" s="49" t="n">
        <f aca="false">U106+1</f>
        <v>2017</v>
      </c>
      <c r="W106" s="49" t="n">
        <f aca="false">V106+1</f>
        <v>2018</v>
      </c>
      <c r="X106" s="49" t="n">
        <f aca="false">W106+1</f>
        <v>2019</v>
      </c>
      <c r="Y106" s="49" t="n">
        <f aca="false">X106+1</f>
        <v>2020</v>
      </c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  <c r="IM106" s="9"/>
      <c r="IN106" s="9"/>
      <c r="IO106" s="9"/>
      <c r="IP106" s="9"/>
      <c r="IQ106" s="9"/>
      <c r="IR106" s="9"/>
      <c r="IS106" s="9"/>
      <c r="IT106" s="9"/>
      <c r="IU106" s="9"/>
      <c r="IV106" s="9"/>
      <c r="IW106" s="9"/>
    </row>
    <row r="107" customFormat="false" ht="12.75" hidden="false" customHeight="false" outlineLevel="0" collapsed="false">
      <c r="A107" s="73" t="s">
        <v>59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  <c r="IJ107" s="9"/>
      <c r="IK107" s="9"/>
      <c r="IL107" s="9"/>
      <c r="IM107" s="9"/>
      <c r="IN107" s="9"/>
      <c r="IO107" s="9"/>
      <c r="IP107" s="9"/>
      <c r="IQ107" s="9"/>
      <c r="IR107" s="9"/>
      <c r="IS107" s="9"/>
      <c r="IT107" s="9"/>
      <c r="IU107" s="9"/>
      <c r="IV107" s="9"/>
      <c r="IW107" s="9"/>
    </row>
    <row r="108" customFormat="false" ht="12.75" hidden="false" customHeight="false" outlineLevel="0" collapsed="false">
      <c r="A108" s="9" t="s">
        <v>60</v>
      </c>
      <c r="B108" s="74" t="n">
        <v>30</v>
      </c>
      <c r="C108" s="9" t="s">
        <v>61</v>
      </c>
      <c r="D108" s="75" t="n">
        <f aca="false">D104</f>
        <v>1053596.33545803</v>
      </c>
      <c r="E108" s="9"/>
      <c r="F108" s="57" t="n">
        <f aca="false">ROUND(D108/$B$108,0)</f>
        <v>35120</v>
      </c>
      <c r="G108" s="57" t="n">
        <f aca="false">F108</f>
        <v>35120</v>
      </c>
      <c r="H108" s="57" t="n">
        <f aca="false">G108</f>
        <v>35120</v>
      </c>
      <c r="I108" s="57" t="n">
        <f aca="false">H108</f>
        <v>35120</v>
      </c>
      <c r="J108" s="57" t="n">
        <f aca="false">I108</f>
        <v>35120</v>
      </c>
      <c r="K108" s="57" t="n">
        <f aca="false">J108</f>
        <v>35120</v>
      </c>
      <c r="L108" s="57" t="n">
        <f aca="false">K108</f>
        <v>35120</v>
      </c>
      <c r="M108" s="57" t="n">
        <f aca="false">L108</f>
        <v>35120</v>
      </c>
      <c r="N108" s="57" t="n">
        <f aca="false">M108</f>
        <v>35120</v>
      </c>
      <c r="O108" s="57" t="n">
        <f aca="false">N108</f>
        <v>35120</v>
      </c>
      <c r="P108" s="57" t="n">
        <f aca="false">O108</f>
        <v>35120</v>
      </c>
      <c r="Q108" s="57" t="n">
        <f aca="false">P108</f>
        <v>35120</v>
      </c>
      <c r="R108" s="57" t="n">
        <f aca="false">Q108</f>
        <v>35120</v>
      </c>
      <c r="S108" s="57" t="n">
        <f aca="false">R108</f>
        <v>35120</v>
      </c>
      <c r="T108" s="57" t="n">
        <f aca="false">S108</f>
        <v>35120</v>
      </c>
      <c r="U108" s="57" t="n">
        <f aca="false">T108</f>
        <v>35120</v>
      </c>
      <c r="V108" s="57" t="n">
        <f aca="false">U108</f>
        <v>35120</v>
      </c>
      <c r="W108" s="57" t="n">
        <f aca="false">V108</f>
        <v>35120</v>
      </c>
      <c r="X108" s="57" t="n">
        <f aca="false">W108</f>
        <v>35120</v>
      </c>
      <c r="Y108" s="57" t="n">
        <f aca="false">X108</f>
        <v>35120</v>
      </c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  <c r="IT108" s="9"/>
      <c r="IU108" s="9"/>
      <c r="IV108" s="9"/>
      <c r="IW108" s="9"/>
    </row>
    <row r="109" customFormat="false" ht="12.75" hidden="false" customHeight="false" outlineLevel="0" collapsed="false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  <c r="IM109" s="9"/>
      <c r="IN109" s="9"/>
      <c r="IO109" s="9"/>
      <c r="IP109" s="9"/>
      <c r="IQ109" s="9"/>
      <c r="IR109" s="9"/>
      <c r="IS109" s="9"/>
      <c r="IT109" s="9"/>
      <c r="IU109" s="9"/>
      <c r="IV109" s="9"/>
      <c r="IW109" s="9"/>
    </row>
    <row r="110" customFormat="false" ht="12.75" hidden="false" customHeight="false" outlineLevel="0" collapsed="false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  <c r="IT110" s="9"/>
      <c r="IU110" s="9"/>
      <c r="IV110" s="9"/>
      <c r="IW110" s="9"/>
    </row>
    <row r="111" customFormat="false" ht="12.75" hidden="false" customHeight="false" outlineLevel="0" collapsed="false">
      <c r="A111" s="73" t="s">
        <v>62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  <c r="GB111" s="9"/>
      <c r="GC111" s="9"/>
      <c r="GD111" s="9"/>
      <c r="GE111" s="9"/>
      <c r="GF111" s="9"/>
      <c r="GG111" s="9"/>
      <c r="GH111" s="9"/>
      <c r="GI111" s="9"/>
      <c r="GJ111" s="9"/>
      <c r="GK111" s="9"/>
      <c r="GL111" s="9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  <c r="II111" s="9"/>
      <c r="IJ111" s="9"/>
      <c r="IK111" s="9"/>
      <c r="IL111" s="9"/>
      <c r="IM111" s="9"/>
      <c r="IN111" s="9"/>
      <c r="IO111" s="9"/>
      <c r="IP111" s="9"/>
      <c r="IQ111" s="9"/>
      <c r="IR111" s="9"/>
      <c r="IS111" s="9"/>
      <c r="IT111" s="9"/>
      <c r="IU111" s="9"/>
      <c r="IV111" s="9"/>
      <c r="IW111" s="9"/>
    </row>
    <row r="112" customFormat="false" ht="12.75" hidden="false" customHeight="false" outlineLevel="0" collapsed="false">
      <c r="A112" s="76" t="s">
        <v>63</v>
      </c>
      <c r="B112" s="9"/>
      <c r="C112" s="9"/>
      <c r="D112" s="75" t="n">
        <f aca="false">D108</f>
        <v>1053596.33545803</v>
      </c>
      <c r="E112" s="9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  <c r="IJ112" s="9"/>
      <c r="IK112" s="9"/>
      <c r="IL112" s="9"/>
      <c r="IM112" s="9"/>
      <c r="IN112" s="9"/>
      <c r="IO112" s="9"/>
      <c r="IP112" s="9"/>
      <c r="IQ112" s="9"/>
      <c r="IR112" s="9"/>
      <c r="IS112" s="9"/>
      <c r="IT112" s="9"/>
      <c r="IU112" s="9"/>
      <c r="IV112" s="9"/>
      <c r="IW112" s="9"/>
    </row>
    <row r="113" customFormat="false" ht="12.75" hidden="false" customHeight="false" outlineLevel="0" collapsed="false">
      <c r="A113" s="9" t="s">
        <v>64</v>
      </c>
      <c r="B113" s="9"/>
      <c r="C113" s="9"/>
      <c r="D113" s="9"/>
      <c r="E113" s="77"/>
      <c r="F113" s="78" t="n">
        <v>0.05</v>
      </c>
      <c r="G113" s="78" t="n">
        <v>0.095</v>
      </c>
      <c r="H113" s="78" t="n">
        <v>0.0855</v>
      </c>
      <c r="I113" s="78" t="n">
        <v>0.07695</v>
      </c>
      <c r="J113" s="78" t="n">
        <v>0.069255</v>
      </c>
      <c r="K113" s="78" t="n">
        <v>0.0623295</v>
      </c>
      <c r="L113" s="78" t="n">
        <v>0.059049</v>
      </c>
      <c r="M113" s="78" t="n">
        <v>0.059049</v>
      </c>
      <c r="N113" s="78" t="n">
        <v>0.059049</v>
      </c>
      <c r="O113" s="78" t="n">
        <v>0.059049</v>
      </c>
      <c r="P113" s="78" t="n">
        <v>0.059049</v>
      </c>
      <c r="Q113" s="78" t="n">
        <v>0.059049</v>
      </c>
      <c r="R113" s="78" t="n">
        <v>0.059049</v>
      </c>
      <c r="S113" s="78" t="n">
        <v>0.059049</v>
      </c>
      <c r="T113" s="78" t="n">
        <v>0.059049</v>
      </c>
      <c r="U113" s="78" t="n">
        <v>0.0295245</v>
      </c>
      <c r="V113" s="78" t="n">
        <v>0</v>
      </c>
      <c r="W113" s="78" t="n">
        <v>0</v>
      </c>
      <c r="X113" s="78" t="n">
        <v>0</v>
      </c>
      <c r="Y113" s="78" t="n">
        <v>0</v>
      </c>
      <c r="Z113" s="7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  <c r="GB113" s="9"/>
      <c r="GC113" s="9"/>
      <c r="GD113" s="9"/>
      <c r="GE113" s="9"/>
      <c r="GF113" s="9"/>
      <c r="GG113" s="9"/>
      <c r="GH113" s="9"/>
      <c r="GI113" s="9"/>
      <c r="GJ113" s="9"/>
      <c r="GK113" s="9"/>
      <c r="GL113" s="9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  <c r="IJ113" s="9"/>
      <c r="IK113" s="9"/>
      <c r="IL113" s="9"/>
      <c r="IM113" s="9"/>
      <c r="IN113" s="9"/>
      <c r="IO113" s="9"/>
      <c r="IP113" s="9"/>
      <c r="IQ113" s="9"/>
      <c r="IR113" s="9"/>
      <c r="IS113" s="9"/>
      <c r="IT113" s="9"/>
      <c r="IU113" s="9"/>
      <c r="IV113" s="9"/>
      <c r="IW113" s="9"/>
    </row>
    <row r="114" customFormat="false" ht="12.75" hidden="false" customHeight="false" outlineLevel="0" collapsed="false">
      <c r="A114" s="9" t="s">
        <v>65</v>
      </c>
      <c r="B114" s="9"/>
      <c r="C114" s="9"/>
      <c r="D114" s="9"/>
      <c r="E114" s="9"/>
      <c r="F114" s="57" t="n">
        <f aca="false">$D$112*F113</f>
        <v>52679.8167729014</v>
      </c>
      <c r="G114" s="57" t="n">
        <f aca="false">$D$112*G113</f>
        <v>100091.651868513</v>
      </c>
      <c r="H114" s="57" t="n">
        <f aca="false">$D$112*H113</f>
        <v>90082.4866816614</v>
      </c>
      <c r="I114" s="57" t="n">
        <f aca="false">$D$112*I113</f>
        <v>81074.2380134952</v>
      </c>
      <c r="J114" s="57" t="n">
        <f aca="false">$D$112*J113</f>
        <v>72966.8142121457</v>
      </c>
      <c r="K114" s="57" t="n">
        <f aca="false">$D$112*K113</f>
        <v>65670.1327909311</v>
      </c>
      <c r="L114" s="57" t="n">
        <f aca="false">$D$112*L113</f>
        <v>62213.8100124611</v>
      </c>
      <c r="M114" s="57" t="n">
        <f aca="false">$D$112*M113</f>
        <v>62213.8100124611</v>
      </c>
      <c r="N114" s="57" t="n">
        <f aca="false">$D$112*N113</f>
        <v>62213.8100124611</v>
      </c>
      <c r="O114" s="57" t="n">
        <f aca="false">$D$112*O113</f>
        <v>62213.8100124611</v>
      </c>
      <c r="P114" s="57" t="n">
        <f aca="false">$D$112*P113</f>
        <v>62213.8100124611</v>
      </c>
      <c r="Q114" s="57" t="n">
        <f aca="false">$D$112*Q113</f>
        <v>62213.8100124611</v>
      </c>
      <c r="R114" s="57" t="n">
        <f aca="false">$D$112*R113</f>
        <v>62213.8100124611</v>
      </c>
      <c r="S114" s="57" t="n">
        <f aca="false">$D$112*S113</f>
        <v>62213.8100124611</v>
      </c>
      <c r="T114" s="57" t="n">
        <f aca="false">$D$112*T113</f>
        <v>62213.8100124611</v>
      </c>
      <c r="U114" s="57" t="n">
        <f aca="false">$D$112*U113</f>
        <v>31106.9050062305</v>
      </c>
      <c r="V114" s="57" t="n">
        <f aca="false">$D$112*V113</f>
        <v>0</v>
      </c>
      <c r="W114" s="57" t="n">
        <f aca="false">$D$112*W113</f>
        <v>0</v>
      </c>
      <c r="X114" s="57" t="n">
        <f aca="false">$D$112*X113</f>
        <v>0</v>
      </c>
      <c r="Y114" s="57" t="n">
        <f aca="false">$D$112*Y113</f>
        <v>0</v>
      </c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  <c r="FU114" s="9"/>
      <c r="FV114" s="9"/>
      <c r="FW114" s="9"/>
      <c r="FX114" s="9"/>
      <c r="FY114" s="9"/>
      <c r="FZ114" s="9"/>
      <c r="GA114" s="9"/>
      <c r="GB114" s="9"/>
      <c r="GC114" s="9"/>
      <c r="GD114" s="9"/>
      <c r="GE114" s="9"/>
      <c r="GF114" s="9"/>
      <c r="GG114" s="9"/>
      <c r="GH114" s="9"/>
      <c r="GI114" s="9"/>
      <c r="GJ114" s="9"/>
      <c r="GK114" s="9"/>
      <c r="GL114" s="9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  <c r="II114" s="9"/>
      <c r="IJ114" s="9"/>
      <c r="IK114" s="9"/>
      <c r="IL114" s="9"/>
      <c r="IM114" s="9"/>
      <c r="IN114" s="9"/>
      <c r="IO114" s="9"/>
      <c r="IP114" s="9"/>
      <c r="IQ114" s="9"/>
      <c r="IR114" s="9"/>
      <c r="IS114" s="9"/>
      <c r="IT114" s="9"/>
      <c r="IU114" s="9"/>
      <c r="IV114" s="9"/>
      <c r="IW114" s="9"/>
    </row>
    <row r="115" customFormat="false" ht="12.75" hidden="false" customHeight="false" outlineLevel="0" collapsed="false">
      <c r="A115" s="9"/>
      <c r="B115" s="9"/>
      <c r="C115" s="9"/>
      <c r="D115" s="9"/>
      <c r="E115" s="80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60"/>
      <c r="W115" s="60"/>
      <c r="X115" s="60"/>
      <c r="Y115" s="60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  <c r="FU115" s="9"/>
      <c r="FV115" s="9"/>
      <c r="FW115" s="9"/>
      <c r="FX115" s="9"/>
      <c r="FY115" s="9"/>
      <c r="FZ115" s="9"/>
      <c r="GA115" s="9"/>
      <c r="GB115" s="9"/>
      <c r="GC115" s="9"/>
      <c r="GD115" s="9"/>
      <c r="GE115" s="9"/>
      <c r="GF115" s="9"/>
      <c r="GG115" s="9"/>
      <c r="GH115" s="9"/>
      <c r="GI115" s="9"/>
      <c r="GJ115" s="9"/>
      <c r="GK115" s="9"/>
      <c r="GL115" s="9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  <c r="IJ115" s="9"/>
      <c r="IK115" s="9"/>
      <c r="IL115" s="9"/>
      <c r="IM115" s="9"/>
      <c r="IN115" s="9"/>
      <c r="IO115" s="9"/>
      <c r="IP115" s="9"/>
      <c r="IQ115" s="9"/>
      <c r="IR115" s="9"/>
      <c r="IS115" s="9"/>
      <c r="IT115" s="9"/>
      <c r="IU115" s="9"/>
      <c r="IV115" s="9"/>
      <c r="IW115" s="9"/>
    </row>
    <row r="116" customFormat="false" ht="12.75" hidden="false" customHeight="false" outlineLevel="0" collapsed="false">
      <c r="A116" s="9"/>
      <c r="B116" s="9"/>
      <c r="C116" s="9"/>
      <c r="D116" s="9"/>
      <c r="E116" s="9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60"/>
      <c r="W116" s="60"/>
      <c r="X116" s="60"/>
      <c r="Y116" s="60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  <c r="GB116" s="9"/>
      <c r="GC116" s="9"/>
      <c r="GD116" s="9"/>
      <c r="GE116" s="9"/>
      <c r="GF116" s="9"/>
      <c r="GG116" s="9"/>
      <c r="GH116" s="9"/>
      <c r="GI116" s="9"/>
      <c r="GJ116" s="9"/>
      <c r="GK116" s="9"/>
      <c r="GL116" s="9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  <c r="II116" s="9"/>
      <c r="IJ116" s="9"/>
      <c r="IK116" s="9"/>
      <c r="IL116" s="9"/>
      <c r="IM116" s="9"/>
      <c r="IN116" s="9"/>
      <c r="IO116" s="9"/>
      <c r="IP116" s="9"/>
      <c r="IQ116" s="9"/>
      <c r="IR116" s="9"/>
      <c r="IS116" s="9"/>
      <c r="IT116" s="9"/>
      <c r="IU116" s="9"/>
      <c r="IV116" s="9"/>
      <c r="IW116" s="9"/>
    </row>
    <row r="117" customFormat="false" ht="12.75" hidden="false" customHeight="false" outlineLevel="0" collapsed="false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  <c r="GB117" s="9"/>
      <c r="GC117" s="9"/>
      <c r="GD117" s="9"/>
      <c r="GE117" s="9"/>
      <c r="GF117" s="9"/>
      <c r="GG117" s="9"/>
      <c r="GH117" s="9"/>
      <c r="GI117" s="9"/>
      <c r="GJ117" s="9"/>
      <c r="GK117" s="9"/>
      <c r="GL117" s="9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  <c r="II117" s="9"/>
      <c r="IJ117" s="9"/>
      <c r="IK117" s="9"/>
      <c r="IL117" s="9"/>
      <c r="IM117" s="9"/>
      <c r="IN117" s="9"/>
      <c r="IO117" s="9"/>
      <c r="IP117" s="9"/>
      <c r="IQ117" s="9"/>
      <c r="IR117" s="9"/>
      <c r="IS117" s="9"/>
      <c r="IT117" s="9"/>
      <c r="IU117" s="9"/>
      <c r="IV117" s="9"/>
      <c r="IW117" s="9"/>
    </row>
    <row r="118" customFormat="false" ht="13.5" hidden="false" customHeight="false" outlineLevel="0" collapsed="false">
      <c r="A118" s="9"/>
      <c r="B118" s="9"/>
      <c r="C118" s="9"/>
      <c r="D118" s="9"/>
      <c r="E118" s="9"/>
      <c r="F118" s="49" t="n">
        <f aca="false">F106</f>
        <v>2001</v>
      </c>
      <c r="G118" s="49" t="n">
        <f aca="false">G106</f>
        <v>2002</v>
      </c>
      <c r="H118" s="49" t="n">
        <f aca="false">H106</f>
        <v>2003</v>
      </c>
      <c r="I118" s="49" t="n">
        <f aca="false">I106</f>
        <v>2004</v>
      </c>
      <c r="J118" s="49" t="n">
        <f aca="false">J106</f>
        <v>2005</v>
      </c>
      <c r="K118" s="49" t="n">
        <f aca="false">K106</f>
        <v>2006</v>
      </c>
      <c r="L118" s="49" t="n">
        <f aca="false">L106</f>
        <v>2007</v>
      </c>
      <c r="M118" s="49" t="n">
        <f aca="false">M106</f>
        <v>2008</v>
      </c>
      <c r="N118" s="49" t="n">
        <f aca="false">N106</f>
        <v>2009</v>
      </c>
      <c r="O118" s="49" t="n">
        <f aca="false">O106</f>
        <v>2010</v>
      </c>
      <c r="P118" s="49" t="n">
        <f aca="false">P106</f>
        <v>2011</v>
      </c>
      <c r="Q118" s="49" t="n">
        <f aca="false">Q106</f>
        <v>2012</v>
      </c>
      <c r="R118" s="49" t="n">
        <f aca="false">R106</f>
        <v>2013</v>
      </c>
      <c r="S118" s="49" t="n">
        <f aca="false">S106</f>
        <v>2014</v>
      </c>
      <c r="T118" s="49" t="n">
        <f aca="false">T106</f>
        <v>2015</v>
      </c>
      <c r="U118" s="49" t="n">
        <f aca="false">U106</f>
        <v>2016</v>
      </c>
      <c r="V118" s="49" t="n">
        <f aca="false">V106</f>
        <v>2017</v>
      </c>
      <c r="W118" s="49" t="n">
        <f aca="false">W106</f>
        <v>2018</v>
      </c>
      <c r="X118" s="49" t="n">
        <f aca="false">X106</f>
        <v>2019</v>
      </c>
      <c r="Y118" s="49" t="n">
        <f aca="false">Y106</f>
        <v>2020</v>
      </c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  <c r="IJ118" s="9"/>
      <c r="IK118" s="9"/>
      <c r="IL118" s="9"/>
      <c r="IM118" s="9"/>
      <c r="IN118" s="9"/>
      <c r="IO118" s="9"/>
      <c r="IP118" s="9"/>
      <c r="IQ118" s="9"/>
      <c r="IR118" s="9"/>
      <c r="IS118" s="9"/>
      <c r="IT118" s="9"/>
      <c r="IU118" s="9"/>
      <c r="IV118" s="9"/>
      <c r="IW118" s="9"/>
    </row>
    <row r="119" customFormat="false" ht="12.75" hidden="false" customHeight="false" outlineLevel="0" collapsed="false">
      <c r="A119" s="48" t="s">
        <v>66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  <c r="IJ119" s="9"/>
      <c r="IK119" s="9"/>
      <c r="IL119" s="9"/>
      <c r="IM119" s="9"/>
      <c r="IN119" s="9"/>
      <c r="IO119" s="9"/>
      <c r="IP119" s="9"/>
      <c r="IQ119" s="9"/>
      <c r="IR119" s="9"/>
      <c r="IS119" s="9"/>
      <c r="IT119" s="9"/>
      <c r="IU119" s="9"/>
      <c r="IV119" s="9"/>
      <c r="IW119" s="9"/>
    </row>
    <row r="120" customFormat="false" ht="12.75" hidden="false" customHeight="false" outlineLevel="0" collapsed="false">
      <c r="A120" s="82" t="str">
        <f aca="false">A64</f>
        <v>EBITDA</v>
      </c>
      <c r="B120" s="9"/>
      <c r="C120" s="9"/>
      <c r="D120" s="9"/>
      <c r="E120" s="9"/>
      <c r="F120" s="57" t="n">
        <f aca="false">F39</f>
        <v>135426.925951545</v>
      </c>
      <c r="G120" s="57" t="n">
        <f aca="false">G39</f>
        <v>127351.647478838</v>
      </c>
      <c r="H120" s="57" t="n">
        <f aca="false">H39</f>
        <v>145698.894223769</v>
      </c>
      <c r="I120" s="57" t="n">
        <f aca="false">I39</f>
        <v>152585.776949723</v>
      </c>
      <c r="J120" s="57" t="n">
        <f aca="false">J39</f>
        <v>149447.379252848</v>
      </c>
      <c r="K120" s="57" t="n">
        <f aca="false">K39</f>
        <v>157408.621067786</v>
      </c>
      <c r="L120" s="57" t="n">
        <f aca="false">L39</f>
        <v>166249.980679698</v>
      </c>
      <c r="M120" s="57" t="n">
        <f aca="false">M39</f>
        <v>151679.564678952</v>
      </c>
      <c r="N120" s="57" t="n">
        <f aca="false">N39</f>
        <v>172537.920736097</v>
      </c>
      <c r="O120" s="57" t="n">
        <f aca="false">O39</f>
        <v>185482.488385899</v>
      </c>
      <c r="P120" s="57" t="n">
        <f aca="false">P39</f>
        <v>153854.95367737</v>
      </c>
      <c r="Q120" s="57" t="n">
        <f aca="false">Q39</f>
        <v>72504.3525810619</v>
      </c>
      <c r="R120" s="57" t="n">
        <f aca="false">R39</f>
        <v>76176.6913709935</v>
      </c>
      <c r="S120" s="57" t="n">
        <f aca="false">S39</f>
        <v>110145.262028689</v>
      </c>
      <c r="T120" s="57" t="n">
        <f aca="false">T39</f>
        <v>128028.386182703</v>
      </c>
      <c r="U120" s="57" t="n">
        <f aca="false">U39</f>
        <v>134491.904148885</v>
      </c>
      <c r="V120" s="57" t="n">
        <f aca="false">V39</f>
        <v>123116.917615894</v>
      </c>
      <c r="W120" s="57" t="n">
        <f aca="false">W39</f>
        <v>132351.75661918</v>
      </c>
      <c r="X120" s="57" t="n">
        <f aca="false">X39</f>
        <v>139039.702773508</v>
      </c>
      <c r="Y120" s="57" t="n">
        <f aca="false">Y39</f>
        <v>121889.690330257</v>
      </c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  <c r="IT120" s="9"/>
      <c r="IU120" s="9"/>
      <c r="IV120" s="9"/>
      <c r="IW120" s="9"/>
    </row>
    <row r="121" customFormat="false" ht="12.75" hidden="false" customHeight="false" outlineLevel="0" collapsed="false">
      <c r="A121" s="9" t="s">
        <v>67</v>
      </c>
      <c r="B121" s="9"/>
      <c r="C121" s="9"/>
      <c r="D121" s="9"/>
      <c r="E121" s="9"/>
      <c r="F121" s="57" t="n">
        <f aca="false">-F114</f>
        <v>-52679.8167729014</v>
      </c>
      <c r="G121" s="57" t="n">
        <f aca="false">-G114</f>
        <v>-100091.651868513</v>
      </c>
      <c r="H121" s="57" t="n">
        <f aca="false">-H114</f>
        <v>-90082.4866816614</v>
      </c>
      <c r="I121" s="57" t="n">
        <f aca="false">-I114</f>
        <v>-81074.2380134952</v>
      </c>
      <c r="J121" s="57" t="n">
        <f aca="false">-J114</f>
        <v>-72966.8142121457</v>
      </c>
      <c r="K121" s="57" t="n">
        <f aca="false">-K114</f>
        <v>-65670.1327909311</v>
      </c>
      <c r="L121" s="57" t="n">
        <f aca="false">-L114</f>
        <v>-62213.8100124611</v>
      </c>
      <c r="M121" s="57" t="n">
        <f aca="false">-M114</f>
        <v>-62213.8100124611</v>
      </c>
      <c r="N121" s="57" t="n">
        <f aca="false">-N114</f>
        <v>-62213.8100124611</v>
      </c>
      <c r="O121" s="57" t="n">
        <f aca="false">-O114</f>
        <v>-62213.8100124611</v>
      </c>
      <c r="P121" s="57" t="n">
        <f aca="false">-P114</f>
        <v>-62213.8100124611</v>
      </c>
      <c r="Q121" s="57" t="n">
        <f aca="false">-Q114</f>
        <v>-62213.8100124611</v>
      </c>
      <c r="R121" s="57" t="n">
        <f aca="false">-R114</f>
        <v>-62213.8100124611</v>
      </c>
      <c r="S121" s="57" t="n">
        <f aca="false">-S114</f>
        <v>-62213.8100124611</v>
      </c>
      <c r="T121" s="57" t="n">
        <f aca="false">-T114</f>
        <v>-62213.8100124611</v>
      </c>
      <c r="U121" s="57" t="n">
        <f aca="false">-U114</f>
        <v>-31106.9050062305</v>
      </c>
      <c r="V121" s="57" t="n">
        <f aca="false">-V114</f>
        <v>-0</v>
      </c>
      <c r="W121" s="57" t="n">
        <f aca="false">-W114</f>
        <v>-0</v>
      </c>
      <c r="X121" s="57" t="n">
        <f aca="false">-X114</f>
        <v>-0</v>
      </c>
      <c r="Y121" s="57" t="n">
        <f aca="false">-Y114</f>
        <v>-0</v>
      </c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  <c r="GB121" s="9"/>
      <c r="GC121" s="9"/>
      <c r="GD121" s="9"/>
      <c r="GE121" s="9"/>
      <c r="GF121" s="9"/>
      <c r="GG121" s="9"/>
      <c r="GH121" s="9"/>
      <c r="GI121" s="9"/>
      <c r="GJ121" s="9"/>
      <c r="GK121" s="9"/>
      <c r="GL121" s="9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  <c r="II121" s="9"/>
      <c r="IJ121" s="9"/>
      <c r="IK121" s="9"/>
      <c r="IL121" s="9"/>
      <c r="IM121" s="9"/>
      <c r="IN121" s="9"/>
      <c r="IO121" s="9"/>
      <c r="IP121" s="9"/>
      <c r="IQ121" s="9"/>
      <c r="IR121" s="9"/>
      <c r="IS121" s="9"/>
      <c r="IT121" s="9"/>
      <c r="IU121" s="9"/>
      <c r="IV121" s="9"/>
      <c r="IW121" s="9"/>
    </row>
    <row r="122" customFormat="false" ht="12.75" hidden="false" customHeight="false" outlineLevel="0" collapsed="false">
      <c r="A122" s="9" t="s">
        <v>68</v>
      </c>
      <c r="B122" s="9"/>
      <c r="C122" s="9"/>
      <c r="D122" s="9"/>
      <c r="E122" s="9"/>
      <c r="F122" s="83" t="n">
        <f aca="false">-F46</f>
        <v>-56878.0236</v>
      </c>
      <c r="G122" s="83" t="n">
        <f aca="false">-G46</f>
        <v>-54797.8338</v>
      </c>
      <c r="H122" s="83" t="n">
        <f aca="false">-H46</f>
        <v>-51962.703</v>
      </c>
      <c r="I122" s="83" t="n">
        <f aca="false">-I46</f>
        <v>-49039.7454</v>
      </c>
      <c r="J122" s="83" t="n">
        <f aca="false">-J46</f>
        <v>-45245.260975</v>
      </c>
      <c r="K122" s="83" t="n">
        <f aca="false">-K46</f>
        <v>-40057.913775</v>
      </c>
      <c r="L122" s="83" t="n">
        <f aca="false">-L46</f>
        <v>-33889.205175</v>
      </c>
      <c r="M122" s="83" t="n">
        <f aca="false">-M46</f>
        <v>-27090.052375</v>
      </c>
      <c r="N122" s="83" t="n">
        <f aca="false">-N46</f>
        <v>-20114.721575</v>
      </c>
      <c r="O122" s="83" t="n">
        <f aca="false">-O46</f>
        <v>-12234.497975</v>
      </c>
      <c r="P122" s="83" t="n">
        <f aca="false">-P46</f>
        <v>-3955.05</v>
      </c>
      <c r="Q122" s="83" t="n">
        <f aca="false">-Q46</f>
        <v>-0</v>
      </c>
      <c r="R122" s="83" t="n">
        <f aca="false">-R46</f>
        <v>-0</v>
      </c>
      <c r="S122" s="83" t="n">
        <f aca="false">-S46</f>
        <v>-0</v>
      </c>
      <c r="T122" s="83" t="n">
        <f aca="false">-T46</f>
        <v>-0</v>
      </c>
      <c r="U122" s="83" t="n">
        <f aca="false">-U46</f>
        <v>-0</v>
      </c>
      <c r="V122" s="83" t="n">
        <f aca="false">-V46</f>
        <v>-0</v>
      </c>
      <c r="W122" s="83" t="n">
        <f aca="false">-W46</f>
        <v>-0</v>
      </c>
      <c r="X122" s="83" t="n">
        <f aca="false">-X46</f>
        <v>-0</v>
      </c>
      <c r="Y122" s="83" t="n">
        <f aca="false">-Y46</f>
        <v>-0</v>
      </c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  <c r="GB122" s="9"/>
      <c r="GC122" s="9"/>
      <c r="GD122" s="9"/>
      <c r="GE122" s="9"/>
      <c r="GF122" s="9"/>
      <c r="GG122" s="9"/>
      <c r="GH122" s="9"/>
      <c r="GI122" s="9"/>
      <c r="GJ122" s="9"/>
      <c r="GK122" s="9"/>
      <c r="GL122" s="9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  <c r="IJ122" s="9"/>
      <c r="IK122" s="9"/>
      <c r="IL122" s="9"/>
      <c r="IM122" s="9"/>
      <c r="IN122" s="9"/>
      <c r="IO122" s="9"/>
      <c r="IP122" s="9"/>
      <c r="IQ122" s="9"/>
      <c r="IR122" s="9"/>
      <c r="IS122" s="9"/>
      <c r="IT122" s="9"/>
      <c r="IU122" s="9"/>
      <c r="IV122" s="9"/>
      <c r="IW122" s="9"/>
    </row>
    <row r="123" customFormat="false" ht="12.75" hidden="false" customHeight="false" outlineLevel="0" collapsed="false">
      <c r="A123" s="9" t="s">
        <v>69</v>
      </c>
      <c r="B123" s="9"/>
      <c r="C123" s="9"/>
      <c r="D123" s="9"/>
      <c r="E123" s="9"/>
      <c r="F123" s="57" t="n">
        <f aca="false">SUM(F120:F122)</f>
        <v>25869.0855786438</v>
      </c>
      <c r="G123" s="57" t="n">
        <f aca="false">SUM(G120:G122)</f>
        <v>-27537.8381896743</v>
      </c>
      <c r="H123" s="57" t="n">
        <f aca="false">SUM(H120:H122)</f>
        <v>3653.7045421079</v>
      </c>
      <c r="I123" s="57" t="n">
        <f aca="false">SUM(I120:I122)</f>
        <v>22471.7935362282</v>
      </c>
      <c r="J123" s="57" t="n">
        <f aca="false">SUM(J120:J122)</f>
        <v>31235.3040657021</v>
      </c>
      <c r="K123" s="57" t="n">
        <f aca="false">SUM(K120:K122)</f>
        <v>51680.5745018549</v>
      </c>
      <c r="L123" s="57" t="n">
        <f aca="false">SUM(L120:L122)</f>
        <v>70146.9654922374</v>
      </c>
      <c r="M123" s="57" t="n">
        <f aca="false">SUM(M120:M122)</f>
        <v>62375.7022914911</v>
      </c>
      <c r="N123" s="57" t="n">
        <f aca="false">SUM(N120:N122)</f>
        <v>90209.3891486358</v>
      </c>
      <c r="O123" s="57" t="n">
        <f aca="false">SUM(O120:O122)</f>
        <v>111034.180398438</v>
      </c>
      <c r="P123" s="57" t="n">
        <f aca="false">SUM(P120:P122)</f>
        <v>87686.0936649087</v>
      </c>
      <c r="Q123" s="57" t="n">
        <f aca="false">SUM(Q120:Q122)</f>
        <v>10290.5425686008</v>
      </c>
      <c r="R123" s="57" t="n">
        <f aca="false">SUM(R120:R122)</f>
        <v>13962.8813585324</v>
      </c>
      <c r="S123" s="57" t="n">
        <f aca="false">SUM(S120:S122)</f>
        <v>47931.4520162282</v>
      </c>
      <c r="T123" s="57" t="n">
        <f aca="false">SUM(T120:T122)</f>
        <v>65814.5761702421</v>
      </c>
      <c r="U123" s="57" t="n">
        <f aca="false">SUM(U120:U122)</f>
        <v>103384.999142655</v>
      </c>
      <c r="V123" s="57" t="n">
        <f aca="false">SUM(V120:V122)</f>
        <v>123116.917615894</v>
      </c>
      <c r="W123" s="57" t="n">
        <f aca="false">SUM(W120:W122)</f>
        <v>132351.75661918</v>
      </c>
      <c r="X123" s="57" t="n">
        <f aca="false">SUM(X120:X122)</f>
        <v>139039.702773508</v>
      </c>
      <c r="Y123" s="57" t="n">
        <f aca="false">SUM(Y120:Y122)</f>
        <v>121889.690330257</v>
      </c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  <c r="GB123" s="9"/>
      <c r="GC123" s="9"/>
      <c r="GD123" s="9"/>
      <c r="GE123" s="9"/>
      <c r="GF123" s="9"/>
      <c r="GG123" s="9"/>
      <c r="GH123" s="9"/>
      <c r="GI123" s="9"/>
      <c r="GJ123" s="9"/>
      <c r="GK123" s="9"/>
      <c r="GL123" s="9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  <c r="II123" s="9"/>
      <c r="IJ123" s="9"/>
      <c r="IK123" s="9"/>
      <c r="IL123" s="9"/>
      <c r="IM123" s="9"/>
      <c r="IN123" s="9"/>
      <c r="IO123" s="9"/>
      <c r="IP123" s="9"/>
      <c r="IQ123" s="9"/>
      <c r="IR123" s="9"/>
      <c r="IS123" s="9"/>
      <c r="IT123" s="9"/>
      <c r="IU123" s="9"/>
      <c r="IV123" s="9"/>
      <c r="IW123" s="9"/>
    </row>
    <row r="124" customFormat="false" ht="12.75" hidden="false" customHeight="false" outlineLevel="0" collapsed="false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  <c r="GB124" s="9"/>
      <c r="GC124" s="9"/>
      <c r="GD124" s="9"/>
      <c r="GE124" s="9"/>
      <c r="GF124" s="9"/>
      <c r="GG124" s="9"/>
      <c r="GH124" s="9"/>
      <c r="GI124" s="9"/>
      <c r="GJ124" s="9"/>
      <c r="GK124" s="9"/>
      <c r="GL124" s="9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  <c r="II124" s="9"/>
      <c r="IJ124" s="9"/>
      <c r="IK124" s="9"/>
      <c r="IL124" s="9"/>
      <c r="IM124" s="9"/>
      <c r="IN124" s="9"/>
      <c r="IO124" s="9"/>
      <c r="IP124" s="9"/>
      <c r="IQ124" s="9"/>
      <c r="IR124" s="9"/>
      <c r="IS124" s="9"/>
      <c r="IT124" s="9"/>
      <c r="IU124" s="9"/>
      <c r="IV124" s="9"/>
      <c r="IW124" s="9"/>
    </row>
    <row r="125" customFormat="false" ht="12.75" hidden="false" customHeight="false" outlineLevel="0" collapsed="false">
      <c r="A125" s="9" t="s">
        <v>70</v>
      </c>
      <c r="B125" s="9"/>
      <c r="C125" s="84" t="n">
        <f aca="false">C51</f>
        <v>0.1</v>
      </c>
      <c r="D125" s="9"/>
      <c r="E125" s="9"/>
      <c r="F125" s="57" t="n">
        <f aca="false">-F123*$C$125</f>
        <v>-2586.90855786438</v>
      </c>
      <c r="G125" s="57" t="n">
        <f aca="false">-G123*$C$125</f>
        <v>2753.78381896743</v>
      </c>
      <c r="H125" s="57" t="n">
        <f aca="false">-H123*$C$125</f>
        <v>-365.37045421079</v>
      </c>
      <c r="I125" s="57" t="n">
        <f aca="false">-I123*$C$125</f>
        <v>-2247.17935362282</v>
      </c>
      <c r="J125" s="57" t="n">
        <f aca="false">-J123*$C$125</f>
        <v>-3123.53040657021</v>
      </c>
      <c r="K125" s="57" t="n">
        <f aca="false">-K123*$C$125</f>
        <v>-5168.05745018549</v>
      </c>
      <c r="L125" s="57" t="n">
        <f aca="false">-L123*$C$125</f>
        <v>-7014.69654922374</v>
      </c>
      <c r="M125" s="57" t="n">
        <f aca="false">-M123*$C$125</f>
        <v>-6237.57022914911</v>
      </c>
      <c r="N125" s="57" t="n">
        <f aca="false">-N123*$C$125</f>
        <v>-9020.93891486358</v>
      </c>
      <c r="O125" s="57" t="n">
        <f aca="false">-O123*$C$125</f>
        <v>-11103.4180398438</v>
      </c>
      <c r="P125" s="57" t="n">
        <f aca="false">-P123*$C$125</f>
        <v>-8768.60936649088</v>
      </c>
      <c r="Q125" s="57" t="n">
        <f aca="false">-Q123*$C$125</f>
        <v>-1029.05425686008</v>
      </c>
      <c r="R125" s="57" t="n">
        <f aca="false">-R123*$C$125</f>
        <v>-1396.28813585324</v>
      </c>
      <c r="S125" s="57" t="n">
        <f aca="false">-S123*$C$125</f>
        <v>-4793.14520162282</v>
      </c>
      <c r="T125" s="57" t="n">
        <f aca="false">-T123*$C$125</f>
        <v>-6581.45761702421</v>
      </c>
      <c r="U125" s="57" t="n">
        <f aca="false">-U123*$C$125</f>
        <v>-10338.4999142655</v>
      </c>
      <c r="V125" s="57" t="n">
        <f aca="false">-V123*$C$125</f>
        <v>-12311.6917615894</v>
      </c>
      <c r="W125" s="57" t="n">
        <f aca="false">-W123*$C$125</f>
        <v>-13235.175661918</v>
      </c>
      <c r="X125" s="57" t="n">
        <f aca="false">-X123*$C$125</f>
        <v>-13903.9702773508</v>
      </c>
      <c r="Y125" s="57" t="n">
        <f aca="false">-Y123*$C$125</f>
        <v>-12188.9690330257</v>
      </c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  <c r="GB125" s="9"/>
      <c r="GC125" s="9"/>
      <c r="GD125" s="9"/>
      <c r="GE125" s="9"/>
      <c r="GF125" s="9"/>
      <c r="GG125" s="9"/>
      <c r="GH125" s="9"/>
      <c r="GI125" s="9"/>
      <c r="GJ125" s="9"/>
      <c r="GK125" s="9"/>
      <c r="GL125" s="9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  <c r="HM125" s="9"/>
      <c r="HN125" s="9"/>
      <c r="HO125" s="9"/>
      <c r="HP125" s="9"/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  <c r="II125" s="9"/>
      <c r="IJ125" s="9"/>
      <c r="IK125" s="9"/>
      <c r="IL125" s="9"/>
      <c r="IM125" s="9"/>
      <c r="IN125" s="9"/>
      <c r="IO125" s="9"/>
      <c r="IP125" s="9"/>
      <c r="IQ125" s="9"/>
      <c r="IR125" s="9"/>
      <c r="IS125" s="9"/>
      <c r="IT125" s="9"/>
      <c r="IU125" s="9"/>
      <c r="IV125" s="9"/>
      <c r="IW125" s="9"/>
    </row>
    <row r="126" customFormat="false" ht="12.75" hidden="false" customHeight="false" outlineLevel="0" collapsed="false">
      <c r="A126" s="9" t="s">
        <v>71</v>
      </c>
      <c r="B126" s="9"/>
      <c r="C126" s="84" t="n">
        <f aca="false">C52</f>
        <v>0.35</v>
      </c>
      <c r="D126" s="9"/>
      <c r="E126" s="9"/>
      <c r="F126" s="57" t="n">
        <f aca="false">-(F123+F125)*$C$126</f>
        <v>-8148.7619572728</v>
      </c>
      <c r="G126" s="57" t="n">
        <f aca="false">-(G123+G125)*$C$126</f>
        <v>8674.41902974741</v>
      </c>
      <c r="H126" s="57" t="n">
        <f aca="false">-(H123+H125)*$C$126</f>
        <v>-1150.91693076399</v>
      </c>
      <c r="I126" s="57" t="n">
        <f aca="false">-(I123+I125)*$C$126</f>
        <v>-7078.61496391189</v>
      </c>
      <c r="J126" s="57" t="n">
        <f aca="false">-(J123+J125)*$C$126</f>
        <v>-9839.12078069615</v>
      </c>
      <c r="K126" s="57" t="n">
        <f aca="false">-(K123+K125)*$C$126</f>
        <v>-16279.3809680843</v>
      </c>
      <c r="L126" s="57" t="n">
        <f aca="false">-(L123+L125)*$C$126</f>
        <v>-22096.2941300548</v>
      </c>
      <c r="M126" s="57" t="n">
        <f aca="false">-(M123+M125)*$C$126</f>
        <v>-19648.3462218197</v>
      </c>
      <c r="N126" s="57" t="n">
        <f aca="false">-(N123+N125)*$C$126</f>
        <v>-28415.9575818203</v>
      </c>
      <c r="O126" s="57" t="n">
        <f aca="false">-(O123+O125)*$C$126</f>
        <v>-34975.7668255079</v>
      </c>
      <c r="P126" s="57" t="n">
        <f aca="false">-(P123+P125)*$C$126</f>
        <v>-27621.1195044463</v>
      </c>
      <c r="Q126" s="57" t="n">
        <f aca="false">-(Q123+Q125)*$C$126</f>
        <v>-3241.52090910926</v>
      </c>
      <c r="R126" s="57" t="n">
        <f aca="false">-(R123+R125)*$C$126</f>
        <v>-4398.3076279377</v>
      </c>
      <c r="S126" s="57" t="n">
        <f aca="false">-(S123+S125)*$C$126</f>
        <v>-15098.4073851119</v>
      </c>
      <c r="T126" s="57" t="n">
        <f aca="false">-(T123+T125)*$C$126</f>
        <v>-20731.5914936263</v>
      </c>
      <c r="U126" s="57" t="n">
        <f aca="false">-(U123+U125)*$C$126</f>
        <v>-32566.2747299362</v>
      </c>
      <c r="V126" s="57" t="n">
        <f aca="false">-(V123+V125)*$C$126</f>
        <v>-38781.8290490066</v>
      </c>
      <c r="W126" s="57" t="n">
        <f aca="false">-(W123+W125)*$C$126</f>
        <v>-41690.8033350416</v>
      </c>
      <c r="X126" s="57" t="n">
        <f aca="false">-(X123+X125)*$C$126</f>
        <v>-43797.506373655</v>
      </c>
      <c r="Y126" s="57" t="n">
        <f aca="false">-(Y123+Y125)*$C$126</f>
        <v>-38395.252454031</v>
      </c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  <c r="FG126" s="9"/>
      <c r="FH126" s="9"/>
      <c r="FI126" s="9"/>
      <c r="FJ126" s="9"/>
      <c r="FK126" s="9"/>
      <c r="FL126" s="9"/>
      <c r="FM126" s="9"/>
      <c r="FN126" s="9"/>
      <c r="FO126" s="9"/>
      <c r="FP126" s="9"/>
      <c r="FQ126" s="9"/>
      <c r="FR126" s="9"/>
      <c r="FS126" s="9"/>
      <c r="FT126" s="9"/>
      <c r="FU126" s="9"/>
      <c r="FV126" s="9"/>
      <c r="FW126" s="9"/>
      <c r="FX126" s="9"/>
      <c r="FY126" s="9"/>
      <c r="FZ126" s="9"/>
      <c r="GA126" s="9"/>
      <c r="GB126" s="9"/>
      <c r="GC126" s="9"/>
      <c r="GD126" s="9"/>
      <c r="GE126" s="9"/>
      <c r="GF126" s="9"/>
      <c r="GG126" s="9"/>
      <c r="GH126" s="9"/>
      <c r="GI126" s="9"/>
      <c r="GJ126" s="9"/>
      <c r="GK126" s="9"/>
      <c r="GL126" s="9"/>
      <c r="GM126" s="9"/>
      <c r="GN126" s="9"/>
      <c r="GO126" s="9"/>
      <c r="GP126" s="9"/>
      <c r="GQ126" s="9"/>
      <c r="GR126" s="9"/>
      <c r="GS126" s="9"/>
      <c r="GT126" s="9"/>
      <c r="GU126" s="9"/>
      <c r="GV126" s="9"/>
      <c r="GW126" s="9"/>
      <c r="GX126" s="9"/>
      <c r="GY126" s="9"/>
      <c r="GZ126" s="9"/>
      <c r="HA126" s="9"/>
      <c r="HB126" s="9"/>
      <c r="HC126" s="9"/>
      <c r="HD126" s="9"/>
      <c r="HE126" s="9"/>
      <c r="HF126" s="9"/>
      <c r="HG126" s="9"/>
      <c r="HH126" s="9"/>
      <c r="HI126" s="9"/>
      <c r="HJ126" s="9"/>
      <c r="HK126" s="9"/>
      <c r="HL126" s="9"/>
      <c r="HM126" s="9"/>
      <c r="HN126" s="9"/>
      <c r="HO126" s="9"/>
      <c r="HP126" s="9"/>
      <c r="HQ126" s="9"/>
      <c r="HR126" s="9"/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  <c r="II126" s="9"/>
      <c r="IJ126" s="9"/>
      <c r="IK126" s="9"/>
      <c r="IL126" s="9"/>
      <c r="IM126" s="9"/>
      <c r="IN126" s="9"/>
      <c r="IO126" s="9"/>
      <c r="IP126" s="9"/>
      <c r="IQ126" s="9"/>
      <c r="IR126" s="9"/>
      <c r="IS126" s="9"/>
      <c r="IT126" s="9"/>
      <c r="IU126" s="9"/>
      <c r="IV126" s="9"/>
      <c r="IW126" s="9"/>
    </row>
    <row r="127" customFormat="false" ht="12.75" hidden="false" customHeight="false" outlineLevel="0" collapsed="false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  <c r="GB127" s="9"/>
      <c r="GC127" s="9"/>
      <c r="GD127" s="9"/>
      <c r="GE127" s="9"/>
      <c r="GF127" s="9"/>
      <c r="GG127" s="9"/>
      <c r="GH127" s="9"/>
      <c r="GI127" s="9"/>
      <c r="GJ127" s="9"/>
      <c r="GK127" s="9"/>
      <c r="GL127" s="9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  <c r="II127" s="9"/>
      <c r="IJ127" s="9"/>
      <c r="IK127" s="9"/>
      <c r="IL127" s="9"/>
      <c r="IM127" s="9"/>
      <c r="IN127" s="9"/>
      <c r="IO127" s="9"/>
      <c r="IP127" s="9"/>
      <c r="IQ127" s="9"/>
      <c r="IR127" s="9"/>
      <c r="IS127" s="9"/>
      <c r="IT127" s="9"/>
      <c r="IU127" s="9"/>
      <c r="IV127" s="9"/>
      <c r="IW127" s="9"/>
    </row>
    <row r="128" customFormat="false" ht="12.75" hidden="false" customHeight="false" outlineLevel="0" collapsed="false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  <c r="GB128" s="9"/>
      <c r="GC128" s="9"/>
      <c r="GD128" s="9"/>
      <c r="GE128" s="9"/>
      <c r="GF128" s="9"/>
      <c r="GG128" s="9"/>
      <c r="GH128" s="9"/>
      <c r="GI128" s="9"/>
      <c r="GJ128" s="9"/>
      <c r="GK128" s="9"/>
      <c r="GL128" s="9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  <c r="HM128" s="9"/>
      <c r="HN128" s="9"/>
      <c r="HO128" s="9"/>
      <c r="HP128" s="9"/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  <c r="II128" s="9"/>
      <c r="IJ128" s="9"/>
      <c r="IK128" s="9"/>
      <c r="IL128" s="9"/>
      <c r="IM128" s="9"/>
      <c r="IN128" s="9"/>
      <c r="IO128" s="9"/>
      <c r="IP128" s="9"/>
      <c r="IQ128" s="9"/>
      <c r="IR128" s="9"/>
      <c r="IS128" s="9"/>
      <c r="IT128" s="9"/>
      <c r="IU128" s="9"/>
      <c r="IV128" s="9"/>
      <c r="IW128" s="9"/>
    </row>
    <row r="129" customFormat="false" ht="12.75" hidden="false" customHeight="false" outlineLevel="0" collapsed="false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  <c r="GB129" s="9"/>
      <c r="GC129" s="9"/>
      <c r="GD129" s="9"/>
      <c r="GE129" s="9"/>
      <c r="GF129" s="9"/>
      <c r="GG129" s="9"/>
      <c r="GH129" s="9"/>
      <c r="GI129" s="9"/>
      <c r="GJ129" s="9"/>
      <c r="GK129" s="9"/>
      <c r="GL129" s="9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  <c r="II129" s="9"/>
      <c r="IJ129" s="9"/>
      <c r="IK129" s="9"/>
      <c r="IL129" s="9"/>
      <c r="IM129" s="9"/>
      <c r="IN129" s="9"/>
      <c r="IO129" s="9"/>
      <c r="IP129" s="9"/>
      <c r="IQ129" s="9"/>
      <c r="IR129" s="9"/>
      <c r="IS129" s="9"/>
      <c r="IT129" s="9"/>
      <c r="IU129" s="9"/>
      <c r="IV129" s="9"/>
      <c r="IW129" s="9"/>
    </row>
    <row r="130" customFormat="false" ht="12.75" hidden="false" customHeight="false" outlineLevel="0" collapsed="false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  <c r="GB130" s="9"/>
      <c r="GC130" s="9"/>
      <c r="GD130" s="9"/>
      <c r="GE130" s="9"/>
      <c r="GF130" s="9"/>
      <c r="GG130" s="9"/>
      <c r="GH130" s="9"/>
      <c r="GI130" s="9"/>
      <c r="GJ130" s="9"/>
      <c r="GK130" s="9"/>
      <c r="GL130" s="9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  <c r="II130" s="9"/>
      <c r="IJ130" s="9"/>
      <c r="IK130" s="9"/>
      <c r="IL130" s="9"/>
      <c r="IM130" s="9"/>
      <c r="IN130" s="9"/>
      <c r="IO130" s="9"/>
      <c r="IP130" s="9"/>
      <c r="IQ130" s="9"/>
      <c r="IR130" s="9"/>
      <c r="IS130" s="9"/>
      <c r="IT130" s="9"/>
      <c r="IU130" s="9"/>
      <c r="IV130" s="9"/>
      <c r="IW130" s="9"/>
    </row>
    <row r="131" customFormat="false" ht="12.75" hidden="false" customHeight="false" outlineLevel="0" collapsed="false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  <c r="GB131" s="9"/>
      <c r="GC131" s="9"/>
      <c r="GD131" s="9"/>
      <c r="GE131" s="9"/>
      <c r="GF131" s="9"/>
      <c r="GG131" s="9"/>
      <c r="GH131" s="9"/>
      <c r="GI131" s="9"/>
      <c r="GJ131" s="9"/>
      <c r="GK131" s="9"/>
      <c r="GL131" s="9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  <c r="IG131" s="9"/>
      <c r="IH131" s="9"/>
      <c r="II131" s="9"/>
      <c r="IJ131" s="9"/>
      <c r="IK131" s="9"/>
      <c r="IL131" s="9"/>
      <c r="IM131" s="9"/>
      <c r="IN131" s="9"/>
      <c r="IO131" s="9"/>
      <c r="IP131" s="9"/>
      <c r="IQ131" s="9"/>
      <c r="IR131" s="9"/>
      <c r="IS131" s="9"/>
      <c r="IT131" s="9"/>
      <c r="IU131" s="9"/>
      <c r="IV131" s="9"/>
      <c r="IW131" s="9"/>
    </row>
    <row r="132" customFormat="false" ht="12.75" hidden="false" customHeight="false" outlineLevel="0" collapsed="false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  <c r="GB132" s="9"/>
      <c r="GC132" s="9"/>
      <c r="GD132" s="9"/>
      <c r="GE132" s="9"/>
      <c r="GF132" s="9"/>
      <c r="GG132" s="9"/>
      <c r="GH132" s="9"/>
      <c r="GI132" s="9"/>
      <c r="GJ132" s="9"/>
      <c r="GK132" s="9"/>
      <c r="GL132" s="9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  <c r="IG132" s="9"/>
      <c r="IH132" s="9"/>
      <c r="II132" s="9"/>
      <c r="IJ132" s="9"/>
      <c r="IK132" s="9"/>
      <c r="IL132" s="9"/>
      <c r="IM132" s="9"/>
      <c r="IN132" s="9"/>
      <c r="IO132" s="9"/>
      <c r="IP132" s="9"/>
      <c r="IQ132" s="9"/>
      <c r="IR132" s="9"/>
      <c r="IS132" s="9"/>
      <c r="IT132" s="9"/>
      <c r="IU132" s="9"/>
      <c r="IV132" s="9"/>
      <c r="IW132" s="9"/>
    </row>
    <row r="133" customFormat="false" ht="12.75" hidden="false" customHeight="false" outlineLevel="0" collapsed="false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  <c r="FE133" s="9"/>
      <c r="FF133" s="9"/>
      <c r="FG133" s="9"/>
      <c r="FH133" s="9"/>
      <c r="FI133" s="9"/>
      <c r="FJ133" s="9"/>
      <c r="FK133" s="9"/>
      <c r="FL133" s="9"/>
      <c r="FM133" s="9"/>
      <c r="FN133" s="9"/>
      <c r="FO133" s="9"/>
      <c r="FP133" s="9"/>
      <c r="FQ133" s="9"/>
      <c r="FR133" s="9"/>
      <c r="FS133" s="9"/>
      <c r="FT133" s="9"/>
      <c r="FU133" s="9"/>
      <c r="FV133" s="9"/>
      <c r="FW133" s="9"/>
      <c r="FX133" s="9"/>
      <c r="FY133" s="9"/>
      <c r="FZ133" s="9"/>
      <c r="GA133" s="9"/>
      <c r="GB133" s="9"/>
      <c r="GC133" s="9"/>
      <c r="GD133" s="9"/>
      <c r="GE133" s="9"/>
      <c r="GF133" s="9"/>
      <c r="GG133" s="9"/>
      <c r="GH133" s="9"/>
      <c r="GI133" s="9"/>
      <c r="GJ133" s="9"/>
      <c r="GK133" s="9"/>
      <c r="GL133" s="9"/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9"/>
      <c r="HI133" s="9"/>
      <c r="HJ133" s="9"/>
      <c r="HK133" s="9"/>
      <c r="HL133" s="9"/>
      <c r="HM133" s="9"/>
      <c r="HN133" s="9"/>
      <c r="HO133" s="9"/>
      <c r="HP133" s="9"/>
      <c r="HQ133" s="9"/>
      <c r="HR133" s="9"/>
      <c r="HS133" s="9"/>
      <c r="HT133" s="9"/>
      <c r="HU133" s="9"/>
      <c r="HV133" s="9"/>
      <c r="HW133" s="9"/>
      <c r="HX133" s="9"/>
      <c r="HY133" s="9"/>
      <c r="HZ133" s="9"/>
      <c r="IA133" s="9"/>
      <c r="IB133" s="9"/>
      <c r="IC133" s="9"/>
      <c r="ID133" s="9"/>
      <c r="IE133" s="9"/>
      <c r="IF133" s="9"/>
      <c r="IG133" s="9"/>
      <c r="IH133" s="9"/>
      <c r="II133" s="9"/>
      <c r="IJ133" s="9"/>
      <c r="IK133" s="9"/>
      <c r="IL133" s="9"/>
      <c r="IM133" s="9"/>
      <c r="IN133" s="9"/>
      <c r="IO133" s="9"/>
      <c r="IP133" s="9"/>
      <c r="IQ133" s="9"/>
      <c r="IR133" s="9"/>
      <c r="IS133" s="9"/>
      <c r="IT133" s="9"/>
      <c r="IU133" s="9"/>
      <c r="IV133" s="9"/>
      <c r="IW133" s="9"/>
    </row>
    <row r="134" customFormat="false" ht="13.5" hidden="false" customHeight="false" outlineLevel="0" collapsed="false">
      <c r="A134" s="73" t="s">
        <v>41</v>
      </c>
      <c r="B134" s="9"/>
      <c r="C134" s="9"/>
      <c r="D134" s="9"/>
      <c r="E134" s="9"/>
      <c r="F134" s="49" t="n">
        <f aca="false">F118</f>
        <v>2001</v>
      </c>
      <c r="G134" s="49" t="n">
        <f aca="false">G118</f>
        <v>2002</v>
      </c>
      <c r="H134" s="49" t="n">
        <f aca="false">H118</f>
        <v>2003</v>
      </c>
      <c r="I134" s="49" t="n">
        <f aca="false">I118</f>
        <v>2004</v>
      </c>
      <c r="J134" s="49" t="n">
        <f aca="false">J118</f>
        <v>2005</v>
      </c>
      <c r="K134" s="49" t="n">
        <f aca="false">K118</f>
        <v>2006</v>
      </c>
      <c r="L134" s="49" t="n">
        <f aca="false">L118</f>
        <v>2007</v>
      </c>
      <c r="M134" s="49" t="n">
        <f aca="false">M118</f>
        <v>2008</v>
      </c>
      <c r="N134" s="49" t="n">
        <f aca="false">N118</f>
        <v>2009</v>
      </c>
      <c r="O134" s="49" t="n">
        <f aca="false">O118</f>
        <v>2010</v>
      </c>
      <c r="P134" s="49" t="n">
        <f aca="false">P118</f>
        <v>2011</v>
      </c>
      <c r="Q134" s="49" t="n">
        <f aca="false">Q118</f>
        <v>2012</v>
      </c>
      <c r="R134" s="49" t="n">
        <f aca="false">R118</f>
        <v>2013</v>
      </c>
      <c r="S134" s="49" t="n">
        <f aca="false">S118</f>
        <v>2014</v>
      </c>
      <c r="T134" s="49" t="n">
        <f aca="false">T118</f>
        <v>2015</v>
      </c>
      <c r="U134" s="49" t="n">
        <f aca="false">U118</f>
        <v>2016</v>
      </c>
      <c r="V134" s="49" t="n">
        <f aca="false">V118</f>
        <v>2017</v>
      </c>
      <c r="W134" s="49" t="n">
        <f aca="false">W118</f>
        <v>2018</v>
      </c>
      <c r="X134" s="49" t="n">
        <f aca="false">X118</f>
        <v>2019</v>
      </c>
      <c r="Y134" s="49" t="n">
        <f aca="false">Y118</f>
        <v>2020</v>
      </c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  <c r="FU134" s="9"/>
      <c r="FV134" s="9"/>
      <c r="FW134" s="9"/>
      <c r="FX134" s="9"/>
      <c r="FY134" s="9"/>
      <c r="FZ134" s="9"/>
      <c r="GA134" s="9"/>
      <c r="GB134" s="9"/>
      <c r="GC134" s="9"/>
      <c r="GD134" s="9"/>
      <c r="GE134" s="9"/>
      <c r="GF134" s="9"/>
      <c r="GG134" s="9"/>
      <c r="GH134" s="9"/>
      <c r="GI134" s="9"/>
      <c r="GJ134" s="9"/>
      <c r="GK134" s="9"/>
      <c r="GL134" s="9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  <c r="HM134" s="9"/>
      <c r="HN134" s="9"/>
      <c r="HO134" s="9"/>
      <c r="HP134" s="9"/>
      <c r="HQ134" s="9"/>
      <c r="HR134" s="9"/>
      <c r="HS134" s="9"/>
      <c r="HT134" s="9"/>
      <c r="HU134" s="9"/>
      <c r="HV134" s="9"/>
      <c r="HW134" s="9"/>
      <c r="HX134" s="9"/>
      <c r="HY134" s="9"/>
      <c r="HZ134" s="9"/>
      <c r="IA134" s="9"/>
      <c r="IB134" s="9"/>
      <c r="IC134" s="9"/>
      <c r="ID134" s="9"/>
      <c r="IE134" s="9"/>
      <c r="IF134" s="9"/>
      <c r="IG134" s="9"/>
      <c r="IH134" s="9"/>
      <c r="II134" s="9"/>
      <c r="IJ134" s="9"/>
      <c r="IK134" s="9"/>
      <c r="IL134" s="9"/>
      <c r="IM134" s="9"/>
      <c r="IN134" s="9"/>
      <c r="IO134" s="9"/>
      <c r="IP134" s="9"/>
      <c r="IQ134" s="9"/>
      <c r="IR134" s="9"/>
      <c r="IS134" s="9"/>
      <c r="IT134" s="9"/>
      <c r="IU134" s="9"/>
      <c r="IV134" s="9"/>
      <c r="IW134" s="9"/>
    </row>
    <row r="135" customFormat="false" ht="12.75" hidden="false" customHeight="false" outlineLevel="0" collapsed="false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  <c r="GB135" s="9"/>
      <c r="GC135" s="9"/>
      <c r="GD135" s="9"/>
      <c r="GE135" s="9"/>
      <c r="GF135" s="9"/>
      <c r="GG135" s="9"/>
      <c r="GH135" s="9"/>
      <c r="GI135" s="9"/>
      <c r="GJ135" s="9"/>
      <c r="GK135" s="9"/>
      <c r="GL135" s="9"/>
      <c r="GM135" s="9"/>
      <c r="GN135" s="9"/>
      <c r="GO135" s="9"/>
      <c r="GP135" s="9"/>
      <c r="GQ135" s="9"/>
      <c r="GR135" s="9"/>
      <c r="GS135" s="9"/>
      <c r="GT135" s="9"/>
      <c r="GU135" s="9"/>
      <c r="GV135" s="9"/>
      <c r="GW135" s="9"/>
      <c r="GX135" s="9"/>
      <c r="GY135" s="9"/>
      <c r="GZ135" s="9"/>
      <c r="HA135" s="9"/>
      <c r="HB135" s="9"/>
      <c r="HC135" s="9"/>
      <c r="HD135" s="9"/>
      <c r="HE135" s="9"/>
      <c r="HF135" s="9"/>
      <c r="HG135" s="9"/>
      <c r="HH135" s="9"/>
      <c r="HI135" s="9"/>
      <c r="HJ135" s="9"/>
      <c r="HK135" s="9"/>
      <c r="HL135" s="9"/>
      <c r="HM135" s="9"/>
      <c r="HN135" s="9"/>
      <c r="HO135" s="9"/>
      <c r="HP135" s="9"/>
      <c r="HQ135" s="9"/>
      <c r="HR135" s="9"/>
      <c r="HS135" s="9"/>
      <c r="HT135" s="9"/>
      <c r="HU135" s="9"/>
      <c r="HV135" s="9"/>
      <c r="HW135" s="9"/>
      <c r="HX135" s="9"/>
      <c r="HY135" s="9"/>
      <c r="HZ135" s="9"/>
      <c r="IA135" s="9"/>
      <c r="IB135" s="9"/>
      <c r="IC135" s="9"/>
      <c r="ID135" s="9"/>
      <c r="IE135" s="9"/>
      <c r="IF135" s="9"/>
      <c r="IG135" s="9"/>
      <c r="IH135" s="9"/>
      <c r="II135" s="9"/>
      <c r="IJ135" s="9"/>
      <c r="IK135" s="9"/>
      <c r="IL135" s="9"/>
      <c r="IM135" s="9"/>
      <c r="IN135" s="9"/>
      <c r="IO135" s="9"/>
      <c r="IP135" s="9"/>
      <c r="IQ135" s="9"/>
      <c r="IR135" s="9"/>
      <c r="IS135" s="9"/>
      <c r="IT135" s="9"/>
      <c r="IU135" s="9"/>
      <c r="IV135" s="9"/>
      <c r="IW135" s="9"/>
    </row>
    <row r="136" customFormat="false" ht="12.75" hidden="false" customHeight="false" outlineLevel="0" collapsed="false">
      <c r="A136" s="9" t="s">
        <v>72</v>
      </c>
      <c r="B136" s="9"/>
      <c r="C136" s="9"/>
      <c r="D136" s="9"/>
      <c r="E136" s="9"/>
      <c r="F136" s="53" t="n">
        <v>0</v>
      </c>
      <c r="G136" s="53" t="n">
        <v>0</v>
      </c>
      <c r="H136" s="53" t="n">
        <v>0</v>
      </c>
      <c r="I136" s="53" t="n">
        <v>0</v>
      </c>
      <c r="J136" s="53" t="n">
        <v>0</v>
      </c>
      <c r="K136" s="53" t="n">
        <v>0</v>
      </c>
      <c r="L136" s="53" t="n">
        <v>0</v>
      </c>
      <c r="M136" s="53" t="n">
        <v>0</v>
      </c>
      <c r="N136" s="53" t="n">
        <v>0</v>
      </c>
      <c r="O136" s="53" t="n">
        <v>0</v>
      </c>
      <c r="P136" s="53" t="n">
        <v>0</v>
      </c>
      <c r="Q136" s="53" t="n">
        <v>0</v>
      </c>
      <c r="R136" s="53" t="n">
        <v>0</v>
      </c>
      <c r="S136" s="53" t="n">
        <v>0</v>
      </c>
      <c r="T136" s="53" t="n">
        <v>0</v>
      </c>
      <c r="U136" s="53" t="n">
        <v>0</v>
      </c>
      <c r="V136" s="53" t="n">
        <v>0</v>
      </c>
      <c r="W136" s="53" t="n">
        <v>0</v>
      </c>
      <c r="X136" s="53" t="n">
        <v>0</v>
      </c>
      <c r="Y136" s="53" t="n">
        <v>0</v>
      </c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  <c r="GB136" s="9"/>
      <c r="GC136" s="9"/>
      <c r="GD136" s="9"/>
      <c r="GE136" s="9"/>
      <c r="GF136" s="9"/>
      <c r="GG136" s="9"/>
      <c r="GH136" s="9"/>
      <c r="GI136" s="9"/>
      <c r="GJ136" s="9"/>
      <c r="GK136" s="9"/>
      <c r="GL136" s="9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  <c r="HM136" s="9"/>
      <c r="HN136" s="9"/>
      <c r="HO136" s="9"/>
      <c r="HP136" s="9"/>
      <c r="HQ136" s="9"/>
      <c r="HR136" s="9"/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  <c r="IG136" s="9"/>
      <c r="IH136" s="9"/>
      <c r="II136" s="9"/>
      <c r="IJ136" s="9"/>
      <c r="IK136" s="9"/>
      <c r="IL136" s="9"/>
      <c r="IM136" s="9"/>
      <c r="IN136" s="9"/>
      <c r="IO136" s="9"/>
      <c r="IP136" s="9"/>
      <c r="IQ136" s="9"/>
      <c r="IR136" s="9"/>
      <c r="IS136" s="9"/>
      <c r="IT136" s="9"/>
      <c r="IU136" s="9"/>
      <c r="IV136" s="9"/>
      <c r="IW136" s="9"/>
    </row>
    <row r="137" customFormat="false" ht="12.75" hidden="false" customHeight="false" outlineLevel="0" collapsed="false">
      <c r="A137" s="9" t="s">
        <v>73</v>
      </c>
      <c r="B137" s="9"/>
      <c r="C137" s="9"/>
      <c r="D137" s="9"/>
      <c r="E137" s="9"/>
      <c r="F137" s="83" t="n">
        <f aca="false">SUM(F33:F35)</f>
        <v>3127.32</v>
      </c>
      <c r="G137" s="83" t="n">
        <f aca="false">SUM(G33:G35)</f>
        <v>3202.37568</v>
      </c>
      <c r="H137" s="83" t="n">
        <f aca="false">SUM(H33:H35)</f>
        <v>3279.23269632</v>
      </c>
      <c r="I137" s="83" t="n">
        <f aca="false">SUM(I33:I35)</f>
        <v>3354.65504833536</v>
      </c>
      <c r="J137" s="83" t="n">
        <f aca="false">SUM(J33:J35)</f>
        <v>3629.15104723422</v>
      </c>
      <c r="K137" s="83" t="n">
        <f aca="false">SUM(K33:K35)</f>
        <v>3727.13812550954</v>
      </c>
      <c r="L137" s="83" t="n">
        <f aca="false">SUM(L33:L35)</f>
        <v>3827.7708548983</v>
      </c>
      <c r="M137" s="83" t="n">
        <f aca="false">SUM(M33:M35)</f>
        <v>3931.12066798055</v>
      </c>
      <c r="N137" s="83" t="n">
        <f aca="false">SUM(N33:N35)</f>
        <v>4037.26092601603</v>
      </c>
      <c r="O137" s="83" t="n">
        <f aca="false">SUM(O33:O35)</f>
        <v>4146.26697101846</v>
      </c>
      <c r="P137" s="83" t="n">
        <f aca="false">SUM(P33:P35)</f>
        <v>4262.36244620698</v>
      </c>
      <c r="Q137" s="83" t="n">
        <f aca="false">SUM(Q33:Q35)</f>
        <v>4381.70859470077</v>
      </c>
      <c r="R137" s="83" t="n">
        <f aca="false">SUM(R33:R35)</f>
        <v>4504.39643535239</v>
      </c>
      <c r="S137" s="83" t="n">
        <f aca="false">SUM(S33:S35)</f>
        <v>4630.51953554226</v>
      </c>
      <c r="T137" s="83" t="n">
        <f aca="false">SUM(T33:T35)</f>
        <v>4760.17408253744</v>
      </c>
      <c r="U137" s="83" t="n">
        <f aca="false">SUM(U33:U35)</f>
        <v>4893.45895684849</v>
      </c>
      <c r="V137" s="83" t="n">
        <f aca="false">SUM(V33:V35)</f>
        <v>5030.47580764025</v>
      </c>
      <c r="W137" s="83" t="n">
        <f aca="false">SUM(W33:W35)</f>
        <v>5171.32913025418</v>
      </c>
      <c r="X137" s="83" t="n">
        <f aca="false">SUM(X33:X35)</f>
        <v>5316.1263459013</v>
      </c>
      <c r="Y137" s="83" t="n">
        <f aca="false">SUM(Y33:Y35)</f>
        <v>5464.97788358653</v>
      </c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  <c r="GB137" s="9"/>
      <c r="GC137" s="9"/>
      <c r="GD137" s="9"/>
      <c r="GE137" s="9"/>
      <c r="GF137" s="9"/>
      <c r="GG137" s="9"/>
      <c r="GH137" s="9"/>
      <c r="GI137" s="9"/>
      <c r="GJ137" s="9"/>
      <c r="GK137" s="9"/>
      <c r="GL137" s="9"/>
      <c r="GM137" s="9"/>
      <c r="GN137" s="9"/>
      <c r="GO137" s="9"/>
      <c r="GP137" s="9"/>
      <c r="GQ137" s="9"/>
      <c r="GR137" s="9"/>
      <c r="GS137" s="9"/>
      <c r="GT137" s="9"/>
      <c r="GU137" s="9"/>
      <c r="GV137" s="9"/>
      <c r="GW137" s="9"/>
      <c r="GX137" s="9"/>
      <c r="GY137" s="9"/>
      <c r="GZ137" s="9"/>
      <c r="HA137" s="9"/>
      <c r="HB137" s="9"/>
      <c r="HC137" s="9"/>
      <c r="HD137" s="9"/>
      <c r="HE137" s="9"/>
      <c r="HF137" s="9"/>
      <c r="HG137" s="9"/>
      <c r="HH137" s="9"/>
      <c r="HI137" s="9"/>
      <c r="HJ137" s="9"/>
      <c r="HK137" s="9"/>
      <c r="HL137" s="9"/>
      <c r="HM137" s="9"/>
      <c r="HN137" s="9"/>
      <c r="HO137" s="9"/>
      <c r="HP137" s="9"/>
      <c r="HQ137" s="9"/>
      <c r="HR137" s="9"/>
      <c r="HS137" s="9"/>
      <c r="HT137" s="9"/>
      <c r="HU137" s="9"/>
      <c r="HV137" s="9"/>
      <c r="HW137" s="9"/>
      <c r="HX137" s="9"/>
      <c r="HY137" s="9"/>
      <c r="HZ137" s="9"/>
      <c r="IA137" s="9"/>
      <c r="IB137" s="9"/>
      <c r="IC137" s="9"/>
      <c r="ID137" s="9"/>
      <c r="IE137" s="9"/>
      <c r="IF137" s="9"/>
      <c r="IG137" s="9"/>
      <c r="IH137" s="9"/>
      <c r="II137" s="9"/>
      <c r="IJ137" s="9"/>
      <c r="IK137" s="9"/>
      <c r="IL137" s="9"/>
      <c r="IM137" s="9"/>
      <c r="IN137" s="9"/>
      <c r="IO137" s="9"/>
      <c r="IP137" s="9"/>
      <c r="IQ137" s="9"/>
      <c r="IR137" s="9"/>
      <c r="IS137" s="9"/>
      <c r="IT137" s="9"/>
      <c r="IU137" s="9"/>
      <c r="IV137" s="9"/>
      <c r="IW137" s="9"/>
    </row>
    <row r="138" customFormat="false" ht="12.75" hidden="false" customHeight="false" outlineLevel="0" collapsed="false">
      <c r="A138" s="9" t="s">
        <v>74</v>
      </c>
      <c r="B138" s="9"/>
      <c r="C138" s="9"/>
      <c r="D138" s="9"/>
      <c r="E138" s="9"/>
      <c r="F138" s="57" t="n">
        <f aca="false">F136+F137</f>
        <v>3127.32</v>
      </c>
      <c r="G138" s="57" t="n">
        <f aca="false">G136+G137</f>
        <v>3202.37568</v>
      </c>
      <c r="H138" s="57" t="n">
        <f aca="false">H136+H137</f>
        <v>3279.23269632</v>
      </c>
      <c r="I138" s="57" t="n">
        <f aca="false">I136+I137</f>
        <v>3354.65504833536</v>
      </c>
      <c r="J138" s="57" t="n">
        <f aca="false">J136+J137</f>
        <v>3629.15104723422</v>
      </c>
      <c r="K138" s="57" t="n">
        <f aca="false">K136+K137</f>
        <v>3727.13812550954</v>
      </c>
      <c r="L138" s="57" t="n">
        <f aca="false">L136+L137</f>
        <v>3827.7708548983</v>
      </c>
      <c r="M138" s="57" t="n">
        <f aca="false">M136+M137</f>
        <v>3931.12066798055</v>
      </c>
      <c r="N138" s="57" t="n">
        <f aca="false">N136+N137</f>
        <v>4037.26092601603</v>
      </c>
      <c r="O138" s="57" t="n">
        <f aca="false">O136+O137</f>
        <v>4146.26697101846</v>
      </c>
      <c r="P138" s="57" t="n">
        <f aca="false">P136+P137</f>
        <v>4262.36244620698</v>
      </c>
      <c r="Q138" s="57" t="n">
        <f aca="false">Q136+Q137</f>
        <v>4381.70859470077</v>
      </c>
      <c r="R138" s="57" t="n">
        <f aca="false">R136+R137</f>
        <v>4504.39643535239</v>
      </c>
      <c r="S138" s="57" t="n">
        <f aca="false">S136+S137</f>
        <v>4630.51953554226</v>
      </c>
      <c r="T138" s="57" t="n">
        <f aca="false">T136+T137</f>
        <v>4760.17408253744</v>
      </c>
      <c r="U138" s="57" t="n">
        <f aca="false">U136+U137</f>
        <v>4893.45895684849</v>
      </c>
      <c r="V138" s="57" t="n">
        <f aca="false">V136+V137</f>
        <v>5030.47580764025</v>
      </c>
      <c r="W138" s="57" t="n">
        <f aca="false">W136+W137</f>
        <v>5171.32913025418</v>
      </c>
      <c r="X138" s="57" t="n">
        <f aca="false">X136+X137</f>
        <v>5316.1263459013</v>
      </c>
      <c r="Y138" s="57" t="n">
        <f aca="false">Y136+Y137</f>
        <v>5464.97788358653</v>
      </c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  <c r="FN138" s="9"/>
      <c r="FO138" s="9"/>
      <c r="FP138" s="9"/>
      <c r="FQ138" s="9"/>
      <c r="FR138" s="9"/>
      <c r="FS138" s="9"/>
      <c r="FT138" s="9"/>
      <c r="FU138" s="9"/>
      <c r="FV138" s="9"/>
      <c r="FW138" s="9"/>
      <c r="FX138" s="9"/>
      <c r="FY138" s="9"/>
      <c r="FZ138" s="9"/>
      <c r="GA138" s="9"/>
      <c r="GB138" s="9"/>
      <c r="GC138" s="9"/>
      <c r="GD138" s="9"/>
      <c r="GE138" s="9"/>
      <c r="GF138" s="9"/>
      <c r="GG138" s="9"/>
      <c r="GH138" s="9"/>
      <c r="GI138" s="9"/>
      <c r="GJ138" s="9"/>
      <c r="GK138" s="9"/>
      <c r="GL138" s="9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  <c r="HM138" s="9"/>
      <c r="HN138" s="9"/>
      <c r="HO138" s="9"/>
      <c r="HP138" s="9"/>
      <c r="HQ138" s="9"/>
      <c r="HR138" s="9"/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  <c r="IG138" s="9"/>
      <c r="IH138" s="9"/>
      <c r="II138" s="9"/>
      <c r="IJ138" s="9"/>
      <c r="IK138" s="9"/>
      <c r="IL138" s="9"/>
      <c r="IM138" s="9"/>
      <c r="IN138" s="9"/>
      <c r="IO138" s="9"/>
      <c r="IP138" s="9"/>
      <c r="IQ138" s="9"/>
      <c r="IR138" s="9"/>
      <c r="IS138" s="9"/>
      <c r="IT138" s="9"/>
      <c r="IU138" s="9"/>
      <c r="IV138" s="9"/>
      <c r="IW138" s="9"/>
    </row>
    <row r="139" customFormat="false" ht="12.75" hidden="false" customHeight="false" outlineLevel="0" collapsed="false">
      <c r="A139" s="9" t="s">
        <v>75</v>
      </c>
      <c r="B139" s="9"/>
      <c r="C139" s="84" t="n">
        <f aca="false">C125</f>
        <v>0.1</v>
      </c>
      <c r="D139" s="9"/>
      <c r="E139" s="9"/>
      <c r="F139" s="57" t="n">
        <f aca="false">F138*$C$139</f>
        <v>312.732</v>
      </c>
      <c r="G139" s="57" t="n">
        <f aca="false">G138*$C$139</f>
        <v>320.237568</v>
      </c>
      <c r="H139" s="57" t="n">
        <f aca="false">H138*$C$139</f>
        <v>327.923269632</v>
      </c>
      <c r="I139" s="57" t="n">
        <f aca="false">I138*$C$139</f>
        <v>335.465504833536</v>
      </c>
      <c r="J139" s="57" t="n">
        <f aca="false">J138*$C$139</f>
        <v>362.915104723422</v>
      </c>
      <c r="K139" s="57" t="n">
        <f aca="false">K138*$C$139</f>
        <v>372.713812550954</v>
      </c>
      <c r="L139" s="57" t="n">
        <f aca="false">L138*$C$139</f>
        <v>382.77708548983</v>
      </c>
      <c r="M139" s="57" t="n">
        <f aca="false">M138*$C$139</f>
        <v>393.112066798055</v>
      </c>
      <c r="N139" s="57" t="n">
        <f aca="false">N138*$C$139</f>
        <v>403.726092601603</v>
      </c>
      <c r="O139" s="57" t="n">
        <f aca="false">O138*$C$139</f>
        <v>414.626697101846</v>
      </c>
      <c r="P139" s="57" t="n">
        <f aca="false">P138*$C$139</f>
        <v>426.236244620698</v>
      </c>
      <c r="Q139" s="57" t="n">
        <f aca="false">Q138*$C$139</f>
        <v>438.170859470077</v>
      </c>
      <c r="R139" s="57" t="n">
        <f aca="false">R138*$C$139</f>
        <v>450.439643535239</v>
      </c>
      <c r="S139" s="57" t="n">
        <f aca="false">S138*$C$139</f>
        <v>463.051953554226</v>
      </c>
      <c r="T139" s="57" t="n">
        <f aca="false">T138*$C$139</f>
        <v>476.017408253744</v>
      </c>
      <c r="U139" s="57" t="n">
        <f aca="false">U138*$C$139</f>
        <v>489.345895684849</v>
      </c>
      <c r="V139" s="57" t="n">
        <f aca="false">V138*$C$139</f>
        <v>503.047580764025</v>
      </c>
      <c r="W139" s="57" t="n">
        <f aca="false">W138*$C$139</f>
        <v>517.132913025418</v>
      </c>
      <c r="X139" s="57" t="n">
        <f aca="false">X138*$C$139</f>
        <v>531.61263459013</v>
      </c>
      <c r="Y139" s="57" t="n">
        <f aca="false">Y138*$C$139</f>
        <v>546.497788358653</v>
      </c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  <c r="EY139" s="9"/>
      <c r="EZ139" s="9"/>
      <c r="FA139" s="9"/>
      <c r="FB139" s="9"/>
      <c r="FC139" s="9"/>
      <c r="FD139" s="9"/>
      <c r="FE139" s="9"/>
      <c r="FF139" s="9"/>
      <c r="FG139" s="9"/>
      <c r="FH139" s="9"/>
      <c r="FI139" s="9"/>
      <c r="FJ139" s="9"/>
      <c r="FK139" s="9"/>
      <c r="FL139" s="9"/>
      <c r="FM139" s="9"/>
      <c r="FN139" s="9"/>
      <c r="FO139" s="9"/>
      <c r="FP139" s="9"/>
      <c r="FQ139" s="9"/>
      <c r="FR139" s="9"/>
      <c r="FS139" s="9"/>
      <c r="FT139" s="9"/>
      <c r="FU139" s="9"/>
      <c r="FV139" s="9"/>
      <c r="FW139" s="9"/>
      <c r="FX139" s="9"/>
      <c r="FY139" s="9"/>
      <c r="FZ139" s="9"/>
      <c r="GA139" s="9"/>
      <c r="GB139" s="9"/>
      <c r="GC139" s="9"/>
      <c r="GD139" s="9"/>
      <c r="GE139" s="9"/>
      <c r="GF139" s="9"/>
      <c r="GG139" s="9"/>
      <c r="GH139" s="9"/>
      <c r="GI139" s="9"/>
      <c r="GJ139" s="9"/>
      <c r="GK139" s="9"/>
      <c r="GL139" s="9"/>
      <c r="GM139" s="9"/>
      <c r="GN139" s="9"/>
      <c r="GO139" s="9"/>
      <c r="GP139" s="9"/>
      <c r="GQ139" s="9"/>
      <c r="GR139" s="9"/>
      <c r="GS139" s="9"/>
      <c r="GT139" s="9"/>
      <c r="GU139" s="9"/>
      <c r="GV139" s="9"/>
      <c r="GW139" s="9"/>
      <c r="GX139" s="9"/>
      <c r="GY139" s="9"/>
      <c r="GZ139" s="9"/>
      <c r="HA139" s="9"/>
      <c r="HB139" s="9"/>
      <c r="HC139" s="9"/>
      <c r="HD139" s="9"/>
      <c r="HE139" s="9"/>
      <c r="HF139" s="9"/>
      <c r="HG139" s="9"/>
      <c r="HH139" s="9"/>
      <c r="HI139" s="9"/>
      <c r="HJ139" s="9"/>
      <c r="HK139" s="9"/>
      <c r="HL139" s="9"/>
      <c r="HM139" s="9"/>
      <c r="HN139" s="9"/>
      <c r="HO139" s="9"/>
      <c r="HP139" s="9"/>
      <c r="HQ139" s="9"/>
      <c r="HR139" s="9"/>
      <c r="HS139" s="9"/>
      <c r="HT139" s="9"/>
      <c r="HU139" s="9"/>
      <c r="HV139" s="9"/>
      <c r="HW139" s="9"/>
      <c r="HX139" s="9"/>
      <c r="HY139" s="9"/>
      <c r="HZ139" s="9"/>
      <c r="IA139" s="9"/>
      <c r="IB139" s="9"/>
      <c r="IC139" s="9"/>
      <c r="ID139" s="9"/>
      <c r="IE139" s="9"/>
      <c r="IF139" s="9"/>
      <c r="IG139" s="9"/>
      <c r="IH139" s="9"/>
      <c r="II139" s="9"/>
      <c r="IJ139" s="9"/>
      <c r="IK139" s="9"/>
      <c r="IL139" s="9"/>
      <c r="IM139" s="9"/>
      <c r="IN139" s="9"/>
      <c r="IO139" s="9"/>
      <c r="IP139" s="9"/>
      <c r="IQ139" s="9"/>
      <c r="IR139" s="9"/>
      <c r="IS139" s="9"/>
      <c r="IT139" s="9"/>
      <c r="IU139" s="9"/>
      <c r="IV139" s="9"/>
      <c r="IW139" s="9"/>
    </row>
    <row r="140" customFormat="false" ht="12.75" hidden="false" customHeight="false" outlineLevel="0" collapsed="false">
      <c r="A140" s="9" t="s">
        <v>76</v>
      </c>
      <c r="B140" s="9"/>
      <c r="C140" s="84" t="n">
        <f aca="false">C126</f>
        <v>0.35</v>
      </c>
      <c r="D140" s="9"/>
      <c r="E140" s="9"/>
      <c r="F140" s="83" t="n">
        <f aca="false">(F138-F139)*$C$140</f>
        <v>985.1058</v>
      </c>
      <c r="G140" s="83" t="n">
        <f aca="false">(G138-G139)*$C$140</f>
        <v>1008.7483392</v>
      </c>
      <c r="H140" s="83" t="n">
        <f aca="false">(H138-H139)*$C$140</f>
        <v>1032.9582993408</v>
      </c>
      <c r="I140" s="83" t="n">
        <f aca="false">(I138-I139)*$C$140</f>
        <v>1056.71634022564</v>
      </c>
      <c r="J140" s="83" t="n">
        <f aca="false">(J138-J139)*$C$140</f>
        <v>1143.18257987878</v>
      </c>
      <c r="K140" s="83" t="n">
        <f aca="false">(K138-K139)*$C$140</f>
        <v>1174.04850953551</v>
      </c>
      <c r="L140" s="83" t="n">
        <f aca="false">(L138-L139)*$C$140</f>
        <v>1205.74781929296</v>
      </c>
      <c r="M140" s="83" t="n">
        <f aca="false">(M138-M139)*$C$140</f>
        <v>1238.30301041387</v>
      </c>
      <c r="N140" s="83" t="n">
        <f aca="false">(N138-N139)*$C$140</f>
        <v>1271.73719169505</v>
      </c>
      <c r="O140" s="83" t="n">
        <f aca="false">(O138-O139)*$C$140</f>
        <v>1306.07409587082</v>
      </c>
      <c r="P140" s="83" t="n">
        <f aca="false">(P138-P139)*$C$140</f>
        <v>1342.6441705552</v>
      </c>
      <c r="Q140" s="83" t="n">
        <f aca="false">(Q138-Q139)*$C$140</f>
        <v>1380.23820733074</v>
      </c>
      <c r="R140" s="83" t="n">
        <f aca="false">(R138-R139)*$C$140</f>
        <v>1418.884877136</v>
      </c>
      <c r="S140" s="83" t="n">
        <f aca="false">(S138-S139)*$C$140</f>
        <v>1458.61365369581</v>
      </c>
      <c r="T140" s="83" t="n">
        <f aca="false">(T138-T139)*$C$140</f>
        <v>1499.4548359993</v>
      </c>
      <c r="U140" s="83" t="n">
        <f aca="false">(U138-U139)*$C$140</f>
        <v>1541.43957140728</v>
      </c>
      <c r="V140" s="83" t="n">
        <f aca="false">(V138-V139)*$C$140</f>
        <v>1584.59987940668</v>
      </c>
      <c r="W140" s="83" t="n">
        <f aca="false">(W138-W139)*$C$140</f>
        <v>1628.96867603007</v>
      </c>
      <c r="X140" s="83" t="n">
        <f aca="false">(X138-X139)*$C$140</f>
        <v>1674.57979895891</v>
      </c>
      <c r="Y140" s="83" t="n">
        <f aca="false">(Y138-Y139)*$C$140</f>
        <v>1721.46803332976</v>
      </c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  <c r="EY140" s="9"/>
      <c r="EZ140" s="9"/>
      <c r="FA140" s="9"/>
      <c r="FB140" s="9"/>
      <c r="FC140" s="9"/>
      <c r="FD140" s="9"/>
      <c r="FE140" s="9"/>
      <c r="FF140" s="9"/>
      <c r="FG140" s="9"/>
      <c r="FH140" s="9"/>
      <c r="FI140" s="9"/>
      <c r="FJ140" s="9"/>
      <c r="FK140" s="9"/>
      <c r="FL140" s="9"/>
      <c r="FM140" s="9"/>
      <c r="FN140" s="9"/>
      <c r="FO140" s="9"/>
      <c r="FP140" s="9"/>
      <c r="FQ140" s="9"/>
      <c r="FR140" s="9"/>
      <c r="FS140" s="9"/>
      <c r="FT140" s="9"/>
      <c r="FU140" s="9"/>
      <c r="FV140" s="9"/>
      <c r="FW140" s="9"/>
      <c r="FX140" s="9"/>
      <c r="FY140" s="9"/>
      <c r="FZ140" s="9"/>
      <c r="GA140" s="9"/>
      <c r="GB140" s="9"/>
      <c r="GC140" s="9"/>
      <c r="GD140" s="9"/>
      <c r="GE140" s="9"/>
      <c r="GF140" s="9"/>
      <c r="GG140" s="9"/>
      <c r="GH140" s="9"/>
      <c r="GI140" s="9"/>
      <c r="GJ140" s="9"/>
      <c r="GK140" s="9"/>
      <c r="GL140" s="9"/>
      <c r="GM140" s="9"/>
      <c r="GN140" s="9"/>
      <c r="GO140" s="9"/>
      <c r="GP140" s="9"/>
      <c r="GQ140" s="9"/>
      <c r="GR140" s="9"/>
      <c r="GS140" s="9"/>
      <c r="GT140" s="9"/>
      <c r="GU140" s="9"/>
      <c r="GV140" s="9"/>
      <c r="GW140" s="9"/>
      <c r="GX140" s="9"/>
      <c r="GY140" s="9"/>
      <c r="GZ140" s="9"/>
      <c r="HA140" s="9"/>
      <c r="HB140" s="9"/>
      <c r="HC140" s="9"/>
      <c r="HD140" s="9"/>
      <c r="HE140" s="9"/>
      <c r="HF140" s="9"/>
      <c r="HG140" s="9"/>
      <c r="HH140" s="9"/>
      <c r="HI140" s="9"/>
      <c r="HJ140" s="9"/>
      <c r="HK140" s="9"/>
      <c r="HL140" s="9"/>
      <c r="HM140" s="9"/>
      <c r="HN140" s="9"/>
      <c r="HO140" s="9"/>
      <c r="HP140" s="9"/>
      <c r="HQ140" s="9"/>
      <c r="HR140" s="9"/>
      <c r="HS140" s="9"/>
      <c r="HT140" s="9"/>
      <c r="HU140" s="9"/>
      <c r="HV140" s="9"/>
      <c r="HW140" s="9"/>
      <c r="HX140" s="9"/>
      <c r="HY140" s="9"/>
      <c r="HZ140" s="9"/>
      <c r="IA140" s="9"/>
      <c r="IB140" s="9"/>
      <c r="IC140" s="9"/>
      <c r="ID140" s="9"/>
      <c r="IE140" s="9"/>
      <c r="IF140" s="9"/>
      <c r="IG140" s="9"/>
      <c r="IH140" s="9"/>
      <c r="II140" s="9"/>
      <c r="IJ140" s="9"/>
      <c r="IK140" s="9"/>
      <c r="IL140" s="9"/>
      <c r="IM140" s="9"/>
      <c r="IN140" s="9"/>
      <c r="IO140" s="9"/>
      <c r="IP140" s="9"/>
      <c r="IQ140" s="9"/>
      <c r="IR140" s="9"/>
      <c r="IS140" s="9"/>
      <c r="IT140" s="9"/>
      <c r="IU140" s="9"/>
      <c r="IV140" s="9"/>
      <c r="IW140" s="9"/>
    </row>
    <row r="141" customFormat="false" ht="12.75" hidden="false" customHeight="false" outlineLevel="0" collapsed="false">
      <c r="A141" s="9" t="s">
        <v>77</v>
      </c>
      <c r="B141" s="9"/>
      <c r="C141" s="9"/>
      <c r="D141" s="9"/>
      <c r="E141" s="9"/>
      <c r="F141" s="57" t="n">
        <f aca="false">F138-F139-F140</f>
        <v>1829.4822</v>
      </c>
      <c r="G141" s="57" t="n">
        <f aca="false">G138-G139-G140</f>
        <v>1873.3897728</v>
      </c>
      <c r="H141" s="57" t="n">
        <f aca="false">H138-H139-H140</f>
        <v>1918.3511273472</v>
      </c>
      <c r="I141" s="57" t="n">
        <f aca="false">I138-I139-I140</f>
        <v>1962.47320327619</v>
      </c>
      <c r="J141" s="57" t="n">
        <f aca="false">J138-J139-J140</f>
        <v>2123.05336263202</v>
      </c>
      <c r="K141" s="57" t="n">
        <f aca="false">K138-K139-K140</f>
        <v>2180.37580342308</v>
      </c>
      <c r="L141" s="57" t="n">
        <f aca="false">L138-L139-L140</f>
        <v>2239.24595011551</v>
      </c>
      <c r="M141" s="57" t="n">
        <f aca="false">M138-M139-M140</f>
        <v>2299.70559076862</v>
      </c>
      <c r="N141" s="57" t="n">
        <f aca="false">N138-N139-N140</f>
        <v>2361.79764171938</v>
      </c>
      <c r="O141" s="57" t="n">
        <f aca="false">O138-O139-O140</f>
        <v>2425.5661780458</v>
      </c>
      <c r="P141" s="57" t="n">
        <f aca="false">P138-P139-P140</f>
        <v>2493.48203103108</v>
      </c>
      <c r="Q141" s="57" t="n">
        <f aca="false">Q138-Q139-Q140</f>
        <v>2563.29952789995</v>
      </c>
      <c r="R141" s="57" t="n">
        <f aca="false">R138-R139-R140</f>
        <v>2635.07191468115</v>
      </c>
      <c r="S141" s="57" t="n">
        <f aca="false">S138-S139-S140</f>
        <v>2708.85392829222</v>
      </c>
      <c r="T141" s="57" t="n">
        <f aca="false">T138-T139-T140</f>
        <v>2784.70183828441</v>
      </c>
      <c r="U141" s="57" t="n">
        <f aca="false">U138-U139-U140</f>
        <v>2862.67348975637</v>
      </c>
      <c r="V141" s="57" t="n">
        <f aca="false">V138-V139-V140</f>
        <v>2942.82834746955</v>
      </c>
      <c r="W141" s="57" t="n">
        <f aca="false">W138-W139-W140</f>
        <v>3025.22754119869</v>
      </c>
      <c r="X141" s="57" t="n">
        <f aca="false">X138-X139-X140</f>
        <v>3109.93391235226</v>
      </c>
      <c r="Y141" s="57" t="n">
        <f aca="false">Y138-Y139-Y140</f>
        <v>3197.01206189812</v>
      </c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  <c r="FD141" s="9"/>
      <c r="FE141" s="9"/>
      <c r="FF141" s="9"/>
      <c r="FG141" s="9"/>
      <c r="FH141" s="9"/>
      <c r="FI141" s="9"/>
      <c r="FJ141" s="9"/>
      <c r="FK141" s="9"/>
      <c r="FL141" s="9"/>
      <c r="FM141" s="9"/>
      <c r="FN141" s="9"/>
      <c r="FO141" s="9"/>
      <c r="FP141" s="9"/>
      <c r="FQ141" s="9"/>
      <c r="FR141" s="9"/>
      <c r="FS141" s="9"/>
      <c r="FT141" s="9"/>
      <c r="FU141" s="9"/>
      <c r="FV141" s="9"/>
      <c r="FW141" s="9"/>
      <c r="FX141" s="9"/>
      <c r="FY141" s="9"/>
      <c r="FZ141" s="9"/>
      <c r="GA141" s="9"/>
      <c r="GB141" s="9"/>
      <c r="GC141" s="9"/>
      <c r="GD141" s="9"/>
      <c r="GE141" s="9"/>
      <c r="GF141" s="9"/>
      <c r="GG141" s="9"/>
      <c r="GH141" s="9"/>
      <c r="GI141" s="9"/>
      <c r="GJ141" s="9"/>
      <c r="GK141" s="9"/>
      <c r="GL141" s="9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  <c r="HM141" s="9"/>
      <c r="HN141" s="9"/>
      <c r="HO141" s="9"/>
      <c r="HP141" s="9"/>
      <c r="HQ141" s="9"/>
      <c r="HR141" s="9"/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  <c r="IG141" s="9"/>
      <c r="IH141" s="9"/>
      <c r="II141" s="9"/>
      <c r="IJ141" s="9"/>
      <c r="IK141" s="9"/>
      <c r="IL141" s="9"/>
      <c r="IM141" s="9"/>
      <c r="IN141" s="9"/>
      <c r="IO141" s="9"/>
      <c r="IP141" s="9"/>
      <c r="IQ141" s="9"/>
      <c r="IR141" s="9"/>
      <c r="IS141" s="9"/>
      <c r="IT141" s="9"/>
      <c r="IU141" s="9"/>
      <c r="IV141" s="9"/>
      <c r="IW141" s="9"/>
    </row>
    <row r="142" customFormat="false" ht="12.75" hidden="false" customHeight="false" outlineLevel="0" collapsed="false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  <c r="GB142" s="9"/>
      <c r="GC142" s="9"/>
      <c r="GD142" s="9"/>
      <c r="GE142" s="9"/>
      <c r="GF142" s="9"/>
      <c r="GG142" s="9"/>
      <c r="GH142" s="9"/>
      <c r="GI142" s="9"/>
      <c r="GJ142" s="9"/>
      <c r="GK142" s="9"/>
      <c r="GL142" s="9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  <c r="HM142" s="9"/>
      <c r="HN142" s="9"/>
      <c r="HO142" s="9"/>
      <c r="HP142" s="9"/>
      <c r="HQ142" s="9"/>
      <c r="HR142" s="9"/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  <c r="IG142" s="9"/>
      <c r="IH142" s="9"/>
      <c r="II142" s="9"/>
      <c r="IJ142" s="9"/>
      <c r="IK142" s="9"/>
      <c r="IL142" s="9"/>
      <c r="IM142" s="9"/>
      <c r="IN142" s="9"/>
      <c r="IO142" s="9"/>
      <c r="IP142" s="9"/>
      <c r="IQ142" s="9"/>
      <c r="IR142" s="9"/>
      <c r="IS142" s="9"/>
      <c r="IT142" s="9"/>
      <c r="IU142" s="9"/>
      <c r="IV142" s="9"/>
      <c r="IW142" s="9"/>
    </row>
    <row r="143" customFormat="false" ht="12.75" hidden="false" customHeight="false" outlineLevel="0" collapsed="false">
      <c r="A143" s="82" t="str">
        <f aca="false">A76</f>
        <v>FPLE Net Income</v>
      </c>
      <c r="B143" s="9"/>
      <c r="C143" s="9"/>
      <c r="D143" s="9"/>
      <c r="E143" s="9"/>
      <c r="F143" s="85" t="n">
        <f aca="false">F76</f>
        <v>12702.953937827</v>
      </c>
      <c r="G143" s="85" t="n">
        <f aca="false">G76</f>
        <v>10949.3905010602</v>
      </c>
      <c r="H143" s="85" t="n">
        <f aca="false">H76</f>
        <v>17145.2359329525</v>
      </c>
      <c r="I143" s="85" t="n">
        <f aca="false">I76</f>
        <v>20014.6142282941</v>
      </c>
      <c r="J143" s="85" t="n">
        <f aca="false">J76</f>
        <v>20206.5195962705</v>
      </c>
      <c r="K143" s="85" t="n">
        <f aca="false">K76</f>
        <v>24052.4818831399</v>
      </c>
      <c r="L143" s="85" t="n">
        <f aca="false">L76</f>
        <v>28442.9268351243</v>
      </c>
      <c r="M143" s="85" t="n">
        <f aca="false">M76</f>
        <v>26169.832348906</v>
      </c>
      <c r="N143" s="85" t="n">
        <f aca="false">N76</f>
        <v>34311.1857546208</v>
      </c>
      <c r="O143" s="85" t="n">
        <f aca="false">O76</f>
        <v>40402.4371951879</v>
      </c>
      <c r="P143" s="85" t="n">
        <f aca="false">P76</f>
        <v>33573.1218256307</v>
      </c>
      <c r="Q143" s="85" t="n">
        <f aca="false">Q76</f>
        <v>10934.9231299606</v>
      </c>
      <c r="R143" s="85" t="n">
        <f aca="false">R76</f>
        <v>12009.0822260156</v>
      </c>
      <c r="S143" s="85" t="n">
        <f aca="false">S76</f>
        <v>21944.8891433916</v>
      </c>
      <c r="T143" s="85" t="n">
        <f aca="false">T76</f>
        <v>27175.7029584407</v>
      </c>
      <c r="U143" s="85" t="n">
        <f aca="false">U76</f>
        <v>29066.2819635489</v>
      </c>
      <c r="V143" s="85" t="n">
        <f aca="false">V76</f>
        <v>25739.098402649</v>
      </c>
      <c r="W143" s="85" t="n">
        <f aca="false">W76</f>
        <v>28440.28881111</v>
      </c>
      <c r="X143" s="85" t="n">
        <f aca="false">X76</f>
        <v>30396.5130612511</v>
      </c>
      <c r="Y143" s="85" t="n">
        <f aca="false">Y76</f>
        <v>25380.1344216002</v>
      </c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  <c r="FU143" s="9"/>
      <c r="FV143" s="9"/>
      <c r="FW143" s="9"/>
      <c r="FX143" s="9"/>
      <c r="FY143" s="9"/>
      <c r="FZ143" s="9"/>
      <c r="GA143" s="9"/>
      <c r="GB143" s="9"/>
      <c r="GC143" s="9"/>
      <c r="GD143" s="9"/>
      <c r="GE143" s="9"/>
      <c r="GF143" s="9"/>
      <c r="GG143" s="9"/>
      <c r="GH143" s="9"/>
      <c r="GI143" s="9"/>
      <c r="GJ143" s="9"/>
      <c r="GK143" s="9"/>
      <c r="GL143" s="9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  <c r="HM143" s="9"/>
      <c r="HN143" s="9"/>
      <c r="HO143" s="9"/>
      <c r="HP143" s="9"/>
      <c r="HQ143" s="9"/>
      <c r="HR143" s="9"/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  <c r="IG143" s="9"/>
      <c r="IH143" s="9"/>
      <c r="II143" s="9"/>
      <c r="IJ143" s="9"/>
      <c r="IK143" s="9"/>
      <c r="IL143" s="9"/>
      <c r="IM143" s="9"/>
      <c r="IN143" s="9"/>
      <c r="IO143" s="9"/>
      <c r="IP143" s="9"/>
      <c r="IQ143" s="9"/>
      <c r="IR143" s="9"/>
      <c r="IS143" s="9"/>
      <c r="IT143" s="9"/>
      <c r="IU143" s="9"/>
      <c r="IV143" s="9"/>
      <c r="IW143" s="9"/>
    </row>
    <row r="144" customFormat="false" ht="12.75" hidden="false" customHeight="false" outlineLevel="0" collapsed="false">
      <c r="A144" s="73" t="s">
        <v>78</v>
      </c>
      <c r="B144" s="9"/>
      <c r="C144" s="9"/>
      <c r="D144" s="9"/>
      <c r="E144" s="9"/>
      <c r="F144" s="86" t="n">
        <f aca="false">F141+F143</f>
        <v>14532.436137827</v>
      </c>
      <c r="G144" s="86" t="n">
        <f aca="false">G141+G143</f>
        <v>12822.7802738602</v>
      </c>
      <c r="H144" s="86" t="n">
        <f aca="false">H141+H143</f>
        <v>19063.5870602997</v>
      </c>
      <c r="I144" s="86" t="n">
        <f aca="false">I141+I143</f>
        <v>21977.0874315703</v>
      </c>
      <c r="J144" s="86" t="n">
        <f aca="false">J141+J143</f>
        <v>22329.5729589025</v>
      </c>
      <c r="K144" s="86" t="n">
        <f aca="false">K141+K143</f>
        <v>26232.857686563</v>
      </c>
      <c r="L144" s="86" t="n">
        <f aca="false">L141+L143</f>
        <v>30682.1727852398</v>
      </c>
      <c r="M144" s="86" t="n">
        <f aca="false">M141+M143</f>
        <v>28469.5379396746</v>
      </c>
      <c r="N144" s="86" t="n">
        <f aca="false">N141+N143</f>
        <v>36672.9833963402</v>
      </c>
      <c r="O144" s="86" t="n">
        <f aca="false">O141+O143</f>
        <v>42828.0033732337</v>
      </c>
      <c r="P144" s="86" t="n">
        <f aca="false">P141+P143</f>
        <v>36066.6038566618</v>
      </c>
      <c r="Q144" s="86" t="n">
        <f aca="false">Q141+Q143</f>
        <v>13498.2226578606</v>
      </c>
      <c r="R144" s="86" t="n">
        <f aca="false">R141+R143</f>
        <v>14644.1541406967</v>
      </c>
      <c r="S144" s="86" t="n">
        <f aca="false">S141+S143</f>
        <v>24653.7430716838</v>
      </c>
      <c r="T144" s="86" t="n">
        <f aca="false">T141+T143</f>
        <v>29960.4047967251</v>
      </c>
      <c r="U144" s="86" t="n">
        <f aca="false">U141+U143</f>
        <v>31928.9554533053</v>
      </c>
      <c r="V144" s="86" t="n">
        <f aca="false">V141+V143</f>
        <v>28681.9267501185</v>
      </c>
      <c r="W144" s="86" t="n">
        <f aca="false">W141+W143</f>
        <v>31465.5163523087</v>
      </c>
      <c r="X144" s="86" t="n">
        <f aca="false">X141+X143</f>
        <v>33506.4469736033</v>
      </c>
      <c r="Y144" s="86" t="n">
        <f aca="false">Y141+Y143</f>
        <v>28577.1464834984</v>
      </c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  <c r="GB144" s="9"/>
      <c r="GC144" s="9"/>
      <c r="GD144" s="9"/>
      <c r="GE144" s="9"/>
      <c r="GF144" s="9"/>
      <c r="GG144" s="9"/>
      <c r="GH144" s="9"/>
      <c r="GI144" s="9"/>
      <c r="GJ144" s="9"/>
      <c r="GK144" s="9"/>
      <c r="GL144" s="9"/>
      <c r="GM144" s="9"/>
      <c r="GN144" s="9"/>
      <c r="GO144" s="9"/>
      <c r="GP144" s="9"/>
      <c r="GQ144" s="9"/>
      <c r="GR144" s="9"/>
      <c r="GS144" s="9"/>
      <c r="GT144" s="9"/>
      <c r="GU144" s="9"/>
      <c r="GV144" s="9"/>
      <c r="GW144" s="9"/>
      <c r="GX144" s="9"/>
      <c r="GY144" s="9"/>
      <c r="GZ144" s="9"/>
      <c r="HA144" s="9"/>
      <c r="HB144" s="9"/>
      <c r="HC144" s="9"/>
      <c r="HD144" s="9"/>
      <c r="HE144" s="9"/>
      <c r="HF144" s="9"/>
      <c r="HG144" s="9"/>
      <c r="HH144" s="9"/>
      <c r="HI144" s="9"/>
      <c r="HJ144" s="9"/>
      <c r="HK144" s="9"/>
      <c r="HL144" s="9"/>
      <c r="HM144" s="9"/>
      <c r="HN144" s="9"/>
      <c r="HO144" s="9"/>
      <c r="HP144" s="9"/>
      <c r="HQ144" s="9"/>
      <c r="HR144" s="9"/>
      <c r="HS144" s="9"/>
      <c r="HT144" s="9"/>
      <c r="HU144" s="9"/>
      <c r="HV144" s="9"/>
      <c r="HW144" s="9"/>
      <c r="HX144" s="9"/>
      <c r="HY144" s="9"/>
      <c r="HZ144" s="9"/>
      <c r="IA144" s="9"/>
      <c r="IB144" s="9"/>
      <c r="IC144" s="9"/>
      <c r="ID144" s="9"/>
      <c r="IE144" s="9"/>
      <c r="IF144" s="9"/>
      <c r="IG144" s="9"/>
      <c r="IH144" s="9"/>
      <c r="II144" s="9"/>
      <c r="IJ144" s="9"/>
      <c r="IK144" s="9"/>
      <c r="IL144" s="9"/>
      <c r="IM144" s="9"/>
      <c r="IN144" s="9"/>
      <c r="IO144" s="9"/>
      <c r="IP144" s="9"/>
      <c r="IQ144" s="9"/>
      <c r="IR144" s="9"/>
      <c r="IS144" s="9"/>
      <c r="IT144" s="9"/>
      <c r="IU144" s="9"/>
      <c r="IV144" s="9"/>
      <c r="IW144" s="9"/>
    </row>
    <row r="145" customFormat="false" ht="12.75" hidden="false" customHeight="false" outlineLevel="0" collapsed="false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  <c r="GB145" s="9"/>
      <c r="GC145" s="9"/>
      <c r="GD145" s="9"/>
      <c r="GE145" s="9"/>
      <c r="GF145" s="9"/>
      <c r="GG145" s="9"/>
      <c r="GH145" s="9"/>
      <c r="GI145" s="9"/>
      <c r="GJ145" s="9"/>
      <c r="GK145" s="9"/>
      <c r="GL145" s="9"/>
      <c r="GM145" s="9"/>
      <c r="GN145" s="9"/>
      <c r="GO145" s="9"/>
      <c r="GP145" s="9"/>
      <c r="GQ145" s="9"/>
      <c r="GR145" s="9"/>
      <c r="GS145" s="9"/>
      <c r="GT145" s="9"/>
      <c r="GU145" s="9"/>
      <c r="GV145" s="9"/>
      <c r="GW145" s="9"/>
      <c r="GX145" s="9"/>
      <c r="GY145" s="9"/>
      <c r="GZ145" s="9"/>
      <c r="HA145" s="9"/>
      <c r="HB145" s="9"/>
      <c r="HC145" s="9"/>
      <c r="HD145" s="9"/>
      <c r="HE145" s="9"/>
      <c r="HF145" s="9"/>
      <c r="HG145" s="9"/>
      <c r="HH145" s="9"/>
      <c r="HI145" s="9"/>
      <c r="HJ145" s="9"/>
      <c r="HK145" s="9"/>
      <c r="HL145" s="9"/>
      <c r="HM145" s="9"/>
      <c r="HN145" s="9"/>
      <c r="HO145" s="9"/>
      <c r="HP145" s="9"/>
      <c r="HQ145" s="9"/>
      <c r="HR145" s="9"/>
      <c r="HS145" s="9"/>
      <c r="HT145" s="9"/>
      <c r="HU145" s="9"/>
      <c r="HV145" s="9"/>
      <c r="HW145" s="9"/>
      <c r="HX145" s="9"/>
      <c r="HY145" s="9"/>
      <c r="HZ145" s="9"/>
      <c r="IA145" s="9"/>
      <c r="IB145" s="9"/>
      <c r="IC145" s="9"/>
      <c r="ID145" s="9"/>
      <c r="IE145" s="9"/>
      <c r="IF145" s="9"/>
      <c r="IG145" s="9"/>
      <c r="IH145" s="9"/>
      <c r="II145" s="9"/>
      <c r="IJ145" s="9"/>
      <c r="IK145" s="9"/>
      <c r="IL145" s="9"/>
      <c r="IM145" s="9"/>
      <c r="IN145" s="9"/>
      <c r="IO145" s="9"/>
      <c r="IP145" s="9"/>
      <c r="IQ145" s="9"/>
      <c r="IR145" s="9"/>
      <c r="IS145" s="9"/>
      <c r="IT145" s="9"/>
      <c r="IU145" s="9"/>
      <c r="IV145" s="9"/>
      <c r="IW145" s="9"/>
    </row>
    <row r="146" customFormat="false" ht="12.75" hidden="false" customHeight="false" outlineLevel="0" collapsed="false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  <c r="GB146" s="9"/>
      <c r="GC146" s="9"/>
      <c r="GD146" s="9"/>
      <c r="GE146" s="9"/>
      <c r="GF146" s="9"/>
      <c r="GG146" s="9"/>
      <c r="GH146" s="9"/>
      <c r="GI146" s="9"/>
      <c r="GJ146" s="9"/>
      <c r="GK146" s="9"/>
      <c r="GL146" s="9"/>
      <c r="GM146" s="9"/>
      <c r="GN146" s="9"/>
      <c r="GO146" s="9"/>
      <c r="GP146" s="9"/>
      <c r="GQ146" s="9"/>
      <c r="GR146" s="9"/>
      <c r="GS146" s="9"/>
      <c r="GT146" s="9"/>
      <c r="GU146" s="9"/>
      <c r="GV146" s="9"/>
      <c r="GW146" s="9"/>
      <c r="GX146" s="9"/>
      <c r="GY146" s="9"/>
      <c r="GZ146" s="9"/>
      <c r="HA146" s="9"/>
      <c r="HB146" s="9"/>
      <c r="HC146" s="9"/>
      <c r="HD146" s="9"/>
      <c r="HE146" s="9"/>
      <c r="HF146" s="9"/>
      <c r="HG146" s="9"/>
      <c r="HH146" s="9"/>
      <c r="HI146" s="9"/>
      <c r="HJ146" s="9"/>
      <c r="HK146" s="9"/>
      <c r="HL146" s="9"/>
      <c r="HM146" s="9"/>
      <c r="HN146" s="9"/>
      <c r="HO146" s="9"/>
      <c r="HP146" s="9"/>
      <c r="HQ146" s="9"/>
      <c r="HR146" s="9"/>
      <c r="HS146" s="9"/>
      <c r="HT146" s="9"/>
      <c r="HU146" s="9"/>
      <c r="HV146" s="9"/>
      <c r="HW146" s="9"/>
      <c r="HX146" s="9"/>
      <c r="HY146" s="9"/>
      <c r="HZ146" s="9"/>
      <c r="IA146" s="9"/>
      <c r="IB146" s="9"/>
      <c r="IC146" s="9"/>
      <c r="ID146" s="9"/>
      <c r="IE146" s="9"/>
      <c r="IF146" s="9"/>
      <c r="IG146" s="9"/>
      <c r="IH146" s="9"/>
      <c r="II146" s="9"/>
      <c r="IJ146" s="9"/>
      <c r="IK146" s="9"/>
      <c r="IL146" s="9"/>
      <c r="IM146" s="9"/>
      <c r="IN146" s="9"/>
      <c r="IO146" s="9"/>
      <c r="IP146" s="9"/>
      <c r="IQ146" s="9"/>
      <c r="IR146" s="9"/>
      <c r="IS146" s="9"/>
      <c r="IT146" s="9"/>
      <c r="IU146" s="9"/>
      <c r="IV146" s="9"/>
      <c r="IW146" s="9"/>
    </row>
    <row r="147" customFormat="false" ht="12.75" hidden="false" customHeight="false" outlineLevel="0" collapsed="false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  <c r="GB147" s="9"/>
      <c r="GC147" s="9"/>
      <c r="GD147" s="9"/>
      <c r="GE147" s="9"/>
      <c r="GF147" s="9"/>
      <c r="GG147" s="9"/>
      <c r="GH147" s="9"/>
      <c r="GI147" s="9"/>
      <c r="GJ147" s="9"/>
      <c r="GK147" s="9"/>
      <c r="GL147" s="9"/>
      <c r="GM147" s="9"/>
      <c r="GN147" s="9"/>
      <c r="GO147" s="9"/>
      <c r="GP147" s="9"/>
      <c r="GQ147" s="9"/>
      <c r="GR147" s="9"/>
      <c r="GS147" s="9"/>
      <c r="GT147" s="9"/>
      <c r="GU147" s="9"/>
      <c r="GV147" s="9"/>
      <c r="GW147" s="9"/>
      <c r="GX147" s="9"/>
      <c r="GY147" s="9"/>
      <c r="GZ147" s="9"/>
      <c r="HA147" s="9"/>
      <c r="HB147" s="9"/>
      <c r="HC147" s="9"/>
      <c r="HD147" s="9"/>
      <c r="HE147" s="9"/>
      <c r="HF147" s="9"/>
      <c r="HG147" s="9"/>
      <c r="HH147" s="9"/>
      <c r="HI147" s="9"/>
      <c r="HJ147" s="9"/>
      <c r="HK147" s="9"/>
      <c r="HL147" s="9"/>
      <c r="HM147" s="9"/>
      <c r="HN147" s="9"/>
      <c r="HO147" s="9"/>
      <c r="HP147" s="9"/>
      <c r="HQ147" s="9"/>
      <c r="HR147" s="9"/>
      <c r="HS147" s="9"/>
      <c r="HT147" s="9"/>
      <c r="HU147" s="9"/>
      <c r="HV147" s="9"/>
      <c r="HW147" s="9"/>
      <c r="HX147" s="9"/>
      <c r="HY147" s="9"/>
      <c r="HZ147" s="9"/>
      <c r="IA147" s="9"/>
      <c r="IB147" s="9"/>
      <c r="IC147" s="9"/>
      <c r="ID147" s="9"/>
      <c r="IE147" s="9"/>
      <c r="IF147" s="9"/>
      <c r="IG147" s="9"/>
      <c r="IH147" s="9"/>
      <c r="II147" s="9"/>
      <c r="IJ147" s="9"/>
      <c r="IK147" s="9"/>
      <c r="IL147" s="9"/>
      <c r="IM147" s="9"/>
      <c r="IN147" s="9"/>
      <c r="IO147" s="9"/>
      <c r="IP147" s="9"/>
      <c r="IQ147" s="9"/>
      <c r="IR147" s="9"/>
      <c r="IS147" s="9"/>
      <c r="IT147" s="9"/>
      <c r="IU147" s="9"/>
      <c r="IV147" s="9"/>
      <c r="IW147" s="9"/>
    </row>
    <row r="148" customFormat="false" ht="12.75" hidden="false" customHeight="false" outlineLevel="0" collapsed="false">
      <c r="A148" s="87" t="s">
        <v>79</v>
      </c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  <c r="GB148" s="9"/>
      <c r="GC148" s="9"/>
      <c r="GD148" s="9"/>
      <c r="GE148" s="9"/>
      <c r="GF148" s="9"/>
      <c r="GG148" s="9"/>
      <c r="GH148" s="9"/>
      <c r="GI148" s="9"/>
      <c r="GJ148" s="9"/>
      <c r="GK148" s="9"/>
      <c r="GL148" s="9"/>
      <c r="GM148" s="9"/>
      <c r="GN148" s="9"/>
      <c r="GO148" s="9"/>
      <c r="GP148" s="9"/>
      <c r="GQ148" s="9"/>
      <c r="GR148" s="9"/>
      <c r="GS148" s="9"/>
      <c r="GT148" s="9"/>
      <c r="GU148" s="9"/>
      <c r="GV148" s="9"/>
      <c r="GW148" s="9"/>
      <c r="GX148" s="9"/>
      <c r="GY148" s="9"/>
      <c r="GZ148" s="9"/>
      <c r="HA148" s="9"/>
      <c r="HB148" s="9"/>
      <c r="HC148" s="9"/>
      <c r="HD148" s="9"/>
      <c r="HE148" s="9"/>
      <c r="HF148" s="9"/>
      <c r="HG148" s="9"/>
      <c r="HH148" s="9"/>
      <c r="HI148" s="9"/>
      <c r="HJ148" s="9"/>
      <c r="HK148" s="9"/>
      <c r="HL148" s="9"/>
      <c r="HM148" s="9"/>
      <c r="HN148" s="9"/>
      <c r="HO148" s="9"/>
      <c r="HP148" s="9"/>
      <c r="HQ148" s="9"/>
      <c r="HR148" s="9"/>
      <c r="HS148" s="9"/>
      <c r="HT148" s="9"/>
      <c r="HU148" s="9"/>
      <c r="HV148" s="9"/>
      <c r="HW148" s="9"/>
      <c r="HX148" s="9"/>
      <c r="HY148" s="9"/>
      <c r="HZ148" s="9"/>
      <c r="IA148" s="9"/>
      <c r="IB148" s="9"/>
      <c r="IC148" s="9"/>
      <c r="ID148" s="9"/>
      <c r="IE148" s="9"/>
      <c r="IF148" s="9"/>
      <c r="IG148" s="9"/>
      <c r="IH148" s="9"/>
      <c r="II148" s="9"/>
      <c r="IJ148" s="9"/>
      <c r="IK148" s="9"/>
      <c r="IL148" s="9"/>
      <c r="IM148" s="9"/>
      <c r="IN148" s="9"/>
      <c r="IO148" s="9"/>
      <c r="IP148" s="9"/>
      <c r="IQ148" s="9"/>
      <c r="IR148" s="9"/>
      <c r="IS148" s="9"/>
      <c r="IT148" s="9"/>
      <c r="IU148" s="9"/>
      <c r="IV148" s="9"/>
      <c r="IW148" s="9"/>
    </row>
    <row r="149" customFormat="false" ht="12.75" hidden="false" customHeight="false" outlineLevel="0" collapsed="false">
      <c r="A149" s="82" t="s">
        <v>80</v>
      </c>
      <c r="B149" s="9"/>
      <c r="C149" s="9"/>
      <c r="D149" s="9"/>
      <c r="E149" s="9"/>
      <c r="F149" s="50" t="n">
        <f aca="false">+F137*(1-($C$139+$C$140*(1-$C$139)))</f>
        <v>1829.4822</v>
      </c>
      <c r="G149" s="50" t="n">
        <f aca="false">+G137*(1-($C$139+$C$140*(1-$C$139)))</f>
        <v>1873.3897728</v>
      </c>
      <c r="H149" s="50" t="n">
        <f aca="false">+H137*(1-($C$139+$C$140*(1-$C$139)))</f>
        <v>1918.3511273472</v>
      </c>
      <c r="I149" s="50" t="n">
        <f aca="false">+I137*(1-($C$139+$C$140*(1-$C$139)))</f>
        <v>1962.47320327619</v>
      </c>
      <c r="J149" s="50" t="n">
        <f aca="false">+J137*(1-($C$139+$C$140*(1-$C$139)))</f>
        <v>2123.05336263202</v>
      </c>
      <c r="K149" s="50" t="n">
        <f aca="false">+K137*(1-($C$139+$C$140*(1-$C$139)))</f>
        <v>2180.37580342308</v>
      </c>
      <c r="L149" s="50" t="n">
        <f aca="false">+L137*(1-($C$139+$C$140*(1-$C$139)))</f>
        <v>2239.24595011551</v>
      </c>
      <c r="M149" s="50" t="n">
        <f aca="false">+M137*(1-($C$139+$C$140*(1-$C$139)))</f>
        <v>2299.70559076862</v>
      </c>
      <c r="N149" s="50" t="n">
        <f aca="false">+N137*(1-($C$139+$C$140*(1-$C$139)))</f>
        <v>2361.79764171938</v>
      </c>
      <c r="O149" s="50" t="n">
        <f aca="false">+O137*(1-($C$139+$C$140*(1-$C$139)))</f>
        <v>2425.5661780458</v>
      </c>
      <c r="P149" s="50" t="n">
        <f aca="false">+P137*(1-($C$139+$C$140*(1-$C$139)))</f>
        <v>2493.48203103108</v>
      </c>
      <c r="Q149" s="50" t="n">
        <f aca="false">+Q137*(1-($C$139+$C$140*(1-$C$139)))</f>
        <v>2563.29952789995</v>
      </c>
      <c r="R149" s="50" t="n">
        <f aca="false">+R137*(1-($C$139+$C$140*(1-$C$139)))</f>
        <v>2635.07191468115</v>
      </c>
      <c r="S149" s="50" t="n">
        <f aca="false">+S137*(1-($C$139+$C$140*(1-$C$139)))</f>
        <v>2708.85392829222</v>
      </c>
      <c r="T149" s="50" t="n">
        <f aca="false">+T137*(1-($C$139+$C$140*(1-$C$139)))</f>
        <v>2784.70183828441</v>
      </c>
      <c r="U149" s="50" t="n">
        <f aca="false">+U137*(1-($C$139+$C$140*(1-$C$139)))</f>
        <v>2862.67348975637</v>
      </c>
      <c r="V149" s="50" t="n">
        <f aca="false">+V137*(1-($C$139+$C$140*(1-$C$139)))</f>
        <v>2942.82834746955</v>
      </c>
      <c r="W149" s="50" t="n">
        <f aca="false">+W137*(1-($C$139+$C$140*(1-$C$139)))</f>
        <v>3025.22754119869</v>
      </c>
      <c r="X149" s="50" t="n">
        <f aca="false">+X137*(1-($C$139+$C$140*(1-$C$139)))</f>
        <v>3109.93391235226</v>
      </c>
      <c r="Y149" s="50" t="n">
        <f aca="false">+Y137*(1-($C$139+$C$140*(1-$C$139)))</f>
        <v>3197.01206189812</v>
      </c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  <c r="GB149" s="9"/>
      <c r="GC149" s="9"/>
      <c r="GD149" s="9"/>
      <c r="GE149" s="9"/>
      <c r="GF149" s="9"/>
      <c r="GG149" s="9"/>
      <c r="GH149" s="9"/>
      <c r="GI149" s="9"/>
      <c r="GJ149" s="9"/>
      <c r="GK149" s="9"/>
      <c r="GL149" s="9"/>
      <c r="GM149" s="9"/>
      <c r="GN149" s="9"/>
      <c r="GO149" s="9"/>
      <c r="GP149" s="9"/>
      <c r="GQ149" s="9"/>
      <c r="GR149" s="9"/>
      <c r="GS149" s="9"/>
      <c r="GT149" s="9"/>
      <c r="GU149" s="9"/>
      <c r="GV149" s="9"/>
      <c r="GW149" s="9"/>
      <c r="GX149" s="9"/>
      <c r="GY149" s="9"/>
      <c r="GZ149" s="9"/>
      <c r="HA149" s="9"/>
      <c r="HB149" s="9"/>
      <c r="HC149" s="9"/>
      <c r="HD149" s="9"/>
      <c r="HE149" s="9"/>
      <c r="HF149" s="9"/>
      <c r="HG149" s="9"/>
      <c r="HH149" s="9"/>
      <c r="HI149" s="9"/>
      <c r="HJ149" s="9"/>
      <c r="HK149" s="9"/>
      <c r="HL149" s="9"/>
      <c r="HM149" s="9"/>
      <c r="HN149" s="9"/>
      <c r="HO149" s="9"/>
      <c r="HP149" s="9"/>
      <c r="HQ149" s="9"/>
      <c r="HR149" s="9"/>
      <c r="HS149" s="9"/>
      <c r="HT149" s="9"/>
      <c r="HU149" s="9"/>
      <c r="HV149" s="9"/>
      <c r="HW149" s="9"/>
      <c r="HX149" s="9"/>
      <c r="HY149" s="9"/>
      <c r="HZ149" s="9"/>
      <c r="IA149" s="9"/>
      <c r="IB149" s="9"/>
      <c r="IC149" s="9"/>
      <c r="ID149" s="9"/>
      <c r="IE149" s="9"/>
      <c r="IF149" s="9"/>
      <c r="IG149" s="9"/>
      <c r="IH149" s="9"/>
      <c r="II149" s="9"/>
      <c r="IJ149" s="9"/>
      <c r="IK149" s="9"/>
      <c r="IL149" s="9"/>
      <c r="IM149" s="9"/>
      <c r="IN149" s="9"/>
      <c r="IO149" s="9"/>
      <c r="IP149" s="9"/>
      <c r="IQ149" s="9"/>
      <c r="IR149" s="9"/>
      <c r="IS149" s="9"/>
      <c r="IT149" s="9"/>
      <c r="IU149" s="9"/>
      <c r="IV149" s="9"/>
      <c r="IW149" s="9"/>
    </row>
    <row r="150" customFormat="false" ht="12.75" hidden="false" customHeight="false" outlineLevel="0" collapsed="false">
      <c r="A150" s="9" t="s">
        <v>81</v>
      </c>
      <c r="B150" s="9"/>
      <c r="C150" s="9"/>
      <c r="D150" s="9"/>
      <c r="E150" s="9"/>
      <c r="F150" s="53" t="n">
        <v>0</v>
      </c>
      <c r="G150" s="53" t="n">
        <v>0</v>
      </c>
      <c r="H150" s="53" t="n">
        <v>0</v>
      </c>
      <c r="I150" s="53" t="n">
        <v>0</v>
      </c>
      <c r="J150" s="53" t="n">
        <v>0</v>
      </c>
      <c r="K150" s="53" t="n">
        <v>0</v>
      </c>
      <c r="L150" s="53" t="n">
        <v>0</v>
      </c>
      <c r="M150" s="53" t="n">
        <v>0</v>
      </c>
      <c r="N150" s="53" t="n">
        <v>0</v>
      </c>
      <c r="O150" s="53" t="n">
        <v>0</v>
      </c>
      <c r="P150" s="53" t="n">
        <v>0</v>
      </c>
      <c r="Q150" s="53" t="n">
        <v>0</v>
      </c>
      <c r="R150" s="53" t="n">
        <v>0</v>
      </c>
      <c r="S150" s="53" t="n">
        <v>0</v>
      </c>
      <c r="T150" s="53" t="n">
        <v>0</v>
      </c>
      <c r="U150" s="53" t="n">
        <v>0</v>
      </c>
      <c r="V150" s="53" t="n">
        <v>0</v>
      </c>
      <c r="W150" s="53" t="n">
        <v>0</v>
      </c>
      <c r="X150" s="53" t="n">
        <v>0</v>
      </c>
      <c r="Y150" s="53" t="n">
        <v>0</v>
      </c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  <c r="GB150" s="9"/>
      <c r="GC150" s="9"/>
      <c r="GD150" s="9"/>
      <c r="GE150" s="9"/>
      <c r="GF150" s="9"/>
      <c r="GG150" s="9"/>
      <c r="GH150" s="9"/>
      <c r="GI150" s="9"/>
      <c r="GJ150" s="9"/>
      <c r="GK150" s="9"/>
      <c r="GL150" s="9"/>
      <c r="GM150" s="9"/>
      <c r="GN150" s="9"/>
      <c r="GO150" s="9"/>
      <c r="GP150" s="9"/>
      <c r="GQ150" s="9"/>
      <c r="GR150" s="9"/>
      <c r="GS150" s="9"/>
      <c r="GT150" s="9"/>
      <c r="GU150" s="9"/>
      <c r="GV150" s="9"/>
      <c r="GW150" s="9"/>
      <c r="GX150" s="9"/>
      <c r="GY150" s="9"/>
      <c r="GZ150" s="9"/>
      <c r="HA150" s="9"/>
      <c r="HB150" s="9"/>
      <c r="HC150" s="9"/>
      <c r="HD150" s="9"/>
      <c r="HE150" s="9"/>
      <c r="HF150" s="9"/>
      <c r="HG150" s="9"/>
      <c r="HH150" s="9"/>
      <c r="HI150" s="9"/>
      <c r="HJ150" s="9"/>
      <c r="HK150" s="9"/>
      <c r="HL150" s="9"/>
      <c r="HM150" s="9"/>
      <c r="HN150" s="9"/>
      <c r="HO150" s="9"/>
      <c r="HP150" s="9"/>
      <c r="HQ150" s="9"/>
      <c r="HR150" s="9"/>
      <c r="HS150" s="9"/>
      <c r="HT150" s="9"/>
      <c r="HU150" s="9"/>
      <c r="HV150" s="9"/>
      <c r="HW150" s="9"/>
      <c r="HX150" s="9"/>
      <c r="HY150" s="9"/>
      <c r="HZ150" s="9"/>
      <c r="IA150" s="9"/>
      <c r="IB150" s="9"/>
      <c r="IC150" s="9"/>
      <c r="ID150" s="9"/>
      <c r="IE150" s="9"/>
      <c r="IF150" s="9"/>
      <c r="IG150" s="9"/>
      <c r="IH150" s="9"/>
      <c r="II150" s="9"/>
      <c r="IJ150" s="9"/>
      <c r="IK150" s="9"/>
      <c r="IL150" s="9"/>
      <c r="IM150" s="9"/>
      <c r="IN150" s="9"/>
      <c r="IO150" s="9"/>
      <c r="IP150" s="9"/>
      <c r="IQ150" s="9"/>
      <c r="IR150" s="9"/>
      <c r="IS150" s="9"/>
      <c r="IT150" s="9"/>
      <c r="IU150" s="9"/>
      <c r="IV150" s="9"/>
      <c r="IW150" s="9"/>
    </row>
    <row r="151" customFormat="false" ht="12.75" hidden="false" customHeight="false" outlineLevel="0" collapsed="false">
      <c r="A151" s="9"/>
      <c r="B151" s="9"/>
      <c r="C151" s="9"/>
      <c r="D151" s="9"/>
      <c r="E151" s="9"/>
      <c r="F151" s="88" t="n">
        <f aca="false">+F149+F150</f>
        <v>1829.4822</v>
      </c>
      <c r="G151" s="88" t="n">
        <f aca="false">+G149+G150</f>
        <v>1873.3897728</v>
      </c>
      <c r="H151" s="88" t="n">
        <f aca="false">+H149+H150</f>
        <v>1918.3511273472</v>
      </c>
      <c r="I151" s="88" t="n">
        <f aca="false">+I149+I150</f>
        <v>1962.47320327619</v>
      </c>
      <c r="J151" s="88" t="n">
        <f aca="false">+J149+J150</f>
        <v>2123.05336263202</v>
      </c>
      <c r="K151" s="88" t="n">
        <f aca="false">+K149+K150</f>
        <v>2180.37580342308</v>
      </c>
      <c r="L151" s="88" t="n">
        <f aca="false">+L149+L150</f>
        <v>2239.24595011551</v>
      </c>
      <c r="M151" s="88" t="n">
        <f aca="false">+M149+M150</f>
        <v>2299.70559076862</v>
      </c>
      <c r="N151" s="88" t="n">
        <f aca="false">+N149+N150</f>
        <v>2361.79764171938</v>
      </c>
      <c r="O151" s="88" t="n">
        <f aca="false">+O149+O150</f>
        <v>2425.5661780458</v>
      </c>
      <c r="P151" s="88" t="n">
        <f aca="false">+P149+P150</f>
        <v>2493.48203103108</v>
      </c>
      <c r="Q151" s="88" t="n">
        <f aca="false">+Q149+Q150</f>
        <v>2563.29952789995</v>
      </c>
      <c r="R151" s="88" t="n">
        <f aca="false">+R149+R150</f>
        <v>2635.07191468115</v>
      </c>
      <c r="S151" s="88" t="n">
        <f aca="false">+S149+S150</f>
        <v>2708.85392829222</v>
      </c>
      <c r="T151" s="88" t="n">
        <f aca="false">+T149+T150</f>
        <v>2784.70183828441</v>
      </c>
      <c r="U151" s="88" t="n">
        <f aca="false">+U149+U150</f>
        <v>2862.67348975637</v>
      </c>
      <c r="V151" s="88" t="n">
        <f aca="false">+V149+V150</f>
        <v>2942.82834746955</v>
      </c>
      <c r="W151" s="88" t="n">
        <f aca="false">+W149+W150</f>
        <v>3025.22754119869</v>
      </c>
      <c r="X151" s="88" t="n">
        <f aca="false">+X149+X150</f>
        <v>3109.93391235226</v>
      </c>
      <c r="Y151" s="88" t="n">
        <f aca="false">+Y149+Y150</f>
        <v>3197.01206189812</v>
      </c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  <c r="GB151" s="9"/>
      <c r="GC151" s="9"/>
      <c r="GD151" s="9"/>
      <c r="GE151" s="9"/>
      <c r="GF151" s="9"/>
      <c r="GG151" s="9"/>
      <c r="GH151" s="9"/>
      <c r="GI151" s="9"/>
      <c r="GJ151" s="9"/>
      <c r="GK151" s="9"/>
      <c r="GL151" s="9"/>
      <c r="GM151" s="9"/>
      <c r="GN151" s="9"/>
      <c r="GO151" s="9"/>
      <c r="GP151" s="9"/>
      <c r="GQ151" s="9"/>
      <c r="GR151" s="9"/>
      <c r="GS151" s="9"/>
      <c r="GT151" s="9"/>
      <c r="GU151" s="9"/>
      <c r="GV151" s="9"/>
      <c r="GW151" s="9"/>
      <c r="GX151" s="9"/>
      <c r="GY151" s="9"/>
      <c r="GZ151" s="9"/>
      <c r="HA151" s="9"/>
      <c r="HB151" s="9"/>
      <c r="HC151" s="9"/>
      <c r="HD151" s="9"/>
      <c r="HE151" s="9"/>
      <c r="HF151" s="9"/>
      <c r="HG151" s="9"/>
      <c r="HH151" s="9"/>
      <c r="HI151" s="9"/>
      <c r="HJ151" s="9"/>
      <c r="HK151" s="9"/>
      <c r="HL151" s="9"/>
      <c r="HM151" s="9"/>
      <c r="HN151" s="9"/>
      <c r="HO151" s="9"/>
      <c r="HP151" s="9"/>
      <c r="HQ151" s="9"/>
      <c r="HR151" s="9"/>
      <c r="HS151" s="9"/>
      <c r="HT151" s="9"/>
      <c r="HU151" s="9"/>
      <c r="HV151" s="9"/>
      <c r="HW151" s="9"/>
      <c r="HX151" s="9"/>
      <c r="HY151" s="9"/>
      <c r="HZ151" s="9"/>
      <c r="IA151" s="9"/>
      <c r="IB151" s="9"/>
      <c r="IC151" s="9"/>
      <c r="ID151" s="9"/>
      <c r="IE151" s="9"/>
      <c r="IF151" s="9"/>
      <c r="IG151" s="9"/>
      <c r="IH151" s="9"/>
      <c r="II151" s="9"/>
      <c r="IJ151" s="9"/>
      <c r="IK151" s="9"/>
      <c r="IL151" s="9"/>
      <c r="IM151" s="9"/>
      <c r="IN151" s="9"/>
      <c r="IO151" s="9"/>
      <c r="IP151" s="9"/>
      <c r="IQ151" s="9"/>
      <c r="IR151" s="9"/>
      <c r="IS151" s="9"/>
      <c r="IT151" s="9"/>
      <c r="IU151" s="9"/>
      <c r="IV151" s="9"/>
      <c r="IW151" s="9"/>
    </row>
    <row r="152" customFormat="false" ht="12.75" hidden="false" customHeight="false" outlineLevel="0" collapsed="false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  <c r="GB152" s="9"/>
      <c r="GC152" s="9"/>
      <c r="GD152" s="9"/>
      <c r="GE152" s="9"/>
      <c r="GF152" s="9"/>
      <c r="GG152" s="9"/>
      <c r="GH152" s="9"/>
      <c r="GI152" s="9"/>
      <c r="GJ152" s="9"/>
      <c r="GK152" s="9"/>
      <c r="GL152" s="9"/>
      <c r="GM152" s="9"/>
      <c r="GN152" s="9"/>
      <c r="GO152" s="9"/>
      <c r="GP152" s="9"/>
      <c r="GQ152" s="9"/>
      <c r="GR152" s="9"/>
      <c r="GS152" s="9"/>
      <c r="GT152" s="9"/>
      <c r="GU152" s="9"/>
      <c r="GV152" s="9"/>
      <c r="GW152" s="9"/>
      <c r="GX152" s="9"/>
      <c r="GY152" s="9"/>
      <c r="GZ152" s="9"/>
      <c r="HA152" s="9"/>
      <c r="HB152" s="9"/>
      <c r="HC152" s="9"/>
      <c r="HD152" s="9"/>
      <c r="HE152" s="9"/>
      <c r="HF152" s="9"/>
      <c r="HG152" s="9"/>
      <c r="HH152" s="9"/>
      <c r="HI152" s="9"/>
      <c r="HJ152" s="9"/>
      <c r="HK152" s="9"/>
      <c r="HL152" s="9"/>
      <c r="HM152" s="9"/>
      <c r="HN152" s="9"/>
      <c r="HO152" s="9"/>
      <c r="HP152" s="9"/>
      <c r="HQ152" s="9"/>
      <c r="HR152" s="9"/>
      <c r="HS152" s="9"/>
      <c r="HT152" s="9"/>
      <c r="HU152" s="9"/>
      <c r="HV152" s="9"/>
      <c r="HW152" s="9"/>
      <c r="HX152" s="9"/>
      <c r="HY152" s="9"/>
      <c r="HZ152" s="9"/>
      <c r="IA152" s="9"/>
      <c r="IB152" s="9"/>
      <c r="IC152" s="9"/>
      <c r="ID152" s="9"/>
      <c r="IE152" s="9"/>
      <c r="IF152" s="9"/>
      <c r="IG152" s="9"/>
      <c r="IH152" s="9"/>
      <c r="II152" s="9"/>
      <c r="IJ152" s="9"/>
      <c r="IK152" s="9"/>
      <c r="IL152" s="9"/>
      <c r="IM152" s="9"/>
      <c r="IN152" s="9"/>
      <c r="IO152" s="9"/>
      <c r="IP152" s="9"/>
      <c r="IQ152" s="9"/>
      <c r="IR152" s="9"/>
      <c r="IS152" s="9"/>
      <c r="IT152" s="9"/>
      <c r="IU152" s="9"/>
      <c r="IV152" s="9"/>
      <c r="IW152" s="9"/>
    </row>
    <row r="153" customFormat="false" ht="12.75" hidden="false" customHeight="false" outlineLevel="0" collapsed="false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  <c r="GB153" s="9"/>
      <c r="GC153" s="9"/>
      <c r="GD153" s="9"/>
      <c r="GE153" s="9"/>
      <c r="GF153" s="9"/>
      <c r="GG153" s="9"/>
      <c r="GH153" s="9"/>
      <c r="GI153" s="9"/>
      <c r="GJ153" s="9"/>
      <c r="GK153" s="9"/>
      <c r="GL153" s="9"/>
      <c r="GM153" s="9"/>
      <c r="GN153" s="9"/>
      <c r="GO153" s="9"/>
      <c r="GP153" s="9"/>
      <c r="GQ153" s="9"/>
      <c r="GR153" s="9"/>
      <c r="GS153" s="9"/>
      <c r="GT153" s="9"/>
      <c r="GU153" s="9"/>
      <c r="GV153" s="9"/>
      <c r="GW153" s="9"/>
      <c r="GX153" s="9"/>
      <c r="GY153" s="9"/>
      <c r="GZ153" s="9"/>
      <c r="HA153" s="9"/>
      <c r="HB153" s="9"/>
      <c r="HC153" s="9"/>
      <c r="HD153" s="9"/>
      <c r="HE153" s="9"/>
      <c r="HF153" s="9"/>
      <c r="HG153" s="9"/>
      <c r="HH153" s="9"/>
      <c r="HI153" s="9"/>
      <c r="HJ153" s="9"/>
      <c r="HK153" s="9"/>
      <c r="HL153" s="9"/>
      <c r="HM153" s="9"/>
      <c r="HN153" s="9"/>
      <c r="HO153" s="9"/>
      <c r="HP153" s="9"/>
      <c r="HQ153" s="9"/>
      <c r="HR153" s="9"/>
      <c r="HS153" s="9"/>
      <c r="HT153" s="9"/>
      <c r="HU153" s="9"/>
      <c r="HV153" s="9"/>
      <c r="HW153" s="9"/>
      <c r="HX153" s="9"/>
      <c r="HY153" s="9"/>
      <c r="HZ153" s="9"/>
      <c r="IA153" s="9"/>
      <c r="IB153" s="9"/>
      <c r="IC153" s="9"/>
      <c r="ID153" s="9"/>
      <c r="IE153" s="9"/>
      <c r="IF153" s="9"/>
      <c r="IG153" s="9"/>
      <c r="IH153" s="9"/>
      <c r="II153" s="9"/>
      <c r="IJ153" s="9"/>
      <c r="IK153" s="9"/>
      <c r="IL153" s="9"/>
      <c r="IM153" s="9"/>
      <c r="IN153" s="9"/>
      <c r="IO153" s="9"/>
      <c r="IP153" s="9"/>
      <c r="IQ153" s="9"/>
      <c r="IR153" s="9"/>
      <c r="IS153" s="9"/>
      <c r="IT153" s="9"/>
      <c r="IU153" s="9"/>
      <c r="IV153" s="9"/>
      <c r="IW153" s="9"/>
    </row>
    <row r="154" customFormat="false" ht="13.5" hidden="false" customHeight="false" outlineLevel="0" collapsed="false">
      <c r="A154" s="9" t="s">
        <v>48</v>
      </c>
      <c r="B154" s="9"/>
      <c r="C154" s="57" t="n">
        <f aca="false">NPV(C155,F151:Y151)</f>
        <v>17881.830837459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  <c r="GB154" s="9"/>
      <c r="GC154" s="9"/>
      <c r="GD154" s="9"/>
      <c r="GE154" s="9"/>
      <c r="GF154" s="9"/>
      <c r="GG154" s="9"/>
      <c r="GH154" s="9"/>
      <c r="GI154" s="9"/>
      <c r="GJ154" s="9"/>
      <c r="GK154" s="9"/>
      <c r="GL154" s="9"/>
      <c r="GM154" s="9"/>
      <c r="GN154" s="9"/>
      <c r="GO154" s="9"/>
      <c r="GP154" s="9"/>
      <c r="GQ154" s="9"/>
      <c r="GR154" s="9"/>
      <c r="GS154" s="9"/>
      <c r="GT154" s="9"/>
      <c r="GU154" s="9"/>
      <c r="GV154" s="9"/>
      <c r="GW154" s="9"/>
      <c r="GX154" s="9"/>
      <c r="GY154" s="9"/>
      <c r="GZ154" s="9"/>
      <c r="HA154" s="9"/>
      <c r="HB154" s="9"/>
      <c r="HC154" s="9"/>
      <c r="HD154" s="9"/>
      <c r="HE154" s="9"/>
      <c r="HF154" s="9"/>
      <c r="HG154" s="9"/>
      <c r="HH154" s="9"/>
      <c r="HI154" s="9"/>
      <c r="HJ154" s="9"/>
      <c r="HK154" s="9"/>
      <c r="HL154" s="9"/>
      <c r="HM154" s="9"/>
      <c r="HN154" s="9"/>
      <c r="HO154" s="9"/>
      <c r="HP154" s="9"/>
      <c r="HQ154" s="9"/>
      <c r="HR154" s="9"/>
      <c r="HS154" s="9"/>
      <c r="HT154" s="9"/>
      <c r="HU154" s="9"/>
      <c r="HV154" s="9"/>
      <c r="HW154" s="9"/>
      <c r="HX154" s="9"/>
      <c r="HY154" s="9"/>
      <c r="HZ154" s="9"/>
      <c r="IA154" s="9"/>
      <c r="IB154" s="9"/>
      <c r="IC154" s="9"/>
      <c r="ID154" s="9"/>
      <c r="IE154" s="9"/>
      <c r="IF154" s="9"/>
      <c r="IG154" s="9"/>
      <c r="IH154" s="9"/>
      <c r="II154" s="9"/>
      <c r="IJ154" s="9"/>
      <c r="IK154" s="9"/>
      <c r="IL154" s="9"/>
      <c r="IM154" s="9"/>
      <c r="IN154" s="9"/>
      <c r="IO154" s="9"/>
      <c r="IP154" s="9"/>
      <c r="IQ154" s="9"/>
      <c r="IR154" s="9"/>
      <c r="IS154" s="9"/>
      <c r="IT154" s="9"/>
      <c r="IU154" s="9"/>
      <c r="IV154" s="9"/>
      <c r="IW154" s="9"/>
    </row>
    <row r="155" customFormat="false" ht="13.5" hidden="false" customHeight="false" outlineLevel="0" collapsed="false">
      <c r="A155" s="9" t="s">
        <v>50</v>
      </c>
      <c r="B155" s="9"/>
      <c r="C155" s="62" t="n">
        <f aca="false">+C95</f>
        <v>0.11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  <c r="GB155" s="9"/>
      <c r="GC155" s="9"/>
      <c r="GD155" s="9"/>
      <c r="GE155" s="9"/>
      <c r="GF155" s="9"/>
      <c r="GG155" s="9"/>
      <c r="GH155" s="9"/>
      <c r="GI155" s="9"/>
      <c r="GJ155" s="9"/>
      <c r="GK155" s="9"/>
      <c r="GL155" s="9"/>
      <c r="GM155" s="9"/>
      <c r="GN155" s="9"/>
      <c r="GO155" s="9"/>
      <c r="GP155" s="9"/>
      <c r="GQ155" s="9"/>
      <c r="GR155" s="9"/>
      <c r="GS155" s="9"/>
      <c r="GT155" s="9"/>
      <c r="GU155" s="9"/>
      <c r="GV155" s="9"/>
      <c r="GW155" s="9"/>
      <c r="GX155" s="9"/>
      <c r="GY155" s="9"/>
      <c r="GZ155" s="9"/>
      <c r="HA155" s="9"/>
      <c r="HB155" s="9"/>
      <c r="HC155" s="9"/>
      <c r="HD155" s="9"/>
      <c r="HE155" s="9"/>
      <c r="HF155" s="9"/>
      <c r="HG155" s="9"/>
      <c r="HH155" s="9"/>
      <c r="HI155" s="9"/>
      <c r="HJ155" s="9"/>
      <c r="HK155" s="9"/>
      <c r="HL155" s="9"/>
      <c r="HM155" s="9"/>
      <c r="HN155" s="9"/>
      <c r="HO155" s="9"/>
      <c r="HP155" s="9"/>
      <c r="HQ155" s="9"/>
      <c r="HR155" s="9"/>
      <c r="HS155" s="9"/>
      <c r="HT155" s="9"/>
      <c r="HU155" s="9"/>
      <c r="HV155" s="9"/>
      <c r="HW155" s="9"/>
      <c r="HX155" s="9"/>
      <c r="HY155" s="9"/>
      <c r="HZ155" s="9"/>
      <c r="IA155" s="9"/>
      <c r="IB155" s="9"/>
      <c r="IC155" s="9"/>
      <c r="ID155" s="9"/>
      <c r="IE155" s="9"/>
      <c r="IF155" s="9"/>
      <c r="IG155" s="9"/>
      <c r="IH155" s="9"/>
      <c r="II155" s="9"/>
      <c r="IJ155" s="9"/>
      <c r="IK155" s="9"/>
      <c r="IL155" s="9"/>
      <c r="IM155" s="9"/>
      <c r="IN155" s="9"/>
      <c r="IO155" s="9"/>
      <c r="IP155" s="9"/>
      <c r="IQ155" s="9"/>
      <c r="IR155" s="9"/>
      <c r="IS155" s="9"/>
      <c r="IT155" s="9"/>
      <c r="IU155" s="9"/>
      <c r="IV155" s="9"/>
      <c r="IW155" s="9"/>
    </row>
    <row r="156" customFormat="false" ht="12.75" hidden="false" customHeight="false" outlineLevel="0" collapsed="false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  <c r="GB156" s="9"/>
      <c r="GC156" s="9"/>
      <c r="GD156" s="9"/>
      <c r="GE156" s="9"/>
      <c r="GF156" s="9"/>
      <c r="GG156" s="9"/>
      <c r="GH156" s="9"/>
      <c r="GI156" s="9"/>
      <c r="GJ156" s="9"/>
      <c r="GK156" s="9"/>
      <c r="GL156" s="9"/>
      <c r="GM156" s="9"/>
      <c r="GN156" s="9"/>
      <c r="GO156" s="9"/>
      <c r="GP156" s="9"/>
      <c r="GQ156" s="9"/>
      <c r="GR156" s="9"/>
      <c r="GS156" s="9"/>
      <c r="GT156" s="9"/>
      <c r="GU156" s="9"/>
      <c r="GV156" s="9"/>
      <c r="GW156" s="9"/>
      <c r="GX156" s="9"/>
      <c r="GY156" s="9"/>
      <c r="GZ156" s="9"/>
      <c r="HA156" s="9"/>
      <c r="HB156" s="9"/>
      <c r="HC156" s="9"/>
      <c r="HD156" s="9"/>
      <c r="HE156" s="9"/>
      <c r="HF156" s="9"/>
      <c r="HG156" s="9"/>
      <c r="HH156" s="9"/>
      <c r="HI156" s="9"/>
      <c r="HJ156" s="9"/>
      <c r="HK156" s="9"/>
      <c r="HL156" s="9"/>
      <c r="HM156" s="9"/>
      <c r="HN156" s="9"/>
      <c r="HO156" s="9"/>
      <c r="HP156" s="9"/>
      <c r="HQ156" s="9"/>
      <c r="HR156" s="9"/>
      <c r="HS156" s="9"/>
      <c r="HT156" s="9"/>
      <c r="HU156" s="9"/>
      <c r="HV156" s="9"/>
      <c r="HW156" s="9"/>
      <c r="HX156" s="9"/>
      <c r="HY156" s="9"/>
      <c r="HZ156" s="9"/>
      <c r="IA156" s="9"/>
      <c r="IB156" s="9"/>
      <c r="IC156" s="9"/>
      <c r="ID156" s="9"/>
      <c r="IE156" s="9"/>
      <c r="IF156" s="9"/>
      <c r="IG156" s="9"/>
      <c r="IH156" s="9"/>
      <c r="II156" s="9"/>
      <c r="IJ156" s="9"/>
      <c r="IK156" s="9"/>
      <c r="IL156" s="9"/>
      <c r="IM156" s="9"/>
      <c r="IN156" s="9"/>
      <c r="IO156" s="9"/>
      <c r="IP156" s="9"/>
      <c r="IQ156" s="9"/>
      <c r="IR156" s="9"/>
      <c r="IS156" s="9"/>
      <c r="IT156" s="9"/>
      <c r="IU156" s="9"/>
      <c r="IV156" s="9"/>
      <c r="IW156" s="9"/>
    </row>
    <row r="157" customFormat="false" ht="13.5" hidden="false" customHeight="false" outlineLevel="0" collapsed="false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  <c r="FD157" s="9"/>
      <c r="FE157" s="9"/>
      <c r="FF157" s="9"/>
      <c r="FG157" s="9"/>
      <c r="FH157" s="9"/>
      <c r="FI157" s="9"/>
      <c r="FJ157" s="9"/>
      <c r="FK157" s="9"/>
      <c r="FL157" s="9"/>
      <c r="FM157" s="9"/>
      <c r="FN157" s="9"/>
      <c r="FO157" s="9"/>
      <c r="FP157" s="9"/>
      <c r="FQ157" s="9"/>
      <c r="FR157" s="9"/>
      <c r="FS157" s="9"/>
      <c r="FT157" s="9"/>
      <c r="FU157" s="9"/>
      <c r="FV157" s="9"/>
      <c r="FW157" s="9"/>
      <c r="FX157" s="9"/>
      <c r="FY157" s="9"/>
      <c r="FZ157" s="9"/>
      <c r="GA157" s="9"/>
      <c r="GB157" s="9"/>
      <c r="GC157" s="9"/>
      <c r="GD157" s="9"/>
      <c r="GE157" s="9"/>
      <c r="GF157" s="9"/>
      <c r="GG157" s="9"/>
      <c r="GH157" s="9"/>
      <c r="GI157" s="9"/>
      <c r="GJ157" s="9"/>
      <c r="GK157" s="9"/>
      <c r="GL157" s="9"/>
      <c r="GM157" s="9"/>
      <c r="GN157" s="9"/>
      <c r="GO157" s="9"/>
      <c r="GP157" s="9"/>
      <c r="GQ157" s="9"/>
      <c r="GR157" s="9"/>
      <c r="GS157" s="9"/>
      <c r="GT157" s="9"/>
      <c r="GU157" s="9"/>
      <c r="GV157" s="9"/>
      <c r="GW157" s="9"/>
      <c r="GX157" s="9"/>
      <c r="GY157" s="9"/>
      <c r="GZ157" s="9"/>
      <c r="HA157" s="9"/>
      <c r="HB157" s="9"/>
      <c r="HC157" s="9"/>
      <c r="HD157" s="9"/>
      <c r="HE157" s="9"/>
      <c r="HF157" s="9"/>
      <c r="HG157" s="9"/>
      <c r="HH157" s="9"/>
      <c r="HI157" s="9"/>
      <c r="HJ157" s="9"/>
      <c r="HK157" s="9"/>
      <c r="HL157" s="9"/>
      <c r="HM157" s="9"/>
      <c r="HN157" s="9"/>
      <c r="HO157" s="9"/>
      <c r="HP157" s="9"/>
      <c r="HQ157" s="9"/>
      <c r="HR157" s="9"/>
      <c r="HS157" s="9"/>
      <c r="HT157" s="9"/>
      <c r="HU157" s="9"/>
      <c r="HV157" s="9"/>
      <c r="HW157" s="9"/>
      <c r="HX157" s="9"/>
      <c r="HY157" s="9"/>
      <c r="HZ157" s="9"/>
      <c r="IA157" s="9"/>
      <c r="IB157" s="9"/>
      <c r="IC157" s="9"/>
      <c r="ID157" s="9"/>
      <c r="IE157" s="9"/>
      <c r="IF157" s="9"/>
      <c r="IG157" s="9"/>
      <c r="IH157" s="9"/>
      <c r="II157" s="9"/>
      <c r="IJ157" s="9"/>
      <c r="IK157" s="9"/>
      <c r="IL157" s="9"/>
      <c r="IM157" s="9"/>
      <c r="IN157" s="9"/>
      <c r="IO157" s="9"/>
      <c r="IP157" s="9"/>
      <c r="IQ157" s="9"/>
      <c r="IR157" s="9"/>
      <c r="IS157" s="9"/>
      <c r="IT157" s="9"/>
      <c r="IU157" s="9"/>
      <c r="IV157" s="9"/>
      <c r="IW157" s="9"/>
    </row>
    <row r="158" customFormat="false" ht="12.75" hidden="false" customHeight="false" outlineLevel="0" collapsed="false">
      <c r="A158" s="54" t="s">
        <v>82</v>
      </c>
      <c r="B158" s="89"/>
      <c r="C158" s="89"/>
      <c r="D158" s="90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  <c r="GB158" s="9"/>
      <c r="GC158" s="9"/>
      <c r="GD158" s="9"/>
      <c r="GE158" s="9"/>
      <c r="GF158" s="9"/>
      <c r="GG158" s="9"/>
      <c r="GH158" s="9"/>
      <c r="GI158" s="9"/>
      <c r="GJ158" s="9"/>
      <c r="GK158" s="9"/>
      <c r="GL158" s="9"/>
      <c r="GM158" s="9"/>
      <c r="GN158" s="9"/>
      <c r="GO158" s="9"/>
      <c r="GP158" s="9"/>
      <c r="GQ158" s="9"/>
      <c r="GR158" s="9"/>
      <c r="GS158" s="9"/>
      <c r="GT158" s="9"/>
      <c r="GU158" s="9"/>
      <c r="GV158" s="9"/>
      <c r="GW158" s="9"/>
      <c r="GX158" s="9"/>
      <c r="GY158" s="9"/>
      <c r="GZ158" s="9"/>
      <c r="HA158" s="9"/>
      <c r="HB158" s="9"/>
      <c r="HC158" s="9"/>
      <c r="HD158" s="9"/>
      <c r="HE158" s="9"/>
      <c r="HF158" s="9"/>
      <c r="HG158" s="9"/>
      <c r="HH158" s="9"/>
      <c r="HI158" s="9"/>
      <c r="HJ158" s="9"/>
      <c r="HK158" s="9"/>
      <c r="HL158" s="9"/>
      <c r="HM158" s="9"/>
      <c r="HN158" s="9"/>
      <c r="HO158" s="9"/>
      <c r="HP158" s="9"/>
      <c r="HQ158" s="9"/>
      <c r="HR158" s="9"/>
      <c r="HS158" s="9"/>
      <c r="HT158" s="9"/>
      <c r="HU158" s="9"/>
      <c r="HV158" s="9"/>
      <c r="HW158" s="9"/>
      <c r="HX158" s="9"/>
      <c r="HY158" s="9"/>
      <c r="HZ158" s="9"/>
      <c r="IA158" s="9"/>
      <c r="IB158" s="9"/>
      <c r="IC158" s="9"/>
      <c r="ID158" s="9"/>
      <c r="IE158" s="9"/>
      <c r="IF158" s="9"/>
      <c r="IG158" s="9"/>
      <c r="IH158" s="9"/>
      <c r="II158" s="9"/>
      <c r="IJ158" s="9"/>
      <c r="IK158" s="9"/>
      <c r="IL158" s="9"/>
      <c r="IM158" s="9"/>
      <c r="IN158" s="9"/>
      <c r="IO158" s="9"/>
      <c r="IP158" s="9"/>
      <c r="IQ158" s="9"/>
      <c r="IR158" s="9"/>
      <c r="IS158" s="9"/>
      <c r="IT158" s="9"/>
      <c r="IU158" s="9"/>
      <c r="IV158" s="9"/>
      <c r="IW158" s="9"/>
    </row>
    <row r="159" customFormat="false" ht="12.75" hidden="false" customHeight="false" outlineLevel="0" collapsed="false">
      <c r="A159" s="91" t="s">
        <v>83</v>
      </c>
      <c r="B159" s="92"/>
      <c r="C159" s="92"/>
      <c r="D159" s="93" t="n">
        <f aca="false">-E91*C76</f>
        <v>265891.297476682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  <c r="GB159" s="9"/>
      <c r="GC159" s="9"/>
      <c r="GD159" s="9"/>
      <c r="GE159" s="9"/>
      <c r="GF159" s="9"/>
      <c r="GG159" s="9"/>
      <c r="GH159" s="9"/>
      <c r="GI159" s="9"/>
      <c r="GJ159" s="9"/>
      <c r="GK159" s="9"/>
      <c r="GL159" s="9"/>
      <c r="GM159" s="9"/>
      <c r="GN159" s="9"/>
      <c r="GO159" s="9"/>
      <c r="GP159" s="9"/>
      <c r="GQ159" s="9"/>
      <c r="GR159" s="9"/>
      <c r="GS159" s="9"/>
      <c r="GT159" s="9"/>
      <c r="GU159" s="9"/>
      <c r="GV159" s="9"/>
      <c r="GW159" s="9"/>
      <c r="GX159" s="9"/>
      <c r="GY159" s="9"/>
      <c r="GZ159" s="9"/>
      <c r="HA159" s="9"/>
      <c r="HB159" s="9"/>
      <c r="HC159" s="9"/>
      <c r="HD159" s="9"/>
      <c r="HE159" s="9"/>
      <c r="HF159" s="9"/>
      <c r="HG159" s="9"/>
      <c r="HH159" s="9"/>
      <c r="HI159" s="9"/>
      <c r="HJ159" s="9"/>
      <c r="HK159" s="9"/>
      <c r="HL159" s="9"/>
      <c r="HM159" s="9"/>
      <c r="HN159" s="9"/>
      <c r="HO159" s="9"/>
      <c r="HP159" s="9"/>
      <c r="HQ159" s="9"/>
      <c r="HR159" s="9"/>
      <c r="HS159" s="9"/>
      <c r="HT159" s="9"/>
      <c r="HU159" s="9"/>
      <c r="HV159" s="9"/>
      <c r="HW159" s="9"/>
      <c r="HX159" s="9"/>
      <c r="HY159" s="9"/>
      <c r="HZ159" s="9"/>
      <c r="IA159" s="9"/>
      <c r="IB159" s="9"/>
      <c r="IC159" s="9"/>
      <c r="ID159" s="9"/>
      <c r="IE159" s="9"/>
      <c r="IF159" s="9"/>
      <c r="IG159" s="9"/>
      <c r="IH159" s="9"/>
      <c r="II159" s="9"/>
      <c r="IJ159" s="9"/>
      <c r="IK159" s="9"/>
      <c r="IL159" s="9"/>
      <c r="IM159" s="9"/>
      <c r="IN159" s="9"/>
      <c r="IO159" s="9"/>
      <c r="IP159" s="9"/>
      <c r="IQ159" s="9"/>
      <c r="IR159" s="9"/>
      <c r="IS159" s="9"/>
      <c r="IT159" s="9"/>
      <c r="IU159" s="9"/>
      <c r="IV159" s="9"/>
      <c r="IW159" s="9"/>
    </row>
    <row r="160" customFormat="false" ht="12.75" hidden="false" customHeight="false" outlineLevel="0" collapsed="false">
      <c r="A160" s="91" t="s">
        <v>84</v>
      </c>
      <c r="B160" s="92"/>
      <c r="C160" s="92"/>
      <c r="D160" s="94" t="n">
        <v>0</v>
      </c>
      <c r="E160" s="9"/>
      <c r="F160" s="80" t="n">
        <f aca="false">SUM(F150:Y150)-D160</f>
        <v>0</v>
      </c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  <c r="GB160" s="9"/>
      <c r="GC160" s="9"/>
      <c r="GD160" s="9"/>
      <c r="GE160" s="9"/>
      <c r="GF160" s="9"/>
      <c r="GG160" s="9"/>
      <c r="GH160" s="9"/>
      <c r="GI160" s="9"/>
      <c r="GJ160" s="9"/>
      <c r="GK160" s="9"/>
      <c r="GL160" s="9"/>
      <c r="GM160" s="9"/>
      <c r="GN160" s="9"/>
      <c r="GO160" s="9"/>
      <c r="GP160" s="9"/>
      <c r="GQ160" s="9"/>
      <c r="GR160" s="9"/>
      <c r="GS160" s="9"/>
      <c r="GT160" s="9"/>
      <c r="GU160" s="9"/>
      <c r="GV160" s="9"/>
      <c r="GW160" s="9"/>
      <c r="GX160" s="9"/>
      <c r="GY160" s="9"/>
      <c r="GZ160" s="9"/>
      <c r="HA160" s="9"/>
      <c r="HB160" s="9"/>
      <c r="HC160" s="9"/>
      <c r="HD160" s="9"/>
      <c r="HE160" s="9"/>
      <c r="HF160" s="9"/>
      <c r="HG160" s="9"/>
      <c r="HH160" s="9"/>
      <c r="HI160" s="9"/>
      <c r="HJ160" s="9"/>
      <c r="HK160" s="9"/>
      <c r="HL160" s="9"/>
      <c r="HM160" s="9"/>
      <c r="HN160" s="9"/>
      <c r="HO160" s="9"/>
      <c r="HP160" s="9"/>
      <c r="HQ160" s="9"/>
      <c r="HR160" s="9"/>
      <c r="HS160" s="9"/>
      <c r="HT160" s="9"/>
      <c r="HU160" s="9"/>
      <c r="HV160" s="9"/>
      <c r="HW160" s="9"/>
      <c r="HX160" s="9"/>
      <c r="HY160" s="9"/>
      <c r="HZ160" s="9"/>
      <c r="IA160" s="9"/>
      <c r="IB160" s="9"/>
      <c r="IC160" s="9"/>
      <c r="ID160" s="9"/>
      <c r="IE160" s="9"/>
      <c r="IF160" s="9"/>
      <c r="IG160" s="9"/>
      <c r="IH160" s="9"/>
      <c r="II160" s="9"/>
      <c r="IJ160" s="9"/>
      <c r="IK160" s="9"/>
      <c r="IL160" s="9"/>
      <c r="IM160" s="9"/>
      <c r="IN160" s="9"/>
      <c r="IO160" s="9"/>
      <c r="IP160" s="9"/>
      <c r="IQ160" s="9"/>
      <c r="IR160" s="9"/>
      <c r="IS160" s="9"/>
      <c r="IT160" s="9"/>
      <c r="IU160" s="9"/>
      <c r="IV160" s="9"/>
      <c r="IW160" s="9"/>
    </row>
    <row r="161" customFormat="false" ht="12.75" hidden="false" customHeight="false" outlineLevel="0" collapsed="false">
      <c r="A161" s="91" t="s">
        <v>85</v>
      </c>
      <c r="B161" s="92"/>
      <c r="C161" s="92"/>
      <c r="D161" s="95" t="n">
        <f aca="false">C154-D160</f>
        <v>17881.830837459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  <c r="EY161" s="9"/>
      <c r="EZ161" s="9"/>
      <c r="FA161" s="9"/>
      <c r="FB161" s="9"/>
      <c r="FC161" s="9"/>
      <c r="FD161" s="9"/>
      <c r="FE161" s="9"/>
      <c r="FF161" s="9"/>
      <c r="FG161" s="9"/>
      <c r="FH161" s="9"/>
      <c r="FI161" s="9"/>
      <c r="FJ161" s="9"/>
      <c r="FK161" s="9"/>
      <c r="FL161" s="9"/>
      <c r="FM161" s="9"/>
      <c r="FN161" s="9"/>
      <c r="FO161" s="9"/>
      <c r="FP161" s="9"/>
      <c r="FQ161" s="9"/>
      <c r="FR161" s="9"/>
      <c r="FS161" s="9"/>
      <c r="FT161" s="9"/>
      <c r="FU161" s="9"/>
      <c r="FV161" s="9"/>
      <c r="FW161" s="9"/>
      <c r="FX161" s="9"/>
      <c r="FY161" s="9"/>
      <c r="FZ161" s="9"/>
      <c r="GA161" s="9"/>
      <c r="GB161" s="9"/>
      <c r="GC161" s="9"/>
      <c r="GD161" s="9"/>
      <c r="GE161" s="9"/>
      <c r="GF161" s="9"/>
      <c r="GG161" s="9"/>
      <c r="GH161" s="9"/>
      <c r="GI161" s="9"/>
      <c r="GJ161" s="9"/>
      <c r="GK161" s="9"/>
      <c r="GL161" s="9"/>
      <c r="GM161" s="9"/>
      <c r="GN161" s="9"/>
      <c r="GO161" s="9"/>
      <c r="GP161" s="9"/>
      <c r="GQ161" s="9"/>
      <c r="GR161" s="9"/>
      <c r="GS161" s="9"/>
      <c r="GT161" s="9"/>
      <c r="GU161" s="9"/>
      <c r="GV161" s="9"/>
      <c r="GW161" s="9"/>
      <c r="GX161" s="9"/>
      <c r="GY161" s="9"/>
      <c r="GZ161" s="9"/>
      <c r="HA161" s="9"/>
      <c r="HB161" s="9"/>
      <c r="HC161" s="9"/>
      <c r="HD161" s="9"/>
      <c r="HE161" s="9"/>
      <c r="HF161" s="9"/>
      <c r="HG161" s="9"/>
      <c r="HH161" s="9"/>
      <c r="HI161" s="9"/>
      <c r="HJ161" s="9"/>
      <c r="HK161" s="9"/>
      <c r="HL161" s="9"/>
      <c r="HM161" s="9"/>
      <c r="HN161" s="9"/>
      <c r="HO161" s="9"/>
      <c r="HP161" s="9"/>
      <c r="HQ161" s="9"/>
      <c r="HR161" s="9"/>
      <c r="HS161" s="9"/>
      <c r="HT161" s="9"/>
      <c r="HU161" s="9"/>
      <c r="HV161" s="9"/>
      <c r="HW161" s="9"/>
      <c r="HX161" s="9"/>
      <c r="HY161" s="9"/>
      <c r="HZ161" s="9"/>
      <c r="IA161" s="9"/>
      <c r="IB161" s="9"/>
      <c r="IC161" s="9"/>
      <c r="ID161" s="9"/>
      <c r="IE161" s="9"/>
      <c r="IF161" s="9"/>
      <c r="IG161" s="9"/>
      <c r="IH161" s="9"/>
      <c r="II161" s="9"/>
      <c r="IJ161" s="9"/>
      <c r="IK161" s="9"/>
      <c r="IL161" s="9"/>
      <c r="IM161" s="9"/>
      <c r="IN161" s="9"/>
      <c r="IO161" s="9"/>
      <c r="IP161" s="9"/>
      <c r="IQ161" s="9"/>
      <c r="IR161" s="9"/>
      <c r="IS161" s="9"/>
      <c r="IT161" s="9"/>
      <c r="IU161" s="9"/>
      <c r="IV161" s="9"/>
      <c r="IW161" s="9"/>
    </row>
    <row r="162" customFormat="false" ht="13.5" hidden="false" customHeight="false" outlineLevel="0" collapsed="false">
      <c r="A162" s="96" t="s">
        <v>86</v>
      </c>
      <c r="B162" s="49"/>
      <c r="C162" s="49"/>
      <c r="D162" s="97" t="n">
        <f aca="false">SUM(D159:D161)</f>
        <v>283773.128314141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  <c r="GB162" s="9"/>
      <c r="GC162" s="9"/>
      <c r="GD162" s="9"/>
      <c r="GE162" s="9"/>
      <c r="GF162" s="9"/>
      <c r="GG162" s="9"/>
      <c r="GH162" s="9"/>
      <c r="GI162" s="9"/>
      <c r="GJ162" s="9"/>
      <c r="GK162" s="9"/>
      <c r="GL162" s="9"/>
      <c r="GM162" s="9"/>
      <c r="GN162" s="9"/>
      <c r="GO162" s="9"/>
      <c r="GP162" s="9"/>
      <c r="GQ162" s="9"/>
      <c r="GR162" s="9"/>
      <c r="GS162" s="9"/>
      <c r="GT162" s="9"/>
      <c r="GU162" s="9"/>
      <c r="GV162" s="9"/>
      <c r="GW162" s="9"/>
      <c r="GX162" s="9"/>
      <c r="GY162" s="9"/>
      <c r="GZ162" s="9"/>
      <c r="HA162" s="9"/>
      <c r="HB162" s="9"/>
      <c r="HC162" s="9"/>
      <c r="HD162" s="9"/>
      <c r="HE162" s="9"/>
      <c r="HF162" s="9"/>
      <c r="HG162" s="9"/>
      <c r="HH162" s="9"/>
      <c r="HI162" s="9"/>
      <c r="HJ162" s="9"/>
      <c r="HK162" s="9"/>
      <c r="HL162" s="9"/>
      <c r="HM162" s="9"/>
      <c r="HN162" s="9"/>
      <c r="HO162" s="9"/>
      <c r="HP162" s="9"/>
      <c r="HQ162" s="9"/>
      <c r="HR162" s="9"/>
      <c r="HS162" s="9"/>
      <c r="HT162" s="9"/>
      <c r="HU162" s="9"/>
      <c r="HV162" s="9"/>
      <c r="HW162" s="9"/>
      <c r="HX162" s="9"/>
      <c r="HY162" s="9"/>
      <c r="HZ162" s="9"/>
      <c r="IA162" s="9"/>
      <c r="IB162" s="9"/>
      <c r="IC162" s="9"/>
      <c r="ID162" s="9"/>
      <c r="IE162" s="9"/>
      <c r="IF162" s="9"/>
      <c r="IG162" s="9"/>
      <c r="IH162" s="9"/>
      <c r="II162" s="9"/>
      <c r="IJ162" s="9"/>
      <c r="IK162" s="9"/>
      <c r="IL162" s="9"/>
      <c r="IM162" s="9"/>
      <c r="IN162" s="9"/>
      <c r="IO162" s="9"/>
      <c r="IP162" s="9"/>
      <c r="IQ162" s="9"/>
      <c r="IR162" s="9"/>
      <c r="IS162" s="9"/>
      <c r="IT162" s="9"/>
      <c r="IU162" s="9"/>
      <c r="IV162" s="9"/>
      <c r="IW162" s="9"/>
    </row>
    <row r="163" customFormat="false" ht="12.75" hidden="false" customHeight="false" outlineLevel="1" collapsed="false">
      <c r="A163" s="23"/>
      <c r="B163" s="2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28"/>
      <c r="Q163" s="28"/>
      <c r="R163" s="28"/>
      <c r="S163" s="28"/>
      <c r="T163" s="28"/>
      <c r="U163" s="28"/>
      <c r="V163" s="28"/>
      <c r="W163" s="28"/>
      <c r="X163" s="28"/>
      <c r="Y163" s="28"/>
    </row>
    <row r="164" customFormat="false" ht="12.75" hidden="false" customHeight="false" outlineLevel="1" collapsed="false">
      <c r="A164" s="2"/>
      <c r="B164" s="2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28"/>
      <c r="Q164" s="28"/>
      <c r="R164" s="28"/>
      <c r="S164" s="28"/>
      <c r="T164" s="28"/>
      <c r="U164" s="28"/>
      <c r="V164" s="28"/>
      <c r="W164" s="28"/>
      <c r="X164" s="28"/>
      <c r="Y164" s="28"/>
    </row>
    <row r="165" customFormat="false" ht="12.75" hidden="false" customHeight="false" outlineLevel="1" collapsed="false">
      <c r="A165" s="2"/>
      <c r="B165" s="2"/>
      <c r="C165" s="47"/>
      <c r="D165" s="2"/>
      <c r="E165" s="2"/>
      <c r="F165" s="2"/>
      <c r="G165" s="2"/>
      <c r="H165" s="47"/>
      <c r="I165" s="2"/>
      <c r="J165" s="2"/>
      <c r="K165" s="2"/>
      <c r="L165" s="2"/>
      <c r="M165" s="47"/>
      <c r="N165" s="47"/>
      <c r="O165" s="47"/>
      <c r="P165" s="28"/>
      <c r="Q165" s="28"/>
      <c r="R165" s="28"/>
      <c r="S165" s="28"/>
      <c r="T165" s="28"/>
      <c r="U165" s="28"/>
      <c r="V165" s="28"/>
      <c r="W165" s="28"/>
      <c r="X165" s="28"/>
      <c r="Y165" s="28"/>
    </row>
    <row r="166" customFormat="false" ht="12.75" hidden="false" customHeight="false" outlineLevel="0" collapsed="false">
      <c r="A166" s="2"/>
      <c r="B166" s="2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customFormat="false" ht="12.75" hidden="false" customHeight="false" outlineLevel="1" collapsed="false">
      <c r="A167" s="2"/>
      <c r="B167" s="2"/>
      <c r="C167" s="47"/>
      <c r="D167" s="47"/>
      <c r="E167" s="47"/>
      <c r="F167" s="47"/>
      <c r="G167" s="2"/>
      <c r="H167" s="47"/>
      <c r="I167" s="47"/>
      <c r="J167" s="47"/>
      <c r="K167" s="47"/>
      <c r="L167" s="47"/>
      <c r="M167" s="47"/>
      <c r="N167" s="47"/>
      <c r="O167" s="47"/>
      <c r="P167" s="28"/>
      <c r="Q167" s="28"/>
      <c r="R167" s="28"/>
      <c r="S167" s="28"/>
      <c r="T167" s="28"/>
      <c r="U167" s="28"/>
      <c r="V167" s="28"/>
      <c r="W167" s="28"/>
      <c r="X167" s="28"/>
      <c r="Y167" s="28"/>
    </row>
    <row r="168" customFormat="false" ht="12.75" hidden="false" customHeight="false" outlineLevel="1" collapsed="false">
      <c r="A168" s="2"/>
      <c r="B168" s="2"/>
      <c r="C168" s="47"/>
      <c r="D168" s="47"/>
      <c r="E168" s="47"/>
      <c r="F168" s="47"/>
      <c r="G168" s="2"/>
      <c r="H168" s="47"/>
      <c r="I168" s="47"/>
      <c r="J168" s="47"/>
      <c r="K168" s="47"/>
      <c r="L168" s="47"/>
      <c r="M168" s="47"/>
      <c r="N168" s="47"/>
      <c r="O168" s="47"/>
      <c r="P168" s="28"/>
      <c r="Q168" s="28"/>
      <c r="R168" s="28"/>
      <c r="S168" s="28"/>
      <c r="T168" s="28"/>
      <c r="U168" s="28"/>
      <c r="V168" s="28"/>
      <c r="W168" s="28"/>
      <c r="X168" s="28"/>
      <c r="Y168" s="28"/>
    </row>
    <row r="169" customFormat="false" ht="12.75" hidden="false" customHeight="false" outlineLevel="1" collapsed="false">
      <c r="A169" s="2"/>
      <c r="B169" s="2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28"/>
      <c r="Q169" s="28"/>
      <c r="R169" s="28"/>
      <c r="S169" s="28"/>
      <c r="T169" s="28"/>
      <c r="U169" s="28"/>
      <c r="V169" s="28"/>
      <c r="W169" s="28"/>
      <c r="X169" s="28"/>
      <c r="Y169" s="28"/>
    </row>
    <row r="170" customFormat="false" ht="12.75" hidden="false" customHeight="false" outlineLevel="1" collapsed="false">
      <c r="A170" s="2"/>
      <c r="B170" s="2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28"/>
      <c r="Q170" s="28"/>
      <c r="R170" s="28"/>
      <c r="S170" s="28"/>
      <c r="T170" s="28"/>
      <c r="U170" s="28"/>
      <c r="V170" s="28"/>
      <c r="W170" s="28"/>
      <c r="X170" s="28"/>
      <c r="Y170" s="28"/>
    </row>
    <row r="171" customFormat="false" ht="12.75" hidden="false" customHeight="false" outlineLevel="1" collapsed="false">
      <c r="A171" s="2"/>
      <c r="B171" s="2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28"/>
      <c r="Q171" s="28"/>
      <c r="R171" s="28"/>
      <c r="S171" s="28"/>
      <c r="T171" s="28"/>
      <c r="U171" s="28"/>
      <c r="V171" s="28"/>
      <c r="W171" s="28"/>
      <c r="X171" s="28"/>
      <c r="Y171" s="28"/>
    </row>
    <row r="172" customFormat="false" ht="12.75" hidden="false" customHeight="false" outlineLevel="1" collapsed="false">
      <c r="A172" s="23"/>
      <c r="B172" s="2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28"/>
      <c r="Q172" s="28"/>
      <c r="R172" s="28"/>
      <c r="S172" s="28"/>
      <c r="T172" s="28"/>
      <c r="U172" s="28"/>
      <c r="V172" s="28"/>
      <c r="W172" s="28"/>
      <c r="X172" s="28"/>
      <c r="Y172" s="28"/>
    </row>
    <row r="173" customFormat="false" ht="12.75" hidden="false" customHeight="false" outlineLevel="1" collapsed="false">
      <c r="A173" s="23"/>
      <c r="B173" s="2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28"/>
      <c r="Q173" s="28"/>
      <c r="R173" s="28"/>
      <c r="S173" s="28"/>
      <c r="T173" s="28"/>
      <c r="U173" s="28"/>
      <c r="V173" s="28"/>
      <c r="W173" s="28"/>
      <c r="X173" s="28"/>
      <c r="Y173" s="28"/>
    </row>
    <row r="174" customFormat="false" ht="12.75" hidden="false" customHeight="false" outlineLevel="1" collapsed="false">
      <c r="A174" s="2"/>
      <c r="B174" s="2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28"/>
      <c r="Q174" s="28"/>
      <c r="R174" s="28"/>
      <c r="S174" s="28"/>
      <c r="T174" s="28"/>
      <c r="U174" s="28"/>
      <c r="V174" s="28"/>
      <c r="W174" s="28"/>
      <c r="X174" s="28"/>
      <c r="Y174" s="28"/>
    </row>
    <row r="175" customFormat="false" ht="12.75" hidden="false" customHeight="false" outlineLevel="1" collapsed="false">
      <c r="A175" s="23"/>
      <c r="B175" s="2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28"/>
      <c r="Q175" s="28"/>
      <c r="R175" s="28"/>
      <c r="S175" s="28"/>
      <c r="T175" s="28"/>
      <c r="U175" s="28"/>
      <c r="V175" s="28"/>
      <c r="W175" s="28"/>
      <c r="X175" s="28"/>
      <c r="Y175" s="28"/>
    </row>
    <row r="176" customFormat="false" ht="12.75" hidden="false" customHeight="false" outlineLevel="1" collapsed="false">
      <c r="A176" s="2"/>
      <c r="B176" s="2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28"/>
      <c r="Q176" s="28"/>
      <c r="R176" s="28"/>
      <c r="S176" s="28"/>
      <c r="T176" s="28"/>
      <c r="U176" s="28"/>
      <c r="V176" s="28"/>
      <c r="W176" s="28"/>
      <c r="X176" s="28"/>
      <c r="Y176" s="28"/>
    </row>
    <row r="177" customFormat="false" ht="12.75" hidden="false" customHeight="false" outlineLevel="1" collapsed="false">
      <c r="A177" s="2"/>
      <c r="B177" s="23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28"/>
      <c r="Q177" s="28"/>
      <c r="R177" s="28"/>
      <c r="S177" s="28"/>
      <c r="T177" s="28"/>
      <c r="U177" s="28"/>
      <c r="V177" s="28"/>
      <c r="W177" s="28"/>
      <c r="X177" s="28"/>
      <c r="Y177" s="28"/>
    </row>
    <row r="178" customFormat="false" ht="12.75" hidden="false" customHeight="false" outlineLevel="1" collapsed="false">
      <c r="A178" s="2"/>
      <c r="B178" s="23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28"/>
      <c r="Q178" s="28"/>
      <c r="R178" s="28"/>
      <c r="S178" s="28"/>
      <c r="T178" s="28"/>
      <c r="U178" s="28"/>
      <c r="V178" s="28"/>
      <c r="W178" s="28"/>
      <c r="X178" s="28"/>
      <c r="Y178" s="28"/>
    </row>
    <row r="179" customFormat="false" ht="12.75" hidden="false" customHeight="false" outlineLevel="1" collapsed="false">
      <c r="A179" s="23"/>
      <c r="B179" s="23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28"/>
      <c r="Q179" s="28"/>
      <c r="R179" s="28"/>
      <c r="S179" s="28"/>
      <c r="T179" s="28"/>
      <c r="U179" s="28"/>
      <c r="V179" s="28"/>
      <c r="W179" s="28"/>
      <c r="X179" s="28"/>
      <c r="Y179" s="28"/>
    </row>
    <row r="180" customFormat="false" ht="12.75" hidden="false" customHeight="false" outlineLevel="1" collapsed="false">
      <c r="A180" s="23"/>
      <c r="B180" s="2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28"/>
      <c r="Q180" s="28"/>
      <c r="R180" s="28"/>
      <c r="S180" s="28"/>
      <c r="T180" s="28"/>
      <c r="U180" s="28"/>
      <c r="V180" s="28"/>
      <c r="W180" s="28"/>
      <c r="X180" s="28"/>
      <c r="Y180" s="28"/>
    </row>
    <row r="181" customFormat="false" ht="12.75" hidden="false" customHeight="false" outlineLevel="1" collapsed="false">
      <c r="A181" s="23"/>
      <c r="B181" s="2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28"/>
      <c r="Q181" s="28"/>
      <c r="R181" s="28"/>
      <c r="S181" s="28"/>
      <c r="T181" s="28"/>
      <c r="U181" s="28"/>
      <c r="V181" s="28"/>
      <c r="W181" s="28"/>
      <c r="X181" s="28"/>
      <c r="Y181" s="28"/>
    </row>
    <row r="182" customFormat="false" ht="12.75" hidden="false" customHeight="false" outlineLevel="1" collapsed="false">
      <c r="A182" s="2"/>
      <c r="B182" s="23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28"/>
      <c r="Q182" s="28"/>
      <c r="R182" s="28"/>
      <c r="S182" s="28"/>
      <c r="T182" s="28"/>
      <c r="U182" s="28"/>
      <c r="V182" s="28"/>
      <c r="W182" s="28"/>
      <c r="X182" s="28"/>
      <c r="Y182" s="28"/>
    </row>
    <row r="183" customFormat="false" ht="13.5" hidden="false" customHeight="false" outlineLevel="1" collapsed="false">
      <c r="A183" s="46"/>
      <c r="B183" s="2"/>
      <c r="C183" s="2"/>
      <c r="D183" s="47"/>
      <c r="E183" s="2"/>
      <c r="F183" s="2"/>
      <c r="G183" s="47"/>
      <c r="H183" s="2"/>
      <c r="I183" s="2"/>
      <c r="J183" s="2"/>
      <c r="K183" s="2"/>
      <c r="L183" s="2"/>
      <c r="M183" s="2"/>
      <c r="N183" s="2"/>
      <c r="O183" s="2"/>
      <c r="P183" s="28"/>
      <c r="Q183" s="28"/>
      <c r="R183" s="28"/>
      <c r="S183" s="28"/>
      <c r="T183" s="28"/>
      <c r="U183" s="28"/>
      <c r="V183" s="28"/>
      <c r="W183" s="28"/>
      <c r="X183" s="28"/>
      <c r="Y183" s="28"/>
    </row>
    <row r="184" customFormat="false" ht="12.75" hidden="false" customHeight="false" outlineLevel="1" collapsed="false">
      <c r="A184" s="23"/>
      <c r="B184" s="2"/>
      <c r="C184" s="99"/>
      <c r="D184" s="47"/>
      <c r="E184" s="47"/>
      <c r="F184" s="47"/>
      <c r="G184" s="100"/>
      <c r="H184" s="101"/>
      <c r="I184" s="101"/>
      <c r="J184" s="101"/>
      <c r="K184" s="101"/>
      <c r="L184" s="101"/>
      <c r="M184" s="101"/>
      <c r="N184" s="101"/>
      <c r="O184" s="101"/>
      <c r="P184" s="28"/>
      <c r="Q184" s="28"/>
      <c r="R184" s="28"/>
      <c r="S184" s="28"/>
      <c r="T184" s="28"/>
      <c r="U184" s="28"/>
      <c r="V184" s="28"/>
      <c r="W184" s="28"/>
      <c r="X184" s="28"/>
      <c r="Y184" s="28"/>
    </row>
    <row r="185" customFormat="false" ht="12.75" hidden="false" customHeight="false" outlineLevel="1" collapsed="false">
      <c r="A185" s="23"/>
      <c r="B185" s="102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28"/>
      <c r="Q185" s="28"/>
      <c r="R185" s="28"/>
      <c r="S185" s="28"/>
      <c r="T185" s="28"/>
      <c r="U185" s="28"/>
      <c r="V185" s="28"/>
      <c r="W185" s="28"/>
      <c r="X185" s="28"/>
      <c r="Y185" s="28"/>
    </row>
    <row r="186" customFormat="false" ht="12.75" hidden="false" customHeight="false" outlineLevel="1" collapsed="false">
      <c r="A186" s="102"/>
      <c r="B186" s="102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28"/>
      <c r="Q186" s="28"/>
      <c r="R186" s="28"/>
      <c r="S186" s="28"/>
      <c r="T186" s="28"/>
      <c r="U186" s="28"/>
      <c r="V186" s="28"/>
      <c r="W186" s="28"/>
      <c r="X186" s="28"/>
      <c r="Y186" s="28"/>
    </row>
    <row r="187" customFormat="false" ht="12.75" hidden="false" customHeight="false" outlineLevel="1" collapsed="false">
      <c r="A187" s="102"/>
      <c r="B187" s="102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28"/>
      <c r="Q187" s="28"/>
      <c r="R187" s="28"/>
      <c r="S187" s="28"/>
      <c r="T187" s="28"/>
      <c r="U187" s="28"/>
      <c r="V187" s="28"/>
      <c r="W187" s="28"/>
      <c r="X187" s="28"/>
      <c r="Y187" s="28"/>
    </row>
    <row r="188" customFormat="false" ht="12.75" hidden="false" customHeight="false" outlineLevel="1" collapsed="false">
      <c r="A188" s="102"/>
      <c r="B188" s="2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28"/>
      <c r="Q188" s="28"/>
      <c r="R188" s="28"/>
      <c r="S188" s="28"/>
      <c r="T188" s="28"/>
      <c r="U188" s="28"/>
      <c r="V188" s="28"/>
      <c r="W188" s="28"/>
      <c r="X188" s="28"/>
      <c r="Y188" s="28"/>
    </row>
    <row r="189" customFormat="false" ht="12.75" hidden="false" customHeight="false" outlineLevel="1" collapsed="false">
      <c r="A189" s="2"/>
      <c r="B189" s="23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28"/>
      <c r="Q189" s="28"/>
      <c r="R189" s="28"/>
      <c r="S189" s="28"/>
      <c r="T189" s="28"/>
      <c r="U189" s="28"/>
      <c r="V189" s="28"/>
      <c r="W189" s="28"/>
      <c r="X189" s="28"/>
      <c r="Y189" s="28"/>
    </row>
    <row r="190" customFormat="false" ht="12.75" hidden="false" customHeight="false" outlineLevel="1" collapsed="false">
      <c r="A190" s="23"/>
      <c r="B190" s="23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28"/>
      <c r="Q190" s="28"/>
      <c r="R190" s="28"/>
      <c r="S190" s="28"/>
      <c r="T190" s="28"/>
      <c r="U190" s="28"/>
      <c r="V190" s="28"/>
      <c r="W190" s="28"/>
      <c r="X190" s="28"/>
      <c r="Y190" s="28"/>
    </row>
    <row r="191" customFormat="false" ht="12.75" hidden="false" customHeight="false" outlineLevel="1" collapsed="false">
      <c r="A191" s="2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8"/>
      <c r="Q191" s="28"/>
      <c r="R191" s="28"/>
      <c r="S191" s="28"/>
      <c r="T191" s="28"/>
      <c r="U191" s="28"/>
      <c r="V191" s="28"/>
      <c r="W191" s="28"/>
      <c r="X191" s="28"/>
      <c r="Y191" s="28"/>
    </row>
    <row r="192" customFormat="false" ht="12.75" hidden="false" customHeight="false" outlineLevel="1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8"/>
      <c r="Q192" s="28"/>
      <c r="R192" s="28"/>
      <c r="S192" s="28"/>
      <c r="T192" s="28"/>
      <c r="U192" s="28"/>
      <c r="V192" s="28"/>
      <c r="W192" s="28"/>
      <c r="X192" s="28"/>
      <c r="Y192" s="28"/>
    </row>
    <row r="193" customFormat="false" ht="12.75" hidden="false" customHeight="false" outlineLevel="1" collapsed="false">
      <c r="A193" s="2"/>
      <c r="B193" s="23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28"/>
      <c r="Q193" s="28"/>
      <c r="R193" s="28"/>
      <c r="S193" s="28"/>
      <c r="T193" s="28"/>
      <c r="U193" s="28"/>
      <c r="V193" s="28"/>
      <c r="W193" s="28"/>
      <c r="X193" s="28"/>
      <c r="Y193" s="28"/>
    </row>
    <row r="194" customFormat="false" ht="12.75" hidden="false" customHeight="false" outlineLevel="1" collapsed="false">
      <c r="A194" s="23"/>
      <c r="B194" s="2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28"/>
      <c r="Q194" s="28"/>
      <c r="R194" s="28"/>
      <c r="S194" s="28"/>
      <c r="T194" s="28"/>
      <c r="U194" s="28"/>
      <c r="V194" s="28"/>
      <c r="W194" s="28"/>
      <c r="X194" s="28"/>
      <c r="Y194" s="28"/>
    </row>
    <row r="195" customFormat="false" ht="12.75" hidden="false" customHeight="false" outlineLevel="1" collapsed="false">
      <c r="A195" s="33"/>
      <c r="B195" s="2"/>
      <c r="C195" s="2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</row>
    <row r="196" customFormat="false" ht="12.75" hidden="false" customHeight="false" outlineLevel="1" collapsed="false">
      <c r="A196" s="29"/>
      <c r="B196" s="2"/>
      <c r="C196" s="2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</row>
    <row r="197" customFormat="false" ht="12.75" hidden="false" customHeight="false" outlineLevel="1" collapsed="false">
      <c r="A197" s="29"/>
      <c r="B197" s="2"/>
      <c r="C197" s="2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</row>
    <row r="198" customFormat="false" ht="12.75" hidden="false" customHeight="false" outlineLevel="1" collapsed="false">
      <c r="A198" s="29"/>
      <c r="B198" s="2"/>
      <c r="C198" s="2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</row>
    <row r="199" customFormat="false" ht="12.75" hidden="false" customHeight="false" outlineLevel="1" collapsed="false">
      <c r="A199" s="29"/>
      <c r="B199" s="2"/>
      <c r="C199" s="2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</row>
    <row r="200" customFormat="false" ht="12.75" hidden="false" customHeight="false" outlineLevel="1" collapsed="false">
      <c r="A200" s="29"/>
      <c r="B200" s="2"/>
      <c r="C200" s="2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</row>
    <row r="201" customFormat="false" ht="12.75" hidden="false" customHeight="false" outlineLevel="1" collapsed="false">
      <c r="A201" s="29"/>
      <c r="B201" s="2"/>
      <c r="C201" s="2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</row>
    <row r="202" customFormat="false" ht="12.75" hidden="false" customHeight="false" outlineLevel="1" collapsed="false">
      <c r="A202" s="29"/>
      <c r="B202" s="2"/>
      <c r="C202" s="2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</row>
    <row r="203" customFormat="false" ht="12.75" hidden="false" customHeight="false" outlineLevel="1" collapsed="false">
      <c r="A203" s="39"/>
      <c r="B203" s="2"/>
      <c r="C203" s="2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</row>
    <row r="204" customFormat="false" ht="12.75" hidden="false" customHeight="false" outlineLevel="1" collapsed="false">
      <c r="A204" s="29"/>
      <c r="B204" s="2"/>
      <c r="C204" s="2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</row>
    <row r="205" customFormat="false" ht="12.75" hidden="false" customHeight="false" outlineLevel="1" collapsed="false">
      <c r="A205" s="29"/>
      <c r="B205" s="2"/>
      <c r="C205" s="2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</row>
    <row r="206" customFormat="false" ht="12.75" hidden="false" customHeight="false" outlineLevel="1" collapsed="false">
      <c r="A206" s="29"/>
      <c r="B206" s="2"/>
      <c r="C206" s="2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</row>
    <row r="207" customFormat="false" ht="12.75" hidden="false" customHeight="false" outlineLevel="1" collapsed="false">
      <c r="A207" s="104"/>
      <c r="B207" s="2"/>
      <c r="C207" s="2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</row>
    <row r="208" customFormat="false" ht="12.75" hidden="false" customHeight="false" outlineLevel="1" collapsed="false">
      <c r="A208" s="104"/>
      <c r="B208" s="2"/>
      <c r="C208" s="2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</row>
    <row r="209" customFormat="false" ht="12.75" hidden="false" customHeight="false" outlineLevel="1" collapsed="false">
      <c r="A209" s="29"/>
      <c r="B209" s="2"/>
      <c r="C209" s="2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</row>
    <row r="210" customFormat="false" ht="12.75" hidden="false" customHeight="false" outlineLevel="1" collapsed="false">
      <c r="A210" s="104"/>
      <c r="B210" s="2"/>
      <c r="C210" s="2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</row>
    <row r="211" customFormat="false" ht="12.75" hidden="false" customHeight="false" outlineLevel="1" collapsed="false">
      <c r="A211" s="29"/>
      <c r="B211" s="2"/>
      <c r="C211" s="2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</row>
    <row r="212" customFormat="false" ht="12.75" hidden="false" customHeight="false" outlineLevel="1" collapsed="false">
      <c r="A212" s="29"/>
      <c r="B212" s="2"/>
      <c r="C212" s="2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</row>
    <row r="213" customFormat="false" ht="12.75" hidden="false" customHeight="false" outlineLevel="1" collapsed="false">
      <c r="A213" s="29"/>
      <c r="B213" s="2"/>
      <c r="C213" s="2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</row>
    <row r="214" customFormat="false" ht="12.75" hidden="false" customHeight="false" outlineLevel="1" collapsed="false">
      <c r="A214" s="104"/>
      <c r="B214" s="2"/>
      <c r="C214" s="2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</row>
    <row r="215" customFormat="false" ht="12.75" hidden="false" customHeight="false" outlineLevel="1" collapsed="false">
      <c r="A215" s="33"/>
      <c r="B215" s="2"/>
      <c r="C215" s="2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</row>
    <row r="216" customFormat="false" ht="12.75" hidden="false" customHeight="false" outlineLevel="1" collapsed="false">
      <c r="A216" s="39"/>
      <c r="B216" s="2"/>
      <c r="C216" s="2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</row>
    <row r="217" customFormat="false" ht="12.75" hidden="false" customHeight="false" outlineLevel="1" collapsed="false">
      <c r="A217" s="39"/>
      <c r="B217" s="2"/>
      <c r="C217" s="2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</row>
    <row r="218" customFormat="false" ht="15" hidden="false" customHeight="true" outlineLevel="1" collapsed="false">
      <c r="A218" s="39"/>
      <c r="B218" s="2"/>
      <c r="C218" s="2"/>
      <c r="D218" s="2"/>
      <c r="E218" s="42"/>
      <c r="F218" s="42"/>
      <c r="G218" s="42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</row>
    <row r="219" customFormat="false" ht="12.75" hidden="false" customHeight="false" outlineLevel="1" collapsed="false">
      <c r="A219" s="39"/>
      <c r="B219" s="2"/>
      <c r="C219" s="2"/>
      <c r="D219" s="2"/>
      <c r="E219" s="42"/>
      <c r="F219" s="42"/>
      <c r="G219" s="42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</row>
    <row r="220" customFormat="false" ht="14.25" hidden="false" customHeight="true" outlineLevel="1" collapsed="false">
      <c r="A220" s="39"/>
      <c r="B220" s="2"/>
      <c r="C220" s="2"/>
      <c r="D220" s="2"/>
      <c r="E220" s="42"/>
      <c r="F220" s="42"/>
      <c r="G220" s="42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</row>
    <row r="221" customFormat="false" ht="12.75" hidden="false" customHeight="false" outlineLevel="1" collapsed="false">
      <c r="A221" s="39"/>
      <c r="B221" s="2"/>
      <c r="C221" s="2"/>
      <c r="D221" s="2"/>
      <c r="E221" s="42"/>
      <c r="F221" s="42"/>
      <c r="G221" s="42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</row>
    <row r="222" customFormat="false" ht="12.75" hidden="false" customHeight="false" outlineLevel="1" collapsed="false">
      <c r="A222" s="39"/>
      <c r="B222" s="2"/>
      <c r="C222" s="2"/>
      <c r="D222" s="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</row>
    <row r="223" customFormat="false" ht="12.75" hidden="false" customHeight="false" outlineLevel="1" collapsed="false">
      <c r="A223" s="41"/>
      <c r="B223" s="2"/>
      <c r="C223" s="2"/>
      <c r="D223" s="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</row>
    <row r="224" customFormat="false" ht="12.75" hidden="false" customHeight="false" outlineLevel="1" collapsed="false">
      <c r="A224" s="41"/>
      <c r="B224" s="2"/>
      <c r="C224" s="2"/>
      <c r="D224" s="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</row>
    <row r="225" customFormat="false" ht="12.75" hidden="false" customHeight="false" outlineLevel="1" collapsed="false">
      <c r="A225" s="41"/>
      <c r="B225" s="2"/>
      <c r="C225" s="2"/>
      <c r="D225" s="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</row>
    <row r="226" customFormat="false" ht="12.75" hidden="false" customHeight="false" outlineLevel="1" collapsed="false">
      <c r="A226" s="42"/>
      <c r="B226" s="2"/>
      <c r="C226" s="2"/>
      <c r="D226" s="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</row>
    <row r="227" customFormat="false" ht="12.75" hidden="false" customHeight="false" outlineLevel="1" collapsed="false">
      <c r="A227" s="2"/>
      <c r="B227" s="2"/>
      <c r="C227" s="2"/>
      <c r="D227" s="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</row>
    <row r="228" customFormat="false" ht="12.75" hidden="false" customHeight="false" outlineLevel="1" collapsed="false">
      <c r="A228" s="2"/>
      <c r="B228" s="2"/>
      <c r="C228" s="2"/>
      <c r="D228" s="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</row>
    <row r="229" customFormat="false" ht="12.75" hidden="false" customHeight="false" outlineLevel="1" collapsed="false">
      <c r="A229" s="2"/>
      <c r="B229" s="2"/>
      <c r="C229" s="2"/>
      <c r="D229" s="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</row>
    <row r="230" customFormat="false" ht="12.75" hidden="false" customHeight="false" outlineLevel="1" collapsed="false">
      <c r="A230" s="23"/>
      <c r="B230" s="2"/>
      <c r="C230" s="2"/>
      <c r="D230" s="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</row>
    <row r="231" customFormat="false" ht="12.75" hidden="false" customHeight="false" outlineLevel="1" collapsed="false">
      <c r="A231" s="23"/>
      <c r="B231" s="2"/>
      <c r="C231" s="2"/>
      <c r="D231" s="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</row>
    <row r="232" customFormat="false" ht="12.75" hidden="false" customHeight="false" outlineLevel="1" collapsed="false">
      <c r="A232" s="23"/>
      <c r="B232" s="2"/>
      <c r="C232" s="2"/>
      <c r="D232" s="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</row>
    <row r="233" customFormat="false" ht="12.75" hidden="false" customHeight="false" outlineLevel="1" collapsed="false">
      <c r="A233" s="2"/>
      <c r="B233" s="2"/>
      <c r="C233" s="2"/>
      <c r="D233" s="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</row>
    <row r="234" customFormat="false" ht="12.75" hidden="false" customHeight="false" outlineLevel="1" collapsed="false">
      <c r="A234" s="2"/>
      <c r="B234" s="2"/>
      <c r="C234" s="2"/>
      <c r="D234" s="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</row>
    <row r="235" customFormat="false" ht="12.75" hidden="false" customHeight="false" outlineLevel="1" collapsed="false">
      <c r="A235" s="8"/>
      <c r="B235" s="8"/>
      <c r="C235" s="8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customFormat="false" ht="12.75" hidden="false" customHeight="false" outlineLevel="1" collapsed="false">
      <c r="A236" s="39"/>
      <c r="B236" s="2"/>
      <c r="C236" s="2"/>
      <c r="D236" s="2"/>
      <c r="E236" s="42"/>
      <c r="F236" s="42"/>
      <c r="G236" s="42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</row>
    <row r="237" customFormat="false" ht="12.75" hidden="false" customHeight="false" outlineLevel="1" collapsed="false">
      <c r="A237" s="29"/>
      <c r="B237" s="2"/>
      <c r="C237" s="2"/>
      <c r="D237" s="2"/>
      <c r="E237" s="42"/>
      <c r="F237" s="42"/>
      <c r="G237" s="42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</row>
    <row r="238" customFormat="false" ht="12.75" hidden="false" customHeight="false" outlineLevel="1" collapsed="false">
      <c r="A238" s="29"/>
      <c r="B238" s="2"/>
      <c r="C238" s="2"/>
      <c r="D238" s="2"/>
      <c r="E238" s="42"/>
      <c r="F238" s="42"/>
      <c r="G238" s="42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</row>
    <row r="239" customFormat="false" ht="12.75" hidden="false" customHeight="false" outlineLevel="1" collapsed="false">
      <c r="A239" s="33"/>
      <c r="B239" s="2"/>
      <c r="C239" s="2"/>
      <c r="D239" s="2"/>
      <c r="E239" s="42"/>
      <c r="F239" s="42"/>
      <c r="G239" s="42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</row>
    <row r="240" customFormat="false" ht="12.75" hidden="false" customHeight="false" outlineLevel="1" collapsed="false">
      <c r="A240" s="42"/>
      <c r="B240" s="2"/>
      <c r="C240" s="2"/>
      <c r="D240" s="2"/>
      <c r="E240" s="42"/>
      <c r="F240" s="42"/>
      <c r="G240" s="42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</row>
    <row r="241" customFormat="false" ht="12.75" hidden="false" customHeight="false" outlineLevel="1" collapsed="false">
      <c r="A241" s="39"/>
      <c r="B241" s="2"/>
      <c r="C241" s="2"/>
      <c r="D241" s="2"/>
      <c r="E241" s="42"/>
      <c r="F241" s="42"/>
      <c r="G241" s="42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</row>
    <row r="242" customFormat="false" ht="12.75" hidden="false" customHeight="false" outlineLevel="1" collapsed="false">
      <c r="A242" s="29"/>
      <c r="B242" s="2"/>
      <c r="C242" s="2"/>
      <c r="D242" s="2"/>
      <c r="E242" s="42"/>
      <c r="F242" s="42"/>
      <c r="G242" s="42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</row>
    <row r="243" customFormat="false" ht="12.75" hidden="false" customHeight="false" outlineLevel="1" collapsed="false">
      <c r="A243" s="29"/>
      <c r="B243" s="2"/>
      <c r="C243" s="2"/>
      <c r="D243" s="2"/>
      <c r="E243" s="42"/>
      <c r="F243" s="42"/>
      <c r="G243" s="42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</row>
    <row r="244" customFormat="false" ht="12.75" hidden="false" customHeight="false" outlineLevel="1" collapsed="false">
      <c r="A244" s="29"/>
      <c r="B244" s="2"/>
      <c r="C244" s="2"/>
      <c r="D244" s="28"/>
      <c r="E244" s="42"/>
      <c r="F244" s="42"/>
      <c r="G244" s="42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</row>
    <row r="245" customFormat="false" ht="12.75" hidden="false" customHeight="false" outlineLevel="1" collapsed="false">
      <c r="A245" s="29"/>
      <c r="B245" s="2"/>
      <c r="C245" s="2"/>
      <c r="D245" s="2"/>
      <c r="E245" s="42"/>
      <c r="F245" s="42"/>
      <c r="G245" s="42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</row>
    <row r="246" customFormat="false" ht="12.75" hidden="false" customHeight="false" outlineLevel="1" collapsed="false">
      <c r="A246" s="42"/>
      <c r="B246" s="2"/>
      <c r="C246" s="2"/>
      <c r="D246" s="2"/>
      <c r="E246" s="42"/>
      <c r="F246" s="42"/>
      <c r="G246" s="42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</row>
    <row r="247" customFormat="false" ht="12.75" hidden="false" customHeight="false" outlineLevel="1" collapsed="false">
      <c r="A247" s="39"/>
      <c r="B247" s="2"/>
      <c r="C247" s="2"/>
      <c r="D247" s="2"/>
      <c r="E247" s="42"/>
      <c r="F247" s="42"/>
      <c r="G247" s="42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</row>
    <row r="248" customFormat="false" ht="12.75" hidden="false" customHeight="false" outlineLevel="1" collapsed="false">
      <c r="A248" s="42"/>
      <c r="B248" s="2"/>
      <c r="C248" s="2"/>
      <c r="D248" s="2"/>
      <c r="E248" s="42"/>
      <c r="F248" s="42"/>
      <c r="G248" s="42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</row>
    <row r="249" customFormat="false" ht="12.75" hidden="false" customHeight="false" outlineLevel="1" collapsed="false">
      <c r="A249" s="39"/>
      <c r="B249" s="2"/>
      <c r="C249" s="2"/>
      <c r="D249" s="2"/>
      <c r="E249" s="42"/>
      <c r="F249" s="42"/>
      <c r="G249" s="42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</row>
    <row r="250" customFormat="false" ht="12.75" hidden="false" customHeight="false" outlineLevel="1" collapsed="false">
      <c r="A250" s="29"/>
      <c r="B250" s="2"/>
      <c r="C250" s="2"/>
      <c r="D250" s="2"/>
      <c r="E250" s="42"/>
      <c r="F250" s="42"/>
      <c r="G250" s="42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</row>
    <row r="251" customFormat="false" ht="12.75" hidden="false" customHeight="false" outlineLevel="1" collapsed="false">
      <c r="A251" s="39"/>
      <c r="B251" s="2"/>
      <c r="C251" s="2"/>
      <c r="D251" s="2"/>
      <c r="E251" s="42"/>
      <c r="F251" s="42"/>
      <c r="G251" s="42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</row>
    <row r="252" customFormat="false" ht="12.75" hidden="false" customHeight="false" outlineLevel="1" collapsed="false">
      <c r="A252" s="104"/>
      <c r="B252" s="2"/>
      <c r="C252" s="2"/>
      <c r="D252" s="2"/>
      <c r="E252" s="42"/>
      <c r="F252" s="42"/>
      <c r="G252" s="42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</row>
    <row r="253" customFormat="false" ht="12.75" hidden="false" customHeight="false" outlineLevel="1" collapsed="false">
      <c r="A253" s="29"/>
      <c r="B253" s="2"/>
      <c r="C253" s="2"/>
      <c r="D253" s="2"/>
      <c r="E253" s="42"/>
      <c r="F253" s="42"/>
      <c r="G253" s="42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</row>
    <row r="254" customFormat="false" ht="12.75" hidden="false" customHeight="false" outlineLevel="1" collapsed="false">
      <c r="A254" s="33"/>
      <c r="B254" s="2"/>
      <c r="C254" s="2"/>
      <c r="D254" s="2"/>
      <c r="E254" s="42"/>
      <c r="F254" s="42"/>
      <c r="G254" s="42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</row>
    <row r="255" customFormat="false" ht="12.75" hidden="false" customHeight="false" outlineLevel="1" collapsed="false">
      <c r="A255" s="29"/>
      <c r="B255" s="2"/>
      <c r="C255" s="2"/>
      <c r="D255" s="2"/>
      <c r="E255" s="42"/>
      <c r="F255" s="42"/>
      <c r="G255" s="42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</row>
    <row r="256" customFormat="false" ht="12.75" hidden="false" customHeight="false" outlineLevel="1" collapsed="false">
      <c r="A256" s="33"/>
      <c r="B256" s="2"/>
      <c r="C256" s="2"/>
      <c r="D256" s="2"/>
      <c r="E256" s="42"/>
      <c r="F256" s="42"/>
      <c r="G256" s="42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</row>
    <row r="257" customFormat="false" ht="12.75" hidden="false" customHeight="false" outlineLevel="1" collapsed="false">
      <c r="A257" s="29"/>
      <c r="B257" s="2"/>
      <c r="C257" s="2"/>
      <c r="D257" s="2"/>
      <c r="E257" s="42"/>
      <c r="F257" s="42"/>
      <c r="G257" s="42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</row>
    <row r="258" customFormat="false" ht="12.75" hidden="false" customHeight="false" outlineLevel="1" collapsed="false">
      <c r="A258" s="29"/>
      <c r="B258" s="2"/>
      <c r="C258" s="2"/>
      <c r="D258" s="2"/>
      <c r="E258" s="42"/>
      <c r="F258" s="42"/>
      <c r="G258" s="42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</row>
    <row r="259" customFormat="false" ht="12.75" hidden="false" customHeight="false" outlineLevel="1" collapsed="false">
      <c r="A259" s="29"/>
      <c r="B259" s="2"/>
      <c r="C259" s="2"/>
      <c r="D259" s="2"/>
      <c r="E259" s="42"/>
      <c r="F259" s="42"/>
      <c r="G259" s="42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</row>
    <row r="260" customFormat="false" ht="12.75" hidden="false" customHeight="false" outlineLevel="1" collapsed="false">
      <c r="A260" s="29"/>
      <c r="B260" s="2"/>
      <c r="C260" s="2"/>
      <c r="D260" s="2"/>
      <c r="E260" s="42"/>
      <c r="F260" s="42"/>
      <c r="G260" s="42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</row>
    <row r="261" customFormat="false" ht="12.75" hidden="false" customHeight="false" outlineLevel="1" collapsed="false">
      <c r="A261" s="29"/>
      <c r="B261" s="2"/>
      <c r="C261" s="2"/>
      <c r="D261" s="2"/>
      <c r="E261" s="42"/>
      <c r="F261" s="42"/>
      <c r="G261" s="42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</row>
    <row r="262" customFormat="false" ht="12.75" hidden="false" customHeight="false" outlineLevel="1" collapsed="false">
      <c r="A262" s="29"/>
      <c r="B262" s="2"/>
      <c r="C262" s="2"/>
      <c r="D262" s="2"/>
      <c r="E262" s="42"/>
      <c r="F262" s="42"/>
      <c r="G262" s="42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</row>
    <row r="263" customFormat="false" ht="12.75" hidden="false" customHeight="false" outlineLevel="1" collapsed="false">
      <c r="A263" s="39"/>
      <c r="B263" s="2"/>
      <c r="C263" s="2"/>
      <c r="D263" s="2"/>
      <c r="E263" s="42"/>
      <c r="F263" s="42"/>
      <c r="G263" s="42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</row>
    <row r="264" customFormat="false" ht="12.75" hidden="false" customHeight="false" outlineLevel="1" collapsed="false">
      <c r="A264" s="29"/>
      <c r="B264" s="2"/>
      <c r="C264" s="2"/>
      <c r="D264" s="2"/>
      <c r="E264" s="42"/>
      <c r="F264" s="42"/>
      <c r="G264" s="42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</row>
    <row r="265" customFormat="false" ht="12.75" hidden="false" customHeight="false" outlineLevel="1" collapsed="false">
      <c r="A265" s="29"/>
      <c r="B265" s="2"/>
      <c r="C265" s="2"/>
      <c r="D265" s="2"/>
      <c r="E265" s="42"/>
      <c r="F265" s="42"/>
      <c r="G265" s="42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</row>
    <row r="266" customFormat="false" ht="12.75" hidden="false" customHeight="false" outlineLevel="1" collapsed="false">
      <c r="A266" s="104"/>
      <c r="B266" s="2"/>
      <c r="C266" s="2"/>
      <c r="D266" s="2"/>
      <c r="E266" s="42"/>
      <c r="F266" s="42"/>
      <c r="G266" s="42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</row>
    <row r="267" customFormat="false" ht="12.75" hidden="false" customHeight="false" outlineLevel="1" collapsed="false">
      <c r="A267" s="104"/>
      <c r="B267" s="2"/>
      <c r="C267" s="2"/>
      <c r="D267" s="2"/>
      <c r="E267" s="42"/>
      <c r="F267" s="42"/>
      <c r="G267" s="42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</row>
    <row r="268" customFormat="false" ht="12.75" hidden="false" customHeight="false" outlineLevel="1" collapsed="false">
      <c r="A268" s="29"/>
      <c r="B268" s="2"/>
      <c r="C268" s="2"/>
      <c r="D268" s="2"/>
      <c r="E268" s="42"/>
      <c r="F268" s="42"/>
      <c r="G268" s="42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</row>
    <row r="269" customFormat="false" ht="12.75" hidden="false" customHeight="false" outlineLevel="1" collapsed="false">
      <c r="A269" s="29"/>
      <c r="B269" s="2"/>
      <c r="C269" s="2"/>
      <c r="D269" s="2"/>
      <c r="E269" s="42"/>
      <c r="F269" s="42"/>
      <c r="G269" s="42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</row>
    <row r="270" customFormat="false" ht="12.75" hidden="false" customHeight="false" outlineLevel="1" collapsed="false">
      <c r="A270" s="33"/>
      <c r="B270" s="2"/>
      <c r="C270" s="2"/>
      <c r="D270" s="2"/>
      <c r="E270" s="42"/>
      <c r="F270" s="42"/>
      <c r="G270" s="42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</row>
    <row r="271" customFormat="false" ht="12.75" hidden="false" customHeight="false" outlineLevel="1" collapsed="false">
      <c r="A271" s="39"/>
      <c r="B271" s="2"/>
      <c r="C271" s="2"/>
      <c r="D271" s="2"/>
      <c r="E271" s="42"/>
      <c r="F271" s="42"/>
      <c r="G271" s="42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</row>
    <row r="272" customFormat="false" ht="12.75" hidden="false" customHeight="false" outlineLevel="1" collapsed="false">
      <c r="A272" s="39"/>
      <c r="B272" s="2"/>
      <c r="C272" s="2"/>
      <c r="D272" s="2"/>
      <c r="E272" s="42"/>
      <c r="F272" s="42"/>
      <c r="G272" s="42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</row>
    <row r="273" customFormat="false" ht="12.75" hidden="false" customHeight="false" outlineLevel="1" collapsed="false">
      <c r="A273" s="39"/>
      <c r="B273" s="2"/>
      <c r="C273" s="2"/>
      <c r="D273" s="2"/>
      <c r="E273" s="42"/>
      <c r="F273" s="42"/>
      <c r="G273" s="42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</row>
    <row r="274" customFormat="false" ht="12.75" hidden="false" customHeight="false" outlineLevel="1" collapsed="false">
      <c r="A274" s="39"/>
      <c r="B274" s="2"/>
      <c r="C274" s="2"/>
      <c r="D274" s="2"/>
      <c r="E274" s="42"/>
      <c r="F274" s="42"/>
      <c r="G274" s="42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</row>
    <row r="275" customFormat="false" ht="12.75" hidden="false" customHeight="false" outlineLevel="1" collapsed="false">
      <c r="A275" s="39"/>
      <c r="B275" s="2"/>
      <c r="C275" s="2"/>
      <c r="D275" s="2"/>
      <c r="E275" s="42"/>
      <c r="F275" s="42"/>
      <c r="G275" s="42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</row>
    <row r="276" customFormat="false" ht="12.75" hidden="false" customHeight="false" outlineLevel="1" collapsed="false">
      <c r="A276" s="39"/>
      <c r="B276" s="2"/>
      <c r="C276" s="2"/>
      <c r="D276" s="2"/>
      <c r="E276" s="42"/>
      <c r="F276" s="42"/>
      <c r="G276" s="42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</row>
    <row r="277" customFormat="false" ht="12.75" hidden="false" customHeight="false" outlineLevel="1" collapsed="false">
      <c r="A277" s="39"/>
      <c r="B277" s="2"/>
      <c r="C277" s="2"/>
      <c r="D277" s="2"/>
      <c r="E277" s="42"/>
      <c r="F277" s="42"/>
      <c r="G277" s="42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</row>
    <row r="278" customFormat="false" ht="12.75" hidden="false" customHeight="false" outlineLevel="1" collapsed="false">
      <c r="A278" s="2"/>
      <c r="B278" s="2"/>
      <c r="C278" s="2"/>
      <c r="D278" s="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</row>
    <row r="279" customFormat="false" ht="12.75" hidden="false" customHeight="false" outlineLevel="1" collapsed="false">
      <c r="A279" s="2"/>
      <c r="B279" s="2"/>
      <c r="C279" s="2"/>
      <c r="D279" s="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</row>
    <row r="280" customFormat="false" ht="12.75" hidden="false" customHeight="false" outlineLevel="1" collapsed="false">
      <c r="A280" s="2"/>
      <c r="B280" s="2"/>
      <c r="C280" s="2"/>
      <c r="D280" s="2"/>
      <c r="E280" s="2"/>
      <c r="F280" s="2"/>
      <c r="G280" s="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</row>
    <row r="281" customFormat="false" ht="12.75" hidden="false" customHeight="false" outlineLevel="1" collapsed="false">
      <c r="A281" s="8"/>
      <c r="B281" s="8"/>
      <c r="C281" s="8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customFormat="false" ht="12.75" hidden="false" customHeight="false" outlineLevel="1" collapsed="false">
      <c r="A282" s="23"/>
      <c r="B282" s="23"/>
      <c r="C282" s="2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customFormat="false" ht="12.75" hidden="false" customHeight="false" outlineLevel="1" collapsed="false">
      <c r="A283" s="23"/>
      <c r="B283" s="105"/>
      <c r="C283" s="105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customFormat="false" ht="12.75" hidden="false" customHeight="false" outlineLevel="1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customFormat="false" ht="12.75" hidden="false" customHeight="false" outlineLevel="1" collapsed="false">
      <c r="A285" s="8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customFormat="false" ht="12.75" hidden="false" customHeight="false" outlineLevel="1" collapsed="false">
      <c r="A286" s="23"/>
      <c r="B286" s="23"/>
      <c r="C286" s="23"/>
      <c r="D286" s="2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customFormat="false" ht="12.75" hidden="false" customHeight="false" outlineLevel="1" collapsed="false">
      <c r="A287" s="106"/>
      <c r="B287" s="23"/>
      <c r="C287" s="23"/>
      <c r="D287" s="23"/>
      <c r="E287" s="107"/>
      <c r="F287" s="107"/>
      <c r="G287" s="107"/>
      <c r="H287" s="107"/>
      <c r="I287" s="107"/>
      <c r="J287" s="107"/>
      <c r="K287" s="107"/>
      <c r="L287" s="107"/>
      <c r="M287" s="2"/>
      <c r="N287" s="107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customFormat="false" ht="12.75" hidden="false" customHeight="false" outlineLevel="1" collapsed="false">
      <c r="A288" s="106"/>
      <c r="B288" s="23"/>
      <c r="C288" s="23"/>
      <c r="D288" s="23"/>
      <c r="E288" s="107"/>
      <c r="F288" s="107"/>
      <c r="G288" s="107"/>
      <c r="H288" s="107"/>
      <c r="I288" s="107"/>
      <c r="J288" s="107"/>
      <c r="K288" s="107"/>
      <c r="L288" s="107"/>
      <c r="M288" s="2"/>
      <c r="N288" s="107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customFormat="false" ht="12.75" hidden="false" customHeight="false" outlineLevel="1" collapsed="false">
      <c r="A289" s="106"/>
      <c r="B289" s="106"/>
      <c r="C289" s="106"/>
      <c r="D289" s="106"/>
      <c r="E289" s="107"/>
      <c r="F289" s="107"/>
      <c r="G289" s="107"/>
      <c r="H289" s="107"/>
      <c r="I289" s="107"/>
      <c r="J289" s="107"/>
      <c r="K289" s="107"/>
      <c r="L289" s="107"/>
      <c r="M289" s="2"/>
      <c r="N289" s="107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customFormat="false" ht="12.75" hidden="false" customHeight="false" outlineLevel="1" collapsed="false">
      <c r="A290" s="106"/>
      <c r="B290" s="106"/>
      <c r="C290" s="106"/>
      <c r="D290" s="106"/>
      <c r="E290" s="107"/>
      <c r="F290" s="107"/>
      <c r="G290" s="107"/>
      <c r="H290" s="107"/>
      <c r="I290" s="107"/>
      <c r="J290" s="107"/>
      <c r="K290" s="107"/>
      <c r="L290" s="107"/>
      <c r="M290" s="2"/>
      <c r="N290" s="107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customFormat="false" ht="12.75" hidden="false" customHeight="false" outlineLevel="1" collapsed="false">
      <c r="A291" s="106"/>
      <c r="B291" s="8"/>
      <c r="C291" s="8"/>
      <c r="D291" s="8"/>
      <c r="E291" s="107"/>
      <c r="F291" s="107"/>
      <c r="G291" s="107"/>
      <c r="H291" s="107"/>
      <c r="I291" s="107"/>
      <c r="J291" s="107"/>
      <c r="K291" s="107"/>
      <c r="L291" s="107"/>
      <c r="M291" s="2"/>
      <c r="N291" s="107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customFormat="false" ht="12.75" hidden="false" customHeight="false" outlineLevel="1" collapsed="false">
      <c r="A292" s="2"/>
      <c r="B292" s="2"/>
      <c r="C292" s="2"/>
      <c r="D292" s="2"/>
      <c r="E292" s="107"/>
      <c r="F292" s="107"/>
      <c r="G292" s="107"/>
      <c r="H292" s="107"/>
      <c r="I292" s="107"/>
      <c r="J292" s="107"/>
      <c r="K292" s="107"/>
      <c r="L292" s="107"/>
      <c r="M292" s="2"/>
      <c r="N292" s="107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customFormat="false" ht="12.75" hidden="false" customHeight="false" outlineLevel="1" collapsed="false">
      <c r="A293" s="23"/>
      <c r="B293" s="23"/>
      <c r="C293" s="23"/>
      <c r="D293" s="23"/>
      <c r="E293" s="107"/>
      <c r="F293" s="107"/>
      <c r="G293" s="107"/>
      <c r="H293" s="107"/>
      <c r="I293" s="107"/>
      <c r="J293" s="107"/>
      <c r="K293" s="107"/>
      <c r="L293" s="107"/>
      <c r="M293" s="2"/>
      <c r="N293" s="107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customFormat="false" ht="12.75" hidden="false" customHeight="false" outlineLevel="1" collapsed="false">
      <c r="A294" s="106"/>
      <c r="B294" s="23"/>
      <c r="C294" s="23"/>
      <c r="D294" s="23"/>
      <c r="E294" s="107"/>
      <c r="F294" s="107"/>
      <c r="G294" s="107"/>
      <c r="H294" s="107"/>
      <c r="I294" s="107"/>
      <c r="J294" s="107"/>
      <c r="K294" s="107"/>
      <c r="L294" s="107"/>
      <c r="M294" s="2"/>
      <c r="N294" s="107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customFormat="false" ht="12.75" hidden="false" customHeight="false" outlineLevel="1" collapsed="false">
      <c r="A295" s="106"/>
      <c r="B295" s="23"/>
      <c r="C295" s="23"/>
      <c r="D295" s="23"/>
      <c r="E295" s="107"/>
      <c r="F295" s="107"/>
      <c r="G295" s="107"/>
      <c r="H295" s="107"/>
      <c r="I295" s="107"/>
      <c r="J295" s="107"/>
      <c r="K295" s="107"/>
      <c r="L295" s="107"/>
      <c r="M295" s="2"/>
      <c r="N295" s="107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customFormat="false" ht="12.75" hidden="false" customHeight="false" outlineLevel="1" collapsed="false">
      <c r="A296" s="106"/>
      <c r="B296" s="23"/>
      <c r="C296" s="23"/>
      <c r="D296" s="23"/>
      <c r="E296" s="107"/>
      <c r="F296" s="107"/>
      <c r="G296" s="107"/>
      <c r="H296" s="107"/>
      <c r="I296" s="107"/>
      <c r="J296" s="107"/>
      <c r="K296" s="107"/>
      <c r="L296" s="107"/>
      <c r="M296" s="2"/>
      <c r="N296" s="107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customFormat="false" ht="12.75" hidden="false" customHeight="false" outlineLevel="1" collapsed="false">
      <c r="A297" s="106"/>
      <c r="B297" s="23"/>
      <c r="C297" s="23"/>
      <c r="D297" s="23"/>
      <c r="E297" s="107"/>
      <c r="F297" s="107"/>
      <c r="G297" s="107"/>
      <c r="H297" s="107"/>
      <c r="I297" s="107"/>
      <c r="J297" s="107"/>
      <c r="K297" s="107"/>
      <c r="L297" s="107"/>
      <c r="M297" s="2"/>
      <c r="N297" s="107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customFormat="false" ht="12.75" hidden="false" customHeight="false" outlineLevel="1" collapsed="false">
      <c r="A298" s="106"/>
      <c r="B298" s="23"/>
      <c r="C298" s="23"/>
      <c r="D298" s="23"/>
      <c r="E298" s="107"/>
      <c r="F298" s="107"/>
      <c r="G298" s="107"/>
      <c r="H298" s="107"/>
      <c r="I298" s="107"/>
      <c r="J298" s="107"/>
      <c r="K298" s="107"/>
      <c r="L298" s="107"/>
      <c r="M298" s="2"/>
      <c r="N298" s="107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customFormat="false" ht="12.75" hidden="false" customHeight="false" outlineLevel="1" collapsed="false">
      <c r="A299" s="106"/>
      <c r="B299" s="23"/>
      <c r="C299" s="23"/>
      <c r="D299" s="23"/>
      <c r="E299" s="107"/>
      <c r="F299" s="107"/>
      <c r="G299" s="107"/>
      <c r="H299" s="107"/>
      <c r="I299" s="107"/>
      <c r="J299" s="107"/>
      <c r="K299" s="107"/>
      <c r="L299" s="107"/>
      <c r="M299" s="2"/>
      <c r="N299" s="107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customFormat="false" ht="12.75" hidden="false" customHeight="false" outlineLevel="1" collapsed="false">
      <c r="A300" s="106"/>
      <c r="B300" s="23"/>
      <c r="C300" s="23"/>
      <c r="D300" s="23"/>
      <c r="E300" s="107"/>
      <c r="F300" s="107"/>
      <c r="G300" s="107"/>
      <c r="H300" s="107"/>
      <c r="I300" s="107"/>
      <c r="J300" s="107"/>
      <c r="K300" s="107"/>
      <c r="L300" s="107"/>
      <c r="M300" s="2"/>
      <c r="N300" s="107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customFormat="false" ht="12.75" hidden="false" customHeight="false" outlineLevel="1" collapsed="false">
      <c r="A301" s="106"/>
      <c r="B301" s="23"/>
      <c r="C301" s="23"/>
      <c r="D301" s="23"/>
      <c r="E301" s="107"/>
      <c r="F301" s="107"/>
      <c r="G301" s="107"/>
      <c r="H301" s="107"/>
      <c r="I301" s="107"/>
      <c r="J301" s="107"/>
      <c r="K301" s="107"/>
      <c r="L301" s="107"/>
      <c r="M301" s="2"/>
      <c r="N301" s="107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customFormat="false" ht="12.75" hidden="false" customHeight="false" outlineLevel="1" collapsed="false">
      <c r="A302" s="106"/>
      <c r="B302" s="23"/>
      <c r="C302" s="23"/>
      <c r="D302" s="23"/>
      <c r="E302" s="107"/>
      <c r="F302" s="107"/>
      <c r="G302" s="107"/>
      <c r="H302" s="107"/>
      <c r="I302" s="107"/>
      <c r="J302" s="107"/>
      <c r="K302" s="107"/>
      <c r="L302" s="107"/>
      <c r="M302" s="2"/>
      <c r="N302" s="107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customFormat="false" ht="12.75" hidden="false" customHeight="false" outlineLevel="1" collapsed="false">
      <c r="A303" s="106"/>
      <c r="B303" s="106"/>
      <c r="C303" s="106"/>
      <c r="D303" s="106"/>
      <c r="E303" s="107"/>
      <c r="F303" s="107"/>
      <c r="G303" s="107"/>
      <c r="H303" s="107"/>
      <c r="I303" s="107"/>
      <c r="J303" s="107"/>
      <c r="K303" s="107"/>
      <c r="L303" s="107"/>
      <c r="M303" s="2"/>
      <c r="N303" s="107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customFormat="false" ht="12.75" hidden="false" customHeight="false" outlineLevel="1" collapsed="false">
      <c r="A304" s="106"/>
      <c r="B304" s="106"/>
      <c r="C304" s="106"/>
      <c r="D304" s="106"/>
      <c r="E304" s="107"/>
      <c r="F304" s="107"/>
      <c r="G304" s="107"/>
      <c r="H304" s="107"/>
      <c r="I304" s="107"/>
      <c r="J304" s="107"/>
      <c r="K304" s="107"/>
      <c r="L304" s="107"/>
      <c r="M304" s="2"/>
      <c r="N304" s="107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customFormat="false" ht="12.75" hidden="false" customHeight="false" outlineLevel="1" collapsed="false">
      <c r="A305" s="23"/>
      <c r="B305" s="23"/>
      <c r="C305" s="23"/>
      <c r="D305" s="23"/>
      <c r="E305" s="107"/>
      <c r="F305" s="107"/>
      <c r="G305" s="107"/>
      <c r="H305" s="107"/>
      <c r="I305" s="107"/>
      <c r="J305" s="107"/>
      <c r="K305" s="107"/>
      <c r="L305" s="107"/>
      <c r="M305" s="2"/>
      <c r="N305" s="107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customFormat="false" ht="12.75" hidden="false" customHeight="false" outlineLevel="1" collapsed="false">
      <c r="A306" s="106"/>
      <c r="B306" s="106"/>
      <c r="C306" s="106"/>
      <c r="D306" s="106"/>
      <c r="E306" s="107"/>
      <c r="F306" s="107"/>
      <c r="G306" s="107"/>
      <c r="H306" s="107"/>
      <c r="I306" s="107"/>
      <c r="J306" s="107"/>
      <c r="K306" s="107"/>
      <c r="L306" s="107"/>
      <c r="M306" s="2"/>
      <c r="N306" s="107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customFormat="false" ht="12.75" hidden="false" customHeight="false" outlineLevel="1" collapsed="false">
      <c r="A307" s="106"/>
      <c r="B307" s="106"/>
      <c r="C307" s="106"/>
      <c r="D307" s="106"/>
      <c r="E307" s="107"/>
      <c r="F307" s="107"/>
      <c r="G307" s="107"/>
      <c r="H307" s="107"/>
      <c r="I307" s="107"/>
      <c r="J307" s="107"/>
      <c r="K307" s="107"/>
      <c r="L307" s="107"/>
      <c r="M307" s="2"/>
      <c r="N307" s="107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customFormat="false" ht="12.75" hidden="false" customHeight="false" outlineLevel="1" collapsed="false">
      <c r="A308" s="23"/>
      <c r="B308" s="23"/>
      <c r="C308" s="23"/>
      <c r="D308" s="23"/>
      <c r="E308" s="107"/>
      <c r="F308" s="107"/>
      <c r="G308" s="107"/>
      <c r="H308" s="107"/>
      <c r="I308" s="107"/>
      <c r="J308" s="107"/>
      <c r="K308" s="107"/>
      <c r="L308" s="107"/>
      <c r="M308" s="2"/>
      <c r="N308" s="107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customFormat="false" ht="12.75" hidden="false" customHeight="false" outlineLevel="1" collapsed="false">
      <c r="A309" s="23"/>
      <c r="B309" s="23"/>
      <c r="C309" s="23"/>
      <c r="D309" s="23"/>
      <c r="E309" s="107"/>
      <c r="F309" s="107"/>
      <c r="G309" s="107"/>
      <c r="H309" s="107"/>
      <c r="I309" s="107"/>
      <c r="J309" s="107"/>
      <c r="K309" s="107"/>
      <c r="L309" s="107"/>
      <c r="M309" s="2"/>
      <c r="N309" s="107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customFormat="false" ht="12.75" hidden="false" customHeight="false" outlineLevel="1" collapsed="false">
      <c r="A310" s="2"/>
      <c r="B310" s="23"/>
      <c r="C310" s="23"/>
      <c r="D310" s="23"/>
      <c r="E310" s="107"/>
      <c r="F310" s="107"/>
      <c r="G310" s="107"/>
      <c r="H310" s="107"/>
      <c r="I310" s="107"/>
      <c r="J310" s="107"/>
      <c r="K310" s="107"/>
      <c r="L310" s="107"/>
      <c r="M310" s="2"/>
      <c r="N310" s="107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customFormat="false" ht="12.75" hidden="false" customHeight="false" outlineLevel="1" collapsed="false">
      <c r="A311" s="2"/>
      <c r="B311" s="108"/>
      <c r="C311" s="108"/>
      <c r="D311" s="108"/>
      <c r="E311" s="107"/>
      <c r="F311" s="107"/>
      <c r="G311" s="107"/>
      <c r="H311" s="107"/>
      <c r="I311" s="107"/>
      <c r="J311" s="107"/>
      <c r="K311" s="107"/>
      <c r="L311" s="107"/>
      <c r="M311" s="2"/>
      <c r="N311" s="107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customFormat="false" ht="12.75" hidden="false" customHeight="false" outlineLevel="1" collapsed="false">
      <c r="A312" s="23"/>
      <c r="B312" s="108"/>
      <c r="C312" s="108"/>
      <c r="D312" s="108"/>
      <c r="E312" s="107"/>
      <c r="F312" s="107"/>
      <c r="G312" s="107"/>
      <c r="H312" s="107"/>
      <c r="I312" s="107"/>
      <c r="J312" s="107"/>
      <c r="K312" s="107"/>
      <c r="L312" s="107"/>
      <c r="M312" s="2"/>
      <c r="N312" s="107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customFormat="false" ht="12.75" hidden="false" customHeight="false" outlineLevel="1" collapsed="false">
      <c r="A313" s="106"/>
      <c r="B313" s="108"/>
      <c r="C313" s="108"/>
      <c r="D313" s="108"/>
      <c r="E313" s="107"/>
      <c r="F313" s="107"/>
      <c r="G313" s="107"/>
      <c r="H313" s="107"/>
      <c r="I313" s="107"/>
      <c r="J313" s="107"/>
      <c r="K313" s="107"/>
      <c r="L313" s="107"/>
      <c r="M313" s="2"/>
      <c r="N313" s="107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customFormat="false" ht="12.75" hidden="false" customHeight="false" outlineLevel="1" collapsed="false">
      <c r="A314" s="23"/>
      <c r="B314" s="23"/>
      <c r="C314" s="23"/>
      <c r="D314" s="23"/>
      <c r="E314" s="107"/>
      <c r="F314" s="107"/>
      <c r="G314" s="107"/>
      <c r="H314" s="107"/>
      <c r="I314" s="107"/>
      <c r="J314" s="107"/>
      <c r="K314" s="107"/>
      <c r="L314" s="107"/>
      <c r="M314" s="2"/>
      <c r="N314" s="107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customFormat="false" ht="12.75" hidden="false" customHeight="false" outlineLevel="1" collapsed="false">
      <c r="A315" s="2"/>
      <c r="B315" s="2"/>
      <c r="C315" s="2"/>
      <c r="D315" s="2"/>
      <c r="E315" s="107"/>
      <c r="F315" s="107"/>
      <c r="G315" s="107"/>
      <c r="H315" s="107"/>
      <c r="I315" s="107"/>
      <c r="J315" s="107"/>
      <c r="K315" s="107"/>
      <c r="L315" s="107"/>
      <c r="M315" s="2"/>
      <c r="N315" s="107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customFormat="false" ht="12.75" hidden="false" customHeight="false" outlineLevel="1" collapsed="false">
      <c r="A316" s="23"/>
      <c r="B316" s="23"/>
      <c r="C316" s="23"/>
      <c r="D316" s="23"/>
      <c r="E316" s="107"/>
      <c r="F316" s="107"/>
      <c r="G316" s="107"/>
      <c r="H316" s="107"/>
      <c r="I316" s="107"/>
      <c r="J316" s="107"/>
      <c r="K316" s="107"/>
      <c r="L316" s="107"/>
      <c r="M316" s="2"/>
      <c r="N316" s="107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customFormat="false" ht="12.75" hidden="false" customHeight="false" outlineLevel="1" collapsed="false">
      <c r="A317" s="106"/>
      <c r="B317" s="106"/>
      <c r="C317" s="106"/>
      <c r="D317" s="106"/>
      <c r="E317" s="107"/>
      <c r="F317" s="107"/>
      <c r="G317" s="107"/>
      <c r="H317" s="107"/>
      <c r="I317" s="107"/>
      <c r="J317" s="107"/>
      <c r="K317" s="107"/>
      <c r="L317" s="107"/>
      <c r="M317" s="2"/>
      <c r="N317" s="107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customFormat="false" ht="12.75" hidden="false" customHeight="false" outlineLevel="1" collapsed="false">
      <c r="A318" s="106"/>
      <c r="B318" s="106"/>
      <c r="C318" s="106"/>
      <c r="D318" s="106"/>
      <c r="E318" s="107"/>
      <c r="F318" s="107"/>
      <c r="G318" s="107"/>
      <c r="H318" s="107"/>
      <c r="I318" s="107"/>
      <c r="J318" s="107"/>
      <c r="K318" s="107"/>
      <c r="L318" s="107"/>
      <c r="M318" s="2"/>
      <c r="N318" s="107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customFormat="false" ht="12.75" hidden="false" customHeight="false" outlineLevel="1" collapsed="false">
      <c r="A319" s="106"/>
      <c r="B319" s="106"/>
      <c r="C319" s="106"/>
      <c r="D319" s="106"/>
      <c r="E319" s="107"/>
      <c r="F319" s="107"/>
      <c r="G319" s="107"/>
      <c r="H319" s="107"/>
      <c r="I319" s="107"/>
      <c r="J319" s="107"/>
      <c r="K319" s="107"/>
      <c r="L319" s="107"/>
      <c r="M319" s="2"/>
      <c r="N319" s="107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customFormat="false" ht="12.75" hidden="false" customHeight="false" outlineLevel="1" collapsed="false">
      <c r="A320" s="106"/>
      <c r="B320" s="106"/>
      <c r="C320" s="106"/>
      <c r="D320" s="106"/>
      <c r="E320" s="107"/>
      <c r="F320" s="107"/>
      <c r="G320" s="107"/>
      <c r="H320" s="107"/>
      <c r="I320" s="107"/>
      <c r="J320" s="107"/>
      <c r="K320" s="107"/>
      <c r="L320" s="107"/>
      <c r="M320" s="2"/>
      <c r="N320" s="107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customFormat="false" ht="12.75" hidden="false" customHeight="false" outlineLevel="1" collapsed="false">
      <c r="A321" s="106"/>
      <c r="B321" s="106"/>
      <c r="C321" s="106"/>
      <c r="D321" s="106"/>
      <c r="E321" s="107"/>
      <c r="F321" s="107"/>
      <c r="G321" s="107"/>
      <c r="H321" s="107"/>
      <c r="I321" s="107"/>
      <c r="J321" s="107"/>
      <c r="K321" s="107"/>
      <c r="L321" s="107"/>
      <c r="M321" s="2"/>
      <c r="N321" s="107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customFormat="false" ht="12.75" hidden="false" customHeight="false" outlineLevel="1" collapsed="false">
      <c r="A322" s="106"/>
      <c r="B322" s="2"/>
      <c r="C322" s="2"/>
      <c r="D322" s="2"/>
      <c r="E322" s="107"/>
      <c r="F322" s="107"/>
      <c r="G322" s="107"/>
      <c r="H322" s="107"/>
      <c r="I322" s="107"/>
      <c r="J322" s="107"/>
      <c r="K322" s="107"/>
      <c r="L322" s="107"/>
      <c r="M322" s="2"/>
      <c r="N322" s="107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customFormat="false" ht="12.75" hidden="false" customHeight="false" outlineLevel="1" collapsed="false">
      <c r="A323" s="23"/>
      <c r="B323" s="23"/>
      <c r="C323" s="23"/>
      <c r="D323" s="23"/>
      <c r="E323" s="107"/>
      <c r="F323" s="107"/>
      <c r="G323" s="107"/>
      <c r="H323" s="107"/>
      <c r="I323" s="107"/>
      <c r="J323" s="107"/>
      <c r="K323" s="107"/>
      <c r="L323" s="107"/>
      <c r="M323" s="2"/>
      <c r="N323" s="107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customFormat="false" ht="12.75" hidden="false" customHeight="false" outlineLevel="1" collapsed="false">
      <c r="A324" s="23"/>
      <c r="B324" s="23"/>
      <c r="C324" s="23"/>
      <c r="D324" s="23"/>
      <c r="E324" s="107"/>
      <c r="F324" s="107"/>
      <c r="G324" s="107"/>
      <c r="H324" s="107"/>
      <c r="I324" s="107"/>
      <c r="J324" s="107"/>
      <c r="K324" s="107"/>
      <c r="L324" s="107"/>
      <c r="M324" s="2"/>
      <c r="N324" s="107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customFormat="false" ht="12.75" hidden="false" customHeight="false" outlineLevel="1" collapsed="false">
      <c r="A325" s="2"/>
      <c r="B325" s="2"/>
      <c r="C325" s="2"/>
      <c r="D325" s="2"/>
      <c r="E325" s="107"/>
      <c r="F325" s="107"/>
      <c r="G325" s="107"/>
      <c r="H325" s="107"/>
      <c r="I325" s="107"/>
      <c r="J325" s="107"/>
      <c r="K325" s="107"/>
      <c r="L325" s="107"/>
      <c r="M325" s="2"/>
      <c r="N325" s="107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customFormat="false" ht="12.75" hidden="false" customHeight="false" outlineLevel="1" collapsed="false">
      <c r="A326" s="23"/>
      <c r="B326" s="109"/>
      <c r="C326" s="109"/>
      <c r="D326" s="2"/>
      <c r="E326" s="107"/>
      <c r="F326" s="107"/>
      <c r="G326" s="107"/>
      <c r="H326" s="107"/>
      <c r="I326" s="107"/>
      <c r="J326" s="107"/>
      <c r="K326" s="107"/>
      <c r="L326" s="107"/>
      <c r="M326" s="2"/>
      <c r="N326" s="107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customFormat="false" ht="12.75" hidden="false" customHeight="false" outlineLevel="1" collapsed="false">
      <c r="A327" s="23"/>
      <c r="B327" s="105"/>
      <c r="C327" s="105"/>
      <c r="D327" s="105"/>
      <c r="E327" s="107"/>
      <c r="F327" s="107"/>
      <c r="G327" s="107"/>
      <c r="H327" s="107"/>
      <c r="I327" s="107"/>
      <c r="J327" s="107"/>
      <c r="K327" s="107"/>
      <c r="L327" s="107"/>
      <c r="M327" s="2"/>
      <c r="N327" s="107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customFormat="false" ht="12.75" hidden="false" customHeight="false" outlineLevel="1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customFormat="false" ht="12.75" hidden="false" customHeight="false" outlineLevel="1" collapsed="false">
      <c r="A329" s="23"/>
      <c r="B329" s="110"/>
      <c r="C329" s="110"/>
      <c r="D329" s="2"/>
      <c r="E329" s="2"/>
      <c r="F329" s="2"/>
      <c r="G329" s="28"/>
      <c r="H329" s="28"/>
      <c r="I329" s="28"/>
      <c r="J329" s="28"/>
      <c r="K329" s="28"/>
      <c r="L329" s="28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customFormat="false" ht="12.75" hidden="false" customHeight="false" outlineLevel="1" collapsed="false">
      <c r="A330" s="23"/>
      <c r="B330" s="2"/>
      <c r="C330" s="2"/>
      <c r="D330" s="2"/>
      <c r="E330" s="2"/>
      <c r="F330" s="2"/>
      <c r="G330" s="28"/>
      <c r="H330" s="28"/>
      <c r="I330" s="28"/>
      <c r="J330" s="28"/>
      <c r="K330" s="28"/>
      <c r="L330" s="28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customFormat="false" ht="12.75" hidden="false" customHeight="false" outlineLevel="1" collapsed="false">
      <c r="A331" s="23"/>
      <c r="B331" s="2"/>
      <c r="C331" s="2"/>
      <c r="D331" s="2"/>
      <c r="E331" s="2"/>
      <c r="F331" s="2"/>
      <c r="G331" s="28"/>
      <c r="H331" s="28"/>
      <c r="I331" s="28"/>
      <c r="J331" s="28"/>
      <c r="K331" s="28"/>
      <c r="L331" s="28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customFormat="false" ht="12.75" hidden="false" customHeight="false" outlineLevel="1" collapsed="false">
      <c r="A332" s="23"/>
      <c r="B332" s="2"/>
      <c r="C332" s="2"/>
      <c r="D332" s="2"/>
      <c r="E332" s="2"/>
      <c r="F332" s="2"/>
      <c r="G332" s="28"/>
      <c r="H332" s="28"/>
      <c r="I332" s="28"/>
      <c r="J332" s="28"/>
      <c r="K332" s="28"/>
      <c r="L332" s="28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customFormat="false" ht="12.75" hidden="false" customHeight="false" outlineLevel="1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customFormat="false" ht="12.75" hidden="false" customHeight="false" outlineLevel="1" collapsed="false">
      <c r="A334" s="2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customFormat="false" ht="12.75" hidden="false" customHeight="false" outlineLevel="1" collapsed="false">
      <c r="A335" s="2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customFormat="false" ht="12.75" hidden="false" customHeight="false" outlineLevel="1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customFormat="false" ht="12.75" hidden="false" customHeight="false" outlineLevel="1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customFormat="false" ht="12.75" hidden="false" customHeight="false" outlineLevel="1" collapsed="false">
      <c r="A338" s="111"/>
      <c r="B338" s="112"/>
      <c r="C338" s="112"/>
      <c r="D338" s="112"/>
      <c r="E338" s="112"/>
      <c r="F338" s="112"/>
      <c r="G338" s="112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  <c r="Z338" s="112"/>
      <c r="AA338" s="112"/>
      <c r="AB338" s="112"/>
      <c r="AC338" s="112"/>
      <c r="AD338" s="112"/>
      <c r="AE338" s="112"/>
      <c r="AF338" s="112"/>
      <c r="AG338" s="112"/>
      <c r="AH338" s="112"/>
      <c r="AI338" s="112"/>
      <c r="AJ338" s="112"/>
      <c r="AK338" s="112"/>
      <c r="AL338" s="112"/>
      <c r="AM338" s="112"/>
      <c r="AN338" s="112"/>
      <c r="AO338" s="112"/>
      <c r="AP338" s="112"/>
      <c r="AQ338" s="112"/>
      <c r="AR338" s="112"/>
      <c r="AS338" s="112"/>
      <c r="AT338" s="112"/>
      <c r="AU338" s="112"/>
      <c r="AV338" s="112"/>
      <c r="AW338" s="112"/>
      <c r="AX338" s="112"/>
      <c r="AY338" s="112"/>
      <c r="AZ338" s="112"/>
      <c r="BA338" s="112"/>
      <c r="BB338" s="112"/>
      <c r="BC338" s="112"/>
      <c r="BD338" s="112"/>
      <c r="BE338" s="112"/>
      <c r="BF338" s="112"/>
      <c r="BG338" s="112"/>
      <c r="BH338" s="112"/>
      <c r="BI338" s="112"/>
      <c r="BJ338" s="112"/>
      <c r="BK338" s="112"/>
      <c r="BL338" s="112"/>
      <c r="BM338" s="112"/>
      <c r="BN338" s="112"/>
      <c r="BO338" s="112"/>
      <c r="BP338" s="112"/>
      <c r="BQ338" s="112"/>
      <c r="BR338" s="112"/>
      <c r="BS338" s="112"/>
      <c r="BT338" s="112"/>
      <c r="BU338" s="112"/>
      <c r="BV338" s="112"/>
      <c r="BW338" s="112"/>
      <c r="BX338" s="112"/>
      <c r="BY338" s="112"/>
      <c r="BZ338" s="112"/>
      <c r="CA338" s="112"/>
      <c r="CB338" s="112"/>
      <c r="CC338" s="112"/>
      <c r="CD338" s="112"/>
      <c r="CE338" s="112"/>
      <c r="CF338" s="112"/>
      <c r="CG338" s="112"/>
      <c r="CH338" s="112"/>
      <c r="CI338" s="112"/>
      <c r="CJ338" s="112"/>
      <c r="CK338" s="112"/>
      <c r="CL338" s="112"/>
      <c r="CM338" s="112"/>
      <c r="CN338" s="112"/>
      <c r="CO338" s="112"/>
      <c r="CP338" s="112"/>
      <c r="CQ338" s="112"/>
      <c r="CR338" s="112"/>
      <c r="CS338" s="112"/>
      <c r="CT338" s="112"/>
      <c r="CU338" s="112"/>
      <c r="CV338" s="112"/>
      <c r="CW338" s="112"/>
      <c r="CX338" s="112"/>
      <c r="CY338" s="112"/>
      <c r="CZ338" s="112"/>
      <c r="DA338" s="112"/>
      <c r="DB338" s="112"/>
      <c r="DC338" s="112"/>
      <c r="DD338" s="112"/>
      <c r="DE338" s="112"/>
      <c r="DF338" s="112"/>
      <c r="DG338" s="112"/>
      <c r="DH338" s="112"/>
      <c r="DI338" s="112"/>
      <c r="DJ338" s="112"/>
      <c r="DK338" s="112"/>
      <c r="DL338" s="112"/>
      <c r="DM338" s="112"/>
      <c r="DN338" s="112"/>
      <c r="DO338" s="112"/>
      <c r="DP338" s="112"/>
      <c r="DQ338" s="112"/>
      <c r="DR338" s="112"/>
      <c r="DS338" s="112"/>
      <c r="DT338" s="112"/>
      <c r="DU338" s="112"/>
      <c r="DV338" s="112"/>
      <c r="DW338" s="112"/>
      <c r="DX338" s="112"/>
      <c r="DY338" s="112"/>
      <c r="DZ338" s="112"/>
      <c r="EA338" s="112"/>
      <c r="EB338" s="112"/>
      <c r="EC338" s="112"/>
      <c r="ED338" s="112"/>
      <c r="EE338" s="112"/>
      <c r="EF338" s="112"/>
      <c r="EG338" s="112"/>
      <c r="EH338" s="112"/>
      <c r="EI338" s="112"/>
      <c r="EJ338" s="112"/>
      <c r="EK338" s="112"/>
      <c r="EL338" s="112"/>
      <c r="EM338" s="112"/>
      <c r="EN338" s="112"/>
      <c r="EO338" s="112"/>
      <c r="EP338" s="112"/>
      <c r="EQ338" s="112"/>
      <c r="ER338" s="112"/>
      <c r="ES338" s="112"/>
      <c r="ET338" s="112"/>
      <c r="EU338" s="112"/>
      <c r="EV338" s="112"/>
      <c r="EW338" s="112"/>
      <c r="EX338" s="112"/>
      <c r="EY338" s="112"/>
      <c r="EZ338" s="112"/>
      <c r="FA338" s="112"/>
      <c r="FB338" s="112"/>
      <c r="FC338" s="112"/>
      <c r="FD338" s="112"/>
      <c r="FE338" s="112"/>
      <c r="FF338" s="112"/>
      <c r="FG338" s="112"/>
      <c r="FH338" s="112"/>
      <c r="FI338" s="112"/>
      <c r="FJ338" s="112"/>
      <c r="FK338" s="112"/>
      <c r="FL338" s="112"/>
      <c r="FM338" s="112"/>
      <c r="FN338" s="112"/>
      <c r="FO338" s="112"/>
      <c r="FP338" s="112"/>
      <c r="FQ338" s="112"/>
      <c r="FR338" s="112"/>
      <c r="FS338" s="112"/>
      <c r="FT338" s="112"/>
      <c r="FU338" s="112"/>
      <c r="FV338" s="112"/>
      <c r="FW338" s="112"/>
      <c r="FX338" s="112"/>
      <c r="FY338" s="112"/>
      <c r="FZ338" s="112"/>
      <c r="GA338" s="112"/>
      <c r="GB338" s="112"/>
      <c r="GC338" s="112"/>
      <c r="GD338" s="112"/>
      <c r="GE338" s="112"/>
      <c r="GF338" s="112"/>
      <c r="GG338" s="112"/>
      <c r="GH338" s="112"/>
      <c r="GI338" s="112"/>
      <c r="GJ338" s="112"/>
      <c r="GK338" s="112"/>
      <c r="GL338" s="112"/>
      <c r="GM338" s="112"/>
      <c r="GN338" s="112"/>
      <c r="GO338" s="112"/>
      <c r="GP338" s="112"/>
      <c r="GQ338" s="112"/>
      <c r="GR338" s="112"/>
      <c r="GS338" s="112"/>
      <c r="GT338" s="112"/>
      <c r="GU338" s="112"/>
      <c r="GV338" s="112"/>
      <c r="GW338" s="112"/>
      <c r="GX338" s="112"/>
      <c r="GY338" s="112"/>
      <c r="GZ338" s="112"/>
      <c r="HA338" s="112"/>
      <c r="HB338" s="112"/>
      <c r="HC338" s="112"/>
      <c r="HD338" s="112"/>
      <c r="HE338" s="112"/>
      <c r="HF338" s="112"/>
      <c r="HG338" s="112"/>
      <c r="HH338" s="112"/>
      <c r="HI338" s="112"/>
      <c r="HJ338" s="112"/>
      <c r="HK338" s="112"/>
      <c r="HL338" s="112"/>
      <c r="HM338" s="112"/>
      <c r="HN338" s="112"/>
      <c r="HO338" s="112"/>
      <c r="HP338" s="112"/>
      <c r="HQ338" s="112"/>
      <c r="HR338" s="112"/>
      <c r="HS338" s="112"/>
      <c r="HT338" s="112"/>
      <c r="HU338" s="112"/>
      <c r="HV338" s="112"/>
      <c r="HW338" s="112"/>
      <c r="HX338" s="112"/>
      <c r="HY338" s="112"/>
      <c r="HZ338" s="112"/>
      <c r="IA338" s="112"/>
      <c r="IB338" s="112"/>
      <c r="IC338" s="112"/>
      <c r="ID338" s="112"/>
      <c r="IE338" s="112"/>
      <c r="IF338" s="112"/>
      <c r="IG338" s="112"/>
      <c r="IH338" s="112"/>
      <c r="II338" s="112"/>
      <c r="IJ338" s="112"/>
      <c r="IK338" s="112"/>
      <c r="IL338" s="112"/>
      <c r="IM338" s="112"/>
      <c r="IN338" s="112"/>
      <c r="IO338" s="112"/>
      <c r="IP338" s="112"/>
      <c r="IQ338" s="112"/>
      <c r="IR338" s="112"/>
      <c r="IS338" s="112"/>
      <c r="IT338" s="112"/>
      <c r="IU338" s="112"/>
      <c r="IV338" s="112"/>
      <c r="IW338" s="112"/>
    </row>
    <row r="339" customFormat="false" ht="12.75" hidden="false" customHeight="false" outlineLevel="1" collapsed="false">
      <c r="A339" s="2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customFormat="false" ht="12.75" hidden="false" customHeight="false" outlineLevel="1" collapsed="false">
      <c r="A340" s="23"/>
      <c r="B340" s="2"/>
      <c r="C340" s="2"/>
      <c r="D340" s="2"/>
      <c r="E340" s="2"/>
      <c r="F340" s="2"/>
      <c r="G340" s="25"/>
      <c r="H340" s="25"/>
      <c r="I340" s="25"/>
      <c r="J340" s="25"/>
      <c r="K340" s="25"/>
      <c r="L340" s="25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customFormat="false" ht="12.75" hidden="false" customHeight="false" outlineLevel="1" collapsed="false">
      <c r="A341" s="23"/>
      <c r="B341" s="2"/>
      <c r="C341" s="2"/>
      <c r="D341" s="2"/>
      <c r="E341" s="2"/>
      <c r="F341" s="2"/>
      <c r="G341" s="25"/>
      <c r="H341" s="25"/>
      <c r="I341" s="25"/>
      <c r="J341" s="25"/>
      <c r="K341" s="25"/>
      <c r="L341" s="25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customFormat="false" ht="12.75" hidden="false" customHeight="false" outlineLevel="1" collapsed="false">
      <c r="A342" s="2"/>
      <c r="B342" s="113"/>
      <c r="C342" s="113"/>
      <c r="D342" s="113"/>
      <c r="E342" s="2"/>
      <c r="F342" s="2"/>
      <c r="G342" s="114"/>
      <c r="H342" s="114"/>
      <c r="I342" s="114"/>
      <c r="J342" s="114"/>
      <c r="K342" s="114"/>
      <c r="L342" s="114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customFormat="false" ht="12.75" hidden="false" customHeight="false" outlineLevel="1" collapsed="false">
      <c r="A343" s="23"/>
      <c r="B343" s="115"/>
      <c r="C343" s="115"/>
      <c r="D343" s="115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customFormat="false" ht="12.75" hidden="false" customHeight="false" outlineLevel="1" collapsed="false">
      <c r="A344" s="11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customFormat="false" ht="12.75" hidden="false" customHeight="false" outlineLevel="1" collapsed="false">
      <c r="A345" s="116"/>
      <c r="B345" s="2"/>
      <c r="C345" s="2"/>
      <c r="D345" s="2"/>
      <c r="E345" s="2"/>
      <c r="F345" s="2"/>
      <c r="G345" s="28"/>
      <c r="H345" s="28"/>
      <c r="I345" s="28"/>
      <c r="J345" s="28"/>
      <c r="K345" s="28"/>
      <c r="L345" s="28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customFormat="false" ht="12.75" hidden="false" customHeight="false" outlineLevel="1" collapsed="false">
      <c r="A346" s="116"/>
      <c r="B346" s="2"/>
      <c r="C346" s="2"/>
      <c r="D346" s="2"/>
      <c r="E346" s="2"/>
      <c r="F346" s="2"/>
      <c r="G346" s="28"/>
      <c r="H346" s="28"/>
      <c r="I346" s="28"/>
      <c r="J346" s="28"/>
      <c r="K346" s="28"/>
      <c r="L346" s="28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customFormat="false" ht="12.75" hidden="false" customHeight="false" outlineLevel="1" collapsed="false">
      <c r="A347" s="116"/>
      <c r="B347" s="2"/>
      <c r="C347" s="2"/>
      <c r="D347" s="2"/>
      <c r="E347" s="2"/>
      <c r="F347" s="2"/>
      <c r="G347" s="28"/>
      <c r="H347" s="28"/>
      <c r="I347" s="28"/>
      <c r="J347" s="28"/>
      <c r="K347" s="28"/>
      <c r="L347" s="28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customFormat="false" ht="12.75" hidden="false" customHeight="false" outlineLevel="1" collapsed="false">
      <c r="A348" s="116"/>
      <c r="B348" s="2"/>
      <c r="C348" s="2"/>
      <c r="D348" s="2"/>
      <c r="E348" s="2"/>
      <c r="F348" s="2"/>
      <c r="G348" s="28"/>
      <c r="H348" s="28"/>
      <c r="I348" s="28"/>
      <c r="J348" s="28"/>
      <c r="K348" s="28"/>
      <c r="L348" s="28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customFormat="false" ht="12.75" hidden="false" customHeight="false" outlineLevel="1" collapsed="false">
      <c r="A349" s="116"/>
      <c r="B349" s="2"/>
      <c r="C349" s="2"/>
      <c r="D349" s="2"/>
      <c r="E349" s="2"/>
      <c r="F349" s="2"/>
      <c r="G349" s="25"/>
      <c r="H349" s="25"/>
      <c r="I349" s="25"/>
      <c r="J349" s="25"/>
      <c r="K349" s="25"/>
      <c r="L349" s="25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customFormat="false" ht="12.75" hidden="false" customHeight="false" outlineLevel="1" collapsed="false">
      <c r="A350" s="23"/>
      <c r="B350" s="2"/>
      <c r="C350" s="2"/>
      <c r="D350" s="2"/>
      <c r="E350" s="2"/>
      <c r="F350" s="2"/>
      <c r="G350" s="117"/>
      <c r="H350" s="117"/>
      <c r="I350" s="117"/>
      <c r="J350" s="117"/>
      <c r="K350" s="117"/>
      <c r="L350" s="117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customFormat="false" ht="12.75" hidden="false" customHeight="false" outlineLevel="1" collapsed="false">
      <c r="A351" s="116"/>
      <c r="B351" s="118"/>
      <c r="C351" s="118"/>
      <c r="D351" s="118"/>
      <c r="E351" s="2"/>
      <c r="F351" s="2"/>
      <c r="G351" s="119"/>
      <c r="H351" s="119"/>
      <c r="I351" s="119"/>
      <c r="J351" s="119"/>
      <c r="K351" s="119"/>
      <c r="L351" s="119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customFormat="false" ht="12.75" hidden="false" customHeight="false" outlineLevel="1" collapsed="false">
      <c r="A352" s="116"/>
      <c r="B352" s="2"/>
      <c r="C352" s="2"/>
      <c r="D352" s="2"/>
      <c r="E352" s="2"/>
      <c r="F352" s="2"/>
      <c r="G352" s="119"/>
      <c r="H352" s="119"/>
      <c r="I352" s="119"/>
      <c r="J352" s="119"/>
      <c r="K352" s="119"/>
      <c r="L352" s="119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customFormat="false" ht="12.75" hidden="false" customHeight="false" outlineLevel="1" collapsed="false">
      <c r="A353" s="116"/>
      <c r="B353" s="2"/>
      <c r="C353" s="2"/>
      <c r="D353" s="2"/>
      <c r="E353" s="2"/>
      <c r="F353" s="2"/>
      <c r="G353" s="119"/>
      <c r="H353" s="119"/>
      <c r="I353" s="119"/>
      <c r="J353" s="119"/>
      <c r="K353" s="119"/>
      <c r="L353" s="119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customFormat="false" ht="12.75" hidden="false" customHeight="false" outlineLevel="1" collapsed="false">
      <c r="A354" s="116"/>
      <c r="B354" s="2"/>
      <c r="C354" s="2"/>
      <c r="D354" s="2"/>
      <c r="E354" s="2"/>
      <c r="F354" s="2"/>
      <c r="G354" s="119"/>
      <c r="H354" s="119"/>
      <c r="I354" s="119"/>
      <c r="J354" s="119"/>
      <c r="K354" s="119"/>
      <c r="L354" s="119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customFormat="false" ht="12.75" hidden="false" customHeight="false" outlineLevel="1" collapsed="false">
      <c r="A355" s="116"/>
      <c r="B355" s="2"/>
      <c r="C355" s="2"/>
      <c r="D355" s="2"/>
      <c r="E355" s="2"/>
      <c r="F355" s="2"/>
      <c r="G355" s="117"/>
      <c r="H355" s="117"/>
      <c r="I355" s="117"/>
      <c r="J355" s="117"/>
      <c r="K355" s="117"/>
      <c r="L355" s="117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customFormat="false" ht="12.75" hidden="false" customHeight="false" outlineLevel="1" collapsed="false">
      <c r="A356" s="2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customFormat="false" ht="12.75" hidden="false" customHeight="false" outlineLevel="1" collapsed="false">
      <c r="A357" s="2"/>
      <c r="B357" s="2"/>
      <c r="C357" s="2"/>
      <c r="D357" s="2"/>
      <c r="E357" s="2"/>
      <c r="F357" s="2"/>
      <c r="G357" s="28"/>
      <c r="H357" s="28"/>
      <c r="I357" s="28"/>
      <c r="J357" s="28"/>
      <c r="K357" s="28"/>
      <c r="L357" s="28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customFormat="false" ht="12.75" hidden="false" customHeight="false" outlineLevel="1" collapsed="false">
      <c r="A358" s="2"/>
      <c r="B358" s="2"/>
      <c r="C358" s="2"/>
      <c r="D358" s="2"/>
      <c r="E358" s="2"/>
      <c r="F358" s="2"/>
      <c r="G358" s="28"/>
      <c r="H358" s="28"/>
      <c r="I358" s="28"/>
      <c r="J358" s="28"/>
      <c r="K358" s="28"/>
      <c r="L358" s="28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customFormat="false" ht="12.75" hidden="false" customHeight="false" outlineLevel="1" collapsed="false">
      <c r="A359" s="2"/>
      <c r="B359" s="2"/>
      <c r="C359" s="2"/>
      <c r="D359" s="2"/>
      <c r="E359" s="2"/>
      <c r="F359" s="2"/>
      <c r="G359" s="28"/>
      <c r="H359" s="28"/>
      <c r="I359" s="28"/>
      <c r="J359" s="28"/>
      <c r="K359" s="28"/>
      <c r="L359" s="28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customFormat="false" ht="12.75" hidden="false" customHeight="false" outlineLevel="1" collapsed="false">
      <c r="A360" s="2"/>
      <c r="B360" s="2"/>
      <c r="C360" s="2"/>
      <c r="D360" s="2"/>
      <c r="E360" s="120"/>
      <c r="F360" s="120"/>
      <c r="G360" s="28"/>
      <c r="H360" s="28"/>
      <c r="I360" s="28"/>
      <c r="J360" s="28"/>
      <c r="K360" s="28"/>
      <c r="L360" s="28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customFormat="false" ht="12.75" hidden="false" customHeight="false" outlineLevel="1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customFormat="false" ht="12.75" hidden="false" customHeight="false" outlineLevel="1" collapsed="false">
      <c r="A362" s="2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customFormat="false" ht="12.75" hidden="false" customHeight="false" outlineLevel="1" collapsed="false">
      <c r="A363" s="2"/>
      <c r="B363" s="2"/>
      <c r="C363" s="2"/>
      <c r="D363" s="2"/>
      <c r="E363" s="2"/>
      <c r="F363" s="2"/>
      <c r="G363" s="25"/>
      <c r="H363" s="25"/>
      <c r="I363" s="25"/>
      <c r="J363" s="25"/>
      <c r="K363" s="25"/>
      <c r="L363" s="25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customFormat="false" ht="12.75" hidden="false" customHeight="false" outlineLevel="1" collapsed="false">
      <c r="A364" s="116"/>
      <c r="B364" s="2"/>
      <c r="C364" s="2"/>
      <c r="D364" s="2"/>
      <c r="E364" s="2"/>
      <c r="F364" s="2"/>
      <c r="G364" s="25"/>
      <c r="H364" s="25"/>
      <c r="I364" s="25"/>
      <c r="J364" s="25"/>
      <c r="K364" s="25"/>
      <c r="L364" s="25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customFormat="false" ht="12.75" hidden="false" customHeight="false" outlineLevel="1" collapsed="false">
      <c r="A365" s="116"/>
      <c r="B365" s="2"/>
      <c r="C365" s="2"/>
      <c r="D365" s="2"/>
      <c r="E365" s="2"/>
      <c r="F365" s="2"/>
      <c r="G365" s="25"/>
      <c r="H365" s="25"/>
      <c r="I365" s="25"/>
      <c r="J365" s="25"/>
      <c r="K365" s="25"/>
      <c r="L365" s="25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customFormat="false" ht="12.75" hidden="false" customHeight="false" outlineLevel="1" collapsed="false">
      <c r="A366" s="116"/>
      <c r="B366" s="2"/>
      <c r="C366" s="2"/>
      <c r="D366" s="2"/>
      <c r="E366" s="120"/>
      <c r="F366" s="120"/>
      <c r="G366" s="25"/>
      <c r="H366" s="25"/>
      <c r="I366" s="25"/>
      <c r="J366" s="25"/>
      <c r="K366" s="25"/>
      <c r="L366" s="25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customFormat="false" ht="12.75" hidden="false" customHeight="false" outlineLevel="1" collapsed="false">
      <c r="A367" s="2"/>
      <c r="B367" s="2"/>
      <c r="C367" s="2"/>
      <c r="D367" s="2"/>
      <c r="E367" s="2"/>
      <c r="F367" s="2"/>
      <c r="G367" s="25"/>
      <c r="H367" s="25"/>
      <c r="I367" s="25"/>
      <c r="J367" s="25"/>
      <c r="K367" s="25"/>
      <c r="L367" s="25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customFormat="false" ht="12.75" hidden="false" customHeight="false" outlineLevel="1" collapsed="false">
      <c r="A368" s="2"/>
      <c r="B368" s="2"/>
      <c r="C368" s="2"/>
      <c r="D368" s="2"/>
      <c r="E368" s="2"/>
      <c r="F368" s="2"/>
      <c r="G368" s="25"/>
      <c r="H368" s="25"/>
      <c r="I368" s="25"/>
      <c r="J368" s="25"/>
      <c r="K368" s="25"/>
      <c r="L368" s="25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customFormat="false" ht="12.75" hidden="false" customHeight="false" outlineLevel="1" collapsed="false">
      <c r="A369" s="2"/>
      <c r="B369" s="2"/>
      <c r="C369" s="2"/>
      <c r="D369" s="2"/>
      <c r="E369" s="2"/>
      <c r="F369" s="2"/>
      <c r="G369" s="25"/>
      <c r="H369" s="25"/>
      <c r="I369" s="25"/>
      <c r="J369" s="25"/>
      <c r="K369" s="25"/>
      <c r="L369" s="25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customFormat="false" ht="12.75" hidden="false" customHeight="false" outlineLevel="1" collapsed="false">
      <c r="A370" s="2"/>
      <c r="B370" s="2"/>
      <c r="C370" s="2"/>
      <c r="D370" s="2"/>
      <c r="E370" s="2"/>
      <c r="F370" s="2"/>
      <c r="G370" s="25"/>
      <c r="H370" s="25"/>
      <c r="I370" s="25"/>
      <c r="J370" s="25"/>
      <c r="K370" s="25"/>
      <c r="L370" s="25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customFormat="false" ht="12.75" hidden="false" customHeight="false" outlineLevel="1" collapsed="false">
      <c r="A371" s="2"/>
      <c r="B371" s="2"/>
      <c r="C371" s="2"/>
      <c r="D371" s="2"/>
      <c r="E371" s="2"/>
      <c r="F371" s="2"/>
      <c r="G371" s="25"/>
      <c r="H371" s="25"/>
      <c r="I371" s="25"/>
      <c r="J371" s="25"/>
      <c r="K371" s="25"/>
      <c r="L371" s="25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customFormat="false" ht="12.75" hidden="false" customHeight="false" outlineLevel="1" collapsed="false">
      <c r="A372" s="2"/>
      <c r="B372" s="2"/>
      <c r="C372" s="2"/>
      <c r="D372" s="2"/>
      <c r="E372" s="2"/>
      <c r="F372" s="2"/>
      <c r="G372" s="25"/>
      <c r="H372" s="25"/>
      <c r="I372" s="25"/>
      <c r="J372" s="25"/>
      <c r="K372" s="25"/>
      <c r="L372" s="25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customFormat="false" ht="12.75" hidden="false" customHeight="false" outlineLevel="1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customFormat="false" ht="12.75" hidden="false" customHeight="false" outlineLevel="1" collapsed="false">
      <c r="A374" s="23"/>
      <c r="B374" s="2"/>
      <c r="C374" s="2"/>
      <c r="D374" s="2"/>
      <c r="E374" s="121"/>
      <c r="F374" s="121"/>
      <c r="G374" s="121"/>
      <c r="H374" s="121"/>
      <c r="I374" s="121"/>
      <c r="J374" s="121"/>
      <c r="K374" s="121"/>
      <c r="L374" s="121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customFormat="false" ht="12.75" hidden="false" customHeight="false" outlineLevel="1" collapsed="false">
      <c r="A375" s="23"/>
      <c r="B375" s="2"/>
      <c r="C375" s="2"/>
      <c r="D375" s="118"/>
      <c r="E375" s="120"/>
      <c r="F375" s="120"/>
      <c r="G375" s="121"/>
      <c r="H375" s="121"/>
      <c r="I375" s="121"/>
      <c r="J375" s="121"/>
      <c r="K375" s="121"/>
      <c r="L375" s="121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customFormat="false" ht="12.75" hidden="false" customHeight="false" outlineLevel="1" collapsed="false">
      <c r="A376" s="23"/>
      <c r="B376" s="2"/>
      <c r="C376" s="2"/>
      <c r="D376" s="2"/>
      <c r="E376" s="121"/>
      <c r="F376" s="121"/>
      <c r="G376" s="121"/>
      <c r="H376" s="121"/>
      <c r="I376" s="121"/>
      <c r="J376" s="121"/>
      <c r="K376" s="121"/>
      <c r="L376" s="121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customFormat="false" ht="12.75" hidden="false" customHeight="false" outlineLevel="1" collapsed="false">
      <c r="A377" s="23"/>
      <c r="B377" s="2"/>
      <c r="C377" s="2"/>
      <c r="D377" s="2"/>
      <c r="E377" s="2"/>
      <c r="F377" s="2"/>
      <c r="G377" s="121"/>
      <c r="H377" s="121"/>
      <c r="I377" s="121"/>
      <c r="J377" s="121"/>
      <c r="K377" s="121"/>
      <c r="L377" s="121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customFormat="false" ht="12.75" hidden="false" customHeight="false" outlineLevel="1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customFormat="false" ht="12.75" hidden="false" customHeight="false" outlineLevel="1" collapsed="false">
      <c r="A379" s="2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customFormat="false" ht="12.75" hidden="false" customHeight="false" outlineLevel="1" collapsed="false">
      <c r="A380" s="2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customFormat="false" ht="12.75" hidden="false" customHeight="false" outlineLevel="1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customFormat="false" ht="12.75" hidden="false" customHeight="false" outlineLevel="1" collapsed="false">
      <c r="A382" s="2"/>
      <c r="B382" s="2"/>
      <c r="C382" s="2"/>
      <c r="D382" s="2"/>
      <c r="E382" s="2"/>
      <c r="F382" s="2"/>
      <c r="G382" s="107"/>
      <c r="H382" s="107"/>
      <c r="I382" s="107"/>
      <c r="J382" s="107"/>
      <c r="K382" s="107"/>
      <c r="L382" s="107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customFormat="false" ht="12.75" hidden="false" customHeight="false" outlineLevel="1" collapsed="false">
      <c r="A383" s="2"/>
      <c r="B383" s="2"/>
      <c r="C383" s="2"/>
      <c r="D383" s="2"/>
      <c r="E383" s="2"/>
      <c r="F383" s="2"/>
      <c r="G383" s="121"/>
      <c r="H383" s="121"/>
      <c r="I383" s="121"/>
      <c r="J383" s="121"/>
      <c r="K383" s="121"/>
      <c r="L383" s="121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customFormat="false" ht="12.75" hidden="false" customHeight="false" outlineLevel="1" collapsed="false">
      <c r="A384" s="2"/>
      <c r="B384" s="2"/>
      <c r="C384" s="2"/>
      <c r="D384" s="2"/>
      <c r="E384" s="2"/>
      <c r="F384" s="2"/>
      <c r="G384" s="122"/>
      <c r="H384" s="122"/>
      <c r="I384" s="122"/>
      <c r="J384" s="122"/>
      <c r="K384" s="122"/>
      <c r="L384" s="12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customFormat="false" ht="12.75" hidden="false" customHeight="false" outlineLevel="1" collapsed="false">
      <c r="A385" s="2"/>
      <c r="B385" s="2"/>
      <c r="C385" s="2"/>
      <c r="D385" s="2"/>
      <c r="E385" s="2"/>
      <c r="F385" s="2"/>
      <c r="G385" s="107"/>
      <c r="H385" s="107"/>
      <c r="I385" s="107"/>
      <c r="J385" s="107"/>
      <c r="K385" s="107"/>
      <c r="L385" s="107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customFormat="false" ht="12.75" hidden="false" customHeight="false" outlineLevel="1" collapsed="false">
      <c r="A386" s="2"/>
      <c r="B386" s="2"/>
      <c r="C386" s="2"/>
      <c r="D386" s="2"/>
      <c r="E386" s="2"/>
      <c r="F386" s="2"/>
      <c r="G386" s="122"/>
      <c r="H386" s="122"/>
      <c r="I386" s="122"/>
      <c r="J386" s="122"/>
      <c r="K386" s="122"/>
      <c r="L386" s="12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customFormat="false" ht="12.75" hidden="false" customHeight="false" outlineLevel="1" collapsed="false">
      <c r="A387" s="2"/>
      <c r="B387" s="2"/>
      <c r="C387" s="2"/>
      <c r="D387" s="2"/>
      <c r="E387" s="2"/>
      <c r="F387" s="2"/>
      <c r="G387" s="123"/>
      <c r="H387" s="123"/>
      <c r="I387" s="123"/>
      <c r="J387" s="123"/>
      <c r="K387" s="123"/>
      <c r="L387" s="123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customFormat="false" ht="12.75" hidden="false" customHeight="false" outlineLevel="1" collapsed="false">
      <c r="A388" s="2"/>
      <c r="B388" s="2"/>
      <c r="C388" s="2"/>
      <c r="D388" s="2"/>
      <c r="E388" s="2"/>
      <c r="F388" s="2"/>
      <c r="G388" s="123"/>
      <c r="H388" s="123"/>
      <c r="I388" s="123"/>
      <c r="J388" s="123"/>
      <c r="K388" s="123"/>
      <c r="L388" s="123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customFormat="false" ht="12.75" hidden="true" customHeight="false" outlineLevel="2" collapsed="false">
      <c r="A389" s="23"/>
      <c r="B389" s="2"/>
      <c r="C389" s="2"/>
      <c r="D389" s="2"/>
      <c r="E389" s="2"/>
      <c r="F389" s="2"/>
      <c r="G389" s="123"/>
      <c r="H389" s="123"/>
      <c r="I389" s="123"/>
      <c r="J389" s="123"/>
      <c r="K389" s="123"/>
      <c r="L389" s="123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customFormat="false" ht="12.75" hidden="true" customHeight="false" outlineLevel="2" collapsed="false">
      <c r="A390" s="23"/>
      <c r="B390" s="2"/>
      <c r="C390" s="2"/>
      <c r="D390" s="2"/>
      <c r="E390" s="2"/>
      <c r="F390" s="2"/>
      <c r="G390" s="123"/>
      <c r="H390" s="123"/>
      <c r="I390" s="123"/>
      <c r="J390" s="123"/>
      <c r="K390" s="123"/>
      <c r="L390" s="123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customFormat="false" ht="12.75" hidden="true" customHeight="false" outlineLevel="2" collapsed="false">
      <c r="A391" s="2"/>
      <c r="B391" s="2"/>
      <c r="C391" s="2"/>
      <c r="D391" s="2"/>
      <c r="E391" s="2"/>
      <c r="F391" s="2"/>
      <c r="G391" s="123"/>
      <c r="H391" s="123"/>
      <c r="I391" s="123"/>
      <c r="J391" s="123"/>
      <c r="K391" s="123"/>
      <c r="L391" s="123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customFormat="false" ht="12.75" hidden="true" customHeight="false" outlineLevel="2" collapsed="false">
      <c r="A392" s="23"/>
      <c r="B392" s="10"/>
      <c r="C392" s="10"/>
      <c r="D392" s="10"/>
      <c r="E392" s="11"/>
      <c r="F392" s="11"/>
      <c r="G392" s="11"/>
      <c r="H392" s="10"/>
      <c r="I392" s="10"/>
      <c r="J392" s="11"/>
      <c r="K392" s="11"/>
      <c r="L392" s="10"/>
      <c r="M392" s="11"/>
      <c r="N392" s="11"/>
      <c r="O392" s="11"/>
      <c r="P392" s="10"/>
      <c r="Q392" s="11"/>
      <c r="R392" s="11"/>
      <c r="S392" s="2"/>
      <c r="T392" s="2"/>
      <c r="U392" s="2"/>
      <c r="V392" s="2"/>
      <c r="W392" s="2"/>
      <c r="X392" s="11"/>
      <c r="Y392" s="2"/>
    </row>
    <row r="393" customFormat="false" ht="12.75" hidden="true" customHeight="false" outlineLevel="2" collapsed="false">
      <c r="A393" s="2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customFormat="false" ht="12.75" hidden="true" customHeight="false" outlineLevel="2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customFormat="false" ht="12.75" hidden="true" customHeight="false" outlineLevel="2" collapsed="false">
      <c r="A395" s="2"/>
      <c r="B395" s="107"/>
      <c r="C395" s="107"/>
      <c r="D395" s="107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2"/>
      <c r="T395" s="2"/>
      <c r="U395" s="2"/>
      <c r="V395" s="2"/>
      <c r="W395" s="2"/>
      <c r="X395" s="107"/>
      <c r="Y395" s="2"/>
    </row>
    <row r="396" customFormat="false" ht="12.75" hidden="true" customHeight="false" outlineLevel="2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customFormat="false" ht="12.75" hidden="true" customHeight="false" outlineLevel="2" collapsed="false">
      <c r="A397" s="2"/>
      <c r="B397" s="121"/>
      <c r="C397" s="121"/>
      <c r="D397" s="121"/>
      <c r="E397" s="121"/>
      <c r="F397" s="121"/>
      <c r="G397" s="121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2"/>
      <c r="T397" s="2"/>
      <c r="U397" s="2"/>
      <c r="V397" s="2"/>
      <c r="W397" s="2"/>
      <c r="X397" s="107"/>
      <c r="Y397" s="2"/>
    </row>
    <row r="398" customFormat="false" ht="12.75" hidden="true" customHeight="false" outlineLevel="2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customFormat="false" ht="12.75" hidden="true" customHeight="false" outlineLevel="2" collapsed="false">
      <c r="A399" s="2"/>
      <c r="B399" s="107"/>
      <c r="C399" s="107"/>
      <c r="D399" s="107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2"/>
      <c r="T399" s="2"/>
      <c r="U399" s="2"/>
      <c r="V399" s="2"/>
      <c r="W399" s="2"/>
      <c r="X399" s="107"/>
      <c r="Y399" s="107"/>
      <c r="Z399" s="107"/>
      <c r="AA399" s="107"/>
      <c r="AB399" s="107"/>
      <c r="AC399" s="107"/>
      <c r="AD399" s="107"/>
    </row>
    <row r="400" customFormat="false" ht="12.75" hidden="true" customHeight="false" outlineLevel="2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customFormat="false" ht="12.75" hidden="true" customHeight="false" outlineLevel="2" collapsed="false">
      <c r="A401" s="2"/>
      <c r="B401" s="107"/>
      <c r="C401" s="107"/>
      <c r="D401" s="107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2"/>
      <c r="T401" s="2"/>
      <c r="U401" s="2"/>
      <c r="V401" s="2"/>
      <c r="W401" s="2"/>
      <c r="X401" s="107"/>
      <c r="Y401" s="2"/>
    </row>
    <row r="402" customFormat="false" ht="12.75" hidden="true" customHeight="false" outlineLevel="2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customFormat="false" ht="12.75" hidden="true" customHeight="false" outlineLevel="2" collapsed="false">
      <c r="A403" s="2"/>
      <c r="B403" s="107"/>
      <c r="C403" s="107"/>
      <c r="D403" s="107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2"/>
      <c r="T403" s="2"/>
      <c r="U403" s="2"/>
      <c r="V403" s="2"/>
      <c r="W403" s="2"/>
      <c r="X403" s="107"/>
      <c r="Y403" s="107"/>
    </row>
    <row r="404" customFormat="false" ht="12.75" hidden="true" customHeight="false" outlineLevel="2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customFormat="false" ht="12.75" hidden="true" customHeight="false" outlineLevel="2" collapsed="false">
      <c r="A405" s="2"/>
      <c r="B405" s="107"/>
      <c r="C405" s="107"/>
      <c r="D405" s="107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2"/>
      <c r="T405" s="2"/>
      <c r="U405" s="2"/>
      <c r="V405" s="2"/>
      <c r="W405" s="2"/>
      <c r="X405" s="107"/>
      <c r="Y405" s="107"/>
    </row>
    <row r="406" customFormat="false" ht="12.75" hidden="true" customHeight="false" outlineLevel="2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customFormat="false" ht="12.75" hidden="false" customHeight="false" outlineLevel="1" collapsed="tru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customFormat="false" ht="12.75" hidden="false" customHeight="false" outlineLevel="1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customFormat="false" ht="12.75" hidden="false" customHeight="false" outlineLevel="1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customFormat="false" ht="12.75" hidden="false" customHeight="false" outlineLevel="1" collapsed="false">
      <c r="A410" s="8"/>
      <c r="B410" s="8"/>
      <c r="C410" s="8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customFormat="false" ht="12.75" hidden="false" customHeight="false" outlineLevel="1" collapsed="false">
      <c r="A411" s="23"/>
      <c r="B411" s="23"/>
      <c r="C411" s="2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customFormat="false" ht="12.75" hidden="false" customHeight="false" outlineLevel="1" collapsed="false">
      <c r="A412" s="23"/>
      <c r="B412" s="105"/>
      <c r="C412" s="105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customFormat="false" ht="12.75" hidden="false" customHeight="false" outlineLevel="1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customFormat="false" ht="12.75" hidden="false" customHeight="false" outlineLevel="1" collapsed="false">
      <c r="A414" s="8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customFormat="false" ht="12.75" hidden="false" customHeight="false" outlineLevel="1" collapsed="false">
      <c r="A415" s="23"/>
      <c r="B415" s="23"/>
      <c r="C415" s="2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customFormat="false" ht="12.75" hidden="false" customHeight="false" outlineLevel="1" collapsed="false">
      <c r="A416" s="106"/>
      <c r="B416" s="23"/>
      <c r="C416" s="23"/>
      <c r="D416" s="107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</row>
    <row r="417" customFormat="false" ht="12.75" hidden="false" customHeight="false" outlineLevel="1" collapsed="false">
      <c r="A417" s="106"/>
      <c r="B417" s="23"/>
      <c r="C417" s="23"/>
      <c r="D417" s="107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</row>
    <row r="418" customFormat="false" ht="12.75" hidden="false" customHeight="false" outlineLevel="1" collapsed="false">
      <c r="A418" s="106"/>
      <c r="B418" s="106"/>
      <c r="C418" s="106"/>
      <c r="D418" s="107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</row>
    <row r="419" customFormat="false" ht="12.75" hidden="false" customHeight="false" outlineLevel="1" collapsed="false">
      <c r="A419" s="106"/>
      <c r="B419" s="106"/>
      <c r="C419" s="106"/>
      <c r="D419" s="107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</row>
    <row r="420" customFormat="false" ht="12.75" hidden="false" customHeight="false" outlineLevel="1" collapsed="false">
      <c r="A420" s="106"/>
      <c r="B420" s="8"/>
      <c r="C420" s="8"/>
      <c r="D420" s="107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</row>
    <row r="421" customFormat="false" ht="12.75" hidden="false" customHeight="false" outlineLevel="1" collapsed="false">
      <c r="A421" s="2"/>
      <c r="B421" s="2"/>
      <c r="C421" s="2"/>
      <c r="D421" s="107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</row>
    <row r="422" customFormat="false" ht="12.75" hidden="false" customHeight="false" outlineLevel="1" collapsed="false">
      <c r="A422" s="23"/>
      <c r="B422" s="23"/>
      <c r="C422" s="23"/>
      <c r="D422" s="107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</row>
    <row r="423" customFormat="false" ht="12.75" hidden="false" customHeight="false" outlineLevel="1" collapsed="false">
      <c r="A423" s="106"/>
      <c r="B423" s="23"/>
      <c r="C423" s="23"/>
      <c r="D423" s="107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</row>
    <row r="424" customFormat="false" ht="12.75" hidden="false" customHeight="false" outlineLevel="1" collapsed="false">
      <c r="A424" s="106"/>
      <c r="B424" s="23"/>
      <c r="C424" s="23"/>
      <c r="D424" s="107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</row>
    <row r="425" customFormat="false" ht="12.75" hidden="false" customHeight="false" outlineLevel="1" collapsed="false">
      <c r="A425" s="106"/>
      <c r="B425" s="23"/>
      <c r="C425" s="23"/>
      <c r="D425" s="107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</row>
    <row r="426" customFormat="false" ht="12.75" hidden="false" customHeight="false" outlineLevel="1" collapsed="false">
      <c r="A426" s="106"/>
      <c r="B426" s="23"/>
      <c r="C426" s="23"/>
      <c r="D426" s="107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</row>
    <row r="427" customFormat="false" ht="12.75" hidden="false" customHeight="false" outlineLevel="1" collapsed="false">
      <c r="A427" s="106"/>
      <c r="B427" s="23"/>
      <c r="C427" s="23"/>
      <c r="D427" s="107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</row>
    <row r="428" customFormat="false" ht="12.75" hidden="false" customHeight="false" outlineLevel="1" collapsed="false">
      <c r="A428" s="106"/>
      <c r="B428" s="23"/>
      <c r="C428" s="23"/>
      <c r="D428" s="107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</row>
    <row r="429" customFormat="false" ht="12.75" hidden="false" customHeight="false" outlineLevel="1" collapsed="false">
      <c r="A429" s="106"/>
      <c r="B429" s="23"/>
      <c r="C429" s="23"/>
      <c r="D429" s="107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</row>
    <row r="430" customFormat="false" ht="12.75" hidden="false" customHeight="false" outlineLevel="1" collapsed="false">
      <c r="A430" s="106"/>
      <c r="B430" s="23"/>
      <c r="C430" s="23"/>
      <c r="D430" s="107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</row>
    <row r="431" customFormat="false" ht="12.75" hidden="false" customHeight="false" outlineLevel="1" collapsed="false">
      <c r="A431" s="106"/>
      <c r="B431" s="23"/>
      <c r="C431" s="23"/>
      <c r="D431" s="107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</row>
    <row r="432" customFormat="false" ht="12.75" hidden="false" customHeight="false" outlineLevel="1" collapsed="false">
      <c r="A432" s="106"/>
      <c r="B432" s="106"/>
      <c r="C432" s="106"/>
      <c r="D432" s="107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</row>
    <row r="433" customFormat="false" ht="12.75" hidden="false" customHeight="false" outlineLevel="1" collapsed="false">
      <c r="A433" s="106"/>
      <c r="B433" s="106"/>
      <c r="C433" s="106"/>
      <c r="D433" s="107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</row>
    <row r="434" customFormat="false" ht="12.75" hidden="false" customHeight="false" outlineLevel="1" collapsed="false">
      <c r="A434" s="23"/>
      <c r="B434" s="23"/>
      <c r="C434" s="23"/>
      <c r="D434" s="107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</row>
    <row r="435" customFormat="false" ht="12.75" hidden="false" customHeight="false" outlineLevel="1" collapsed="false">
      <c r="A435" s="106"/>
      <c r="B435" s="106"/>
      <c r="C435" s="106"/>
      <c r="D435" s="107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</row>
    <row r="436" customFormat="false" ht="12.75" hidden="false" customHeight="false" outlineLevel="1" collapsed="false">
      <c r="A436" s="23"/>
      <c r="B436" s="23"/>
      <c r="C436" s="23"/>
      <c r="D436" s="107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</row>
    <row r="437" customFormat="false" ht="12.75" hidden="false" customHeight="false" outlineLevel="1" collapsed="false">
      <c r="A437" s="106"/>
      <c r="B437" s="108"/>
      <c r="C437" s="108"/>
      <c r="D437" s="107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</row>
    <row r="438" customFormat="false" ht="12.75" hidden="false" customHeight="false" outlineLevel="1" collapsed="false">
      <c r="A438" s="23"/>
      <c r="B438" s="23"/>
      <c r="C438" s="23"/>
      <c r="D438" s="107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</row>
    <row r="439" customFormat="false" ht="12.75" hidden="false" customHeight="false" outlineLevel="1" collapsed="false">
      <c r="A439" s="2"/>
      <c r="B439" s="2"/>
      <c r="C439" s="2"/>
      <c r="D439" s="107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</row>
    <row r="440" customFormat="false" ht="12.75" hidden="false" customHeight="false" outlineLevel="1" collapsed="false">
      <c r="A440" s="23"/>
      <c r="B440" s="23"/>
      <c r="C440" s="23"/>
      <c r="D440" s="107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</row>
    <row r="441" customFormat="false" ht="12.75" hidden="false" customHeight="false" outlineLevel="1" collapsed="false">
      <c r="A441" s="106"/>
      <c r="B441" s="106"/>
      <c r="C441" s="106"/>
      <c r="D441" s="107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</row>
    <row r="442" customFormat="false" ht="12.75" hidden="false" customHeight="false" outlineLevel="1" collapsed="false">
      <c r="A442" s="106"/>
      <c r="B442" s="106"/>
      <c r="C442" s="106"/>
      <c r="D442" s="107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</row>
    <row r="443" customFormat="false" ht="12.75" hidden="false" customHeight="false" outlineLevel="1" collapsed="false">
      <c r="A443" s="106"/>
      <c r="B443" s="106"/>
      <c r="C443" s="106"/>
      <c r="D443" s="107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</row>
    <row r="444" customFormat="false" ht="12.75" hidden="false" customHeight="false" outlineLevel="1" collapsed="false">
      <c r="A444" s="106"/>
      <c r="B444" s="2"/>
      <c r="C444" s="2"/>
      <c r="D444" s="107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</row>
    <row r="445" customFormat="false" ht="12.75" hidden="false" customHeight="false" outlineLevel="1" collapsed="false">
      <c r="A445" s="23"/>
      <c r="B445" s="23"/>
      <c r="C445" s="23"/>
      <c r="D445" s="107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</row>
    <row r="446" customFormat="false" ht="12.75" hidden="false" customHeight="false" outlineLevel="1" collapsed="false">
      <c r="A446" s="23"/>
      <c r="B446" s="23"/>
      <c r="C446" s="23"/>
      <c r="D446" s="107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</row>
    <row r="447" customFormat="false" ht="12.75" hidden="false" customHeight="false" outlineLevel="1" collapsed="false">
      <c r="A447" s="106"/>
      <c r="B447" s="23"/>
      <c r="C447" s="23"/>
      <c r="D447" s="107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</row>
    <row r="448" customFormat="false" ht="12.75" hidden="false" customHeight="false" outlineLevel="1" collapsed="false">
      <c r="A448" s="106"/>
      <c r="B448" s="23"/>
      <c r="C448" s="23"/>
      <c r="D448" s="107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</row>
    <row r="449" customFormat="false" ht="12.75" hidden="false" customHeight="false" outlineLevel="1" collapsed="false">
      <c r="A449" s="106"/>
      <c r="B449" s="23"/>
      <c r="C449" s="23"/>
      <c r="D449" s="107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</row>
    <row r="450" customFormat="false" ht="12.75" hidden="false" customHeight="false" outlineLevel="1" collapsed="false">
      <c r="A450" s="106"/>
      <c r="B450" s="23"/>
      <c r="C450" s="23"/>
      <c r="D450" s="107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</row>
    <row r="451" customFormat="false" ht="12.75" hidden="false" customHeight="false" outlineLevel="1" collapsed="false">
      <c r="A451" s="106"/>
      <c r="B451" s="23"/>
      <c r="C451" s="23"/>
      <c r="D451" s="107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</row>
    <row r="452" customFormat="false" ht="12.75" hidden="false" customHeight="false" outlineLevel="1" collapsed="false">
      <c r="A452" s="8"/>
      <c r="B452" s="108"/>
      <c r="C452" s="108"/>
      <c r="D452" s="107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</row>
    <row r="453" customFormat="false" ht="12.75" hidden="false" customHeight="false" outlineLevel="1" collapsed="false">
      <c r="A453" s="23"/>
      <c r="B453" s="23"/>
      <c r="C453" s="23"/>
      <c r="D453" s="107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</row>
    <row r="454" customFormat="false" ht="12.75" hidden="false" customHeight="false" outlineLevel="1" collapsed="false">
      <c r="A454" s="2"/>
      <c r="B454" s="2"/>
      <c r="C454" s="2"/>
      <c r="D454" s="107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</row>
    <row r="455" customFormat="false" ht="12.75" hidden="false" customHeight="false" outlineLevel="1" collapsed="false">
      <c r="A455" s="23"/>
      <c r="B455" s="105"/>
      <c r="C455" s="105"/>
      <c r="D455" s="107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</row>
    <row r="456" customFormat="false" ht="12.75" hidden="false" customHeight="false" outlineLevel="1" collapsed="false">
      <c r="A456" s="23"/>
      <c r="B456" s="105"/>
      <c r="C456" s="105"/>
      <c r="D456" s="107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</row>
    <row r="457" customFormat="false" ht="12.75" hidden="false" customHeight="false" outlineLevel="1" collapsed="false">
      <c r="A457" s="23"/>
      <c r="B457" s="105"/>
      <c r="C457" s="105"/>
      <c r="D457" s="107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</row>
    <row r="458" customFormat="false" ht="12.75" hidden="false" customHeight="false" outlineLevel="1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customFormat="false" ht="12.75" hidden="false" customHeight="false" outlineLevel="1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customFormat="false" ht="12.75" hidden="false" customHeight="false" outlineLevel="1" collapsed="false">
      <c r="A460" s="8"/>
      <c r="B460" s="8"/>
      <c r="C460" s="8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customFormat="false" ht="12.75" hidden="false" customHeight="false" outlineLevel="1" collapsed="false">
      <c r="A461" s="23"/>
      <c r="B461" s="23"/>
      <c r="C461" s="2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customFormat="false" ht="12.75" hidden="false" customHeight="false" outlineLevel="1" collapsed="false">
      <c r="A462" s="23"/>
      <c r="B462" s="105"/>
      <c r="C462" s="105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customFormat="false" ht="12.75" hidden="false" customHeight="false" outlineLevel="1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customFormat="false" ht="12.75" hidden="false" customHeight="false" outlineLevel="1" collapsed="false">
      <c r="A464" s="8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2"/>
      <c r="T464" s="2"/>
      <c r="U464" s="2"/>
      <c r="V464" s="2"/>
      <c r="W464" s="2"/>
      <c r="X464" s="2"/>
      <c r="Y464" s="2"/>
    </row>
    <row r="465" customFormat="false" ht="12.75" hidden="false" customHeight="false" outlineLevel="1" collapsed="false">
      <c r="A465" s="23"/>
      <c r="B465" s="23"/>
      <c r="C465" s="23"/>
      <c r="D465" s="2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customFormat="false" ht="12.75" hidden="false" customHeight="false" outlineLevel="1" collapsed="false">
      <c r="A466" s="106"/>
      <c r="B466" s="23"/>
      <c r="C466" s="23"/>
      <c r="D466" s="23"/>
      <c r="E466" s="124"/>
      <c r="F466" s="124"/>
      <c r="G466" s="124"/>
      <c r="H466" s="124"/>
      <c r="I466" s="124"/>
      <c r="J466" s="124"/>
      <c r="K466" s="124"/>
      <c r="L466" s="124"/>
      <c r="M466" s="124"/>
      <c r="N466" s="124"/>
      <c r="O466" s="124"/>
      <c r="P466" s="124"/>
      <c r="Q466" s="124"/>
      <c r="R466" s="124"/>
      <c r="S466" s="2"/>
      <c r="T466" s="2"/>
      <c r="U466" s="2"/>
      <c r="V466" s="2"/>
      <c r="W466" s="2"/>
      <c r="X466" s="2"/>
      <c r="Y466" s="2"/>
    </row>
    <row r="467" customFormat="false" ht="12.75" hidden="false" customHeight="false" outlineLevel="1" collapsed="false">
      <c r="A467" s="106"/>
      <c r="B467" s="23"/>
      <c r="C467" s="23"/>
      <c r="D467" s="23"/>
      <c r="E467" s="124"/>
      <c r="F467" s="124"/>
      <c r="G467" s="124"/>
      <c r="H467" s="124"/>
      <c r="I467" s="124"/>
      <c r="J467" s="124"/>
      <c r="K467" s="124"/>
      <c r="L467" s="124"/>
      <c r="M467" s="124"/>
      <c r="N467" s="124"/>
      <c r="O467" s="124"/>
      <c r="P467" s="124"/>
      <c r="Q467" s="124"/>
      <c r="R467" s="124"/>
      <c r="S467" s="2"/>
      <c r="T467" s="2"/>
      <c r="U467" s="2"/>
      <c r="V467" s="2"/>
      <c r="W467" s="2"/>
      <c r="X467" s="2"/>
      <c r="Y467" s="2"/>
    </row>
    <row r="468" customFormat="false" ht="12.75" hidden="false" customHeight="false" outlineLevel="1" collapsed="false">
      <c r="A468" s="106"/>
      <c r="B468" s="106"/>
      <c r="C468" s="106"/>
      <c r="D468" s="106"/>
      <c r="E468" s="124"/>
      <c r="F468" s="124"/>
      <c r="G468" s="124"/>
      <c r="H468" s="124"/>
      <c r="I468" s="124"/>
      <c r="J468" s="124"/>
      <c r="K468" s="124"/>
      <c r="L468" s="124"/>
      <c r="M468" s="124"/>
      <c r="N468" s="124"/>
      <c r="O468" s="124"/>
      <c r="P468" s="124"/>
      <c r="Q468" s="124"/>
      <c r="R468" s="124"/>
      <c r="S468" s="2"/>
      <c r="T468" s="2"/>
      <c r="U468" s="2"/>
      <c r="V468" s="2"/>
      <c r="W468" s="2"/>
      <c r="X468" s="2"/>
      <c r="Y468" s="2"/>
    </row>
    <row r="469" customFormat="false" ht="12.75" hidden="false" customHeight="false" outlineLevel="1" collapsed="false">
      <c r="A469" s="106"/>
      <c r="B469" s="106"/>
      <c r="C469" s="106"/>
      <c r="D469" s="106"/>
      <c r="E469" s="124"/>
      <c r="F469" s="124"/>
      <c r="G469" s="124"/>
      <c r="H469" s="124"/>
      <c r="I469" s="124"/>
      <c r="J469" s="124"/>
      <c r="K469" s="124"/>
      <c r="L469" s="124"/>
      <c r="M469" s="124"/>
      <c r="N469" s="124"/>
      <c r="O469" s="124"/>
      <c r="P469" s="124"/>
      <c r="Q469" s="124"/>
      <c r="R469" s="124"/>
      <c r="S469" s="2"/>
      <c r="T469" s="2"/>
      <c r="U469" s="2"/>
      <c r="V469" s="2"/>
      <c r="W469" s="2"/>
      <c r="X469" s="2"/>
      <c r="Y469" s="2"/>
    </row>
    <row r="470" customFormat="false" ht="12.75" hidden="false" customHeight="false" outlineLevel="1" collapsed="false">
      <c r="A470" s="106"/>
      <c r="B470" s="8"/>
      <c r="C470" s="8"/>
      <c r="D470" s="8"/>
      <c r="E470" s="124"/>
      <c r="F470" s="124"/>
      <c r="G470" s="124"/>
      <c r="H470" s="124"/>
      <c r="I470" s="124"/>
      <c r="J470" s="124"/>
      <c r="K470" s="124"/>
      <c r="L470" s="124"/>
      <c r="M470" s="124"/>
      <c r="N470" s="124"/>
      <c r="O470" s="124"/>
      <c r="P470" s="124"/>
      <c r="Q470" s="124"/>
      <c r="R470" s="124"/>
      <c r="S470" s="2"/>
      <c r="T470" s="2"/>
      <c r="U470" s="2"/>
      <c r="V470" s="2"/>
      <c r="W470" s="2"/>
      <c r="X470" s="2"/>
      <c r="Y470" s="2"/>
    </row>
    <row r="471" customFormat="false" ht="12.75" hidden="false" customHeight="false" outlineLevel="1" collapsed="false">
      <c r="A471" s="106"/>
      <c r="B471" s="8"/>
      <c r="C471" s="8"/>
      <c r="D471" s="8"/>
      <c r="E471" s="124"/>
      <c r="F471" s="124"/>
      <c r="G471" s="124"/>
      <c r="H471" s="124"/>
      <c r="I471" s="124"/>
      <c r="J471" s="124"/>
      <c r="K471" s="124"/>
      <c r="L471" s="124"/>
      <c r="M471" s="124"/>
      <c r="N471" s="124"/>
      <c r="O471" s="124"/>
      <c r="P471" s="124"/>
      <c r="Q471" s="124"/>
      <c r="R471" s="124"/>
      <c r="S471" s="2"/>
      <c r="T471" s="2"/>
      <c r="U471" s="2"/>
      <c r="V471" s="2"/>
      <c r="W471" s="2"/>
      <c r="X471" s="2"/>
      <c r="Y471" s="2"/>
    </row>
    <row r="472" customFormat="false" ht="12.75" hidden="false" customHeight="false" outlineLevel="1" collapsed="false">
      <c r="A472" s="23"/>
      <c r="B472" s="23"/>
      <c r="C472" s="23"/>
      <c r="D472" s="23"/>
      <c r="E472" s="124"/>
      <c r="F472" s="124"/>
      <c r="G472" s="124"/>
      <c r="H472" s="124"/>
      <c r="I472" s="124"/>
      <c r="J472" s="124"/>
      <c r="K472" s="124"/>
      <c r="L472" s="124"/>
      <c r="M472" s="124"/>
      <c r="N472" s="124"/>
      <c r="O472" s="124"/>
      <c r="P472" s="124"/>
      <c r="Q472" s="124"/>
      <c r="R472" s="124"/>
      <c r="S472" s="2"/>
      <c r="T472" s="2"/>
      <c r="U472" s="2"/>
      <c r="V472" s="2"/>
      <c r="W472" s="2"/>
      <c r="X472" s="2"/>
      <c r="Y472" s="2"/>
    </row>
    <row r="473" customFormat="false" ht="12.75" hidden="false" customHeight="false" outlineLevel="1" collapsed="false">
      <c r="A473" s="106"/>
      <c r="B473" s="23"/>
      <c r="C473" s="23"/>
      <c r="D473" s="23"/>
      <c r="E473" s="124"/>
      <c r="F473" s="124"/>
      <c r="G473" s="124"/>
      <c r="H473" s="124"/>
      <c r="I473" s="124"/>
      <c r="J473" s="124"/>
      <c r="K473" s="124"/>
      <c r="L473" s="124"/>
      <c r="M473" s="124"/>
      <c r="N473" s="124"/>
      <c r="O473" s="124"/>
      <c r="P473" s="124"/>
      <c r="Q473" s="124"/>
      <c r="R473" s="124"/>
      <c r="S473" s="2"/>
      <c r="T473" s="2"/>
      <c r="U473" s="2"/>
      <c r="V473" s="2"/>
      <c r="W473" s="2"/>
      <c r="X473" s="2"/>
      <c r="Y473" s="2"/>
    </row>
    <row r="474" customFormat="false" ht="12.75" hidden="false" customHeight="false" outlineLevel="1" collapsed="false">
      <c r="A474" s="106"/>
      <c r="B474" s="23"/>
      <c r="C474" s="23"/>
      <c r="D474" s="23"/>
      <c r="E474" s="124"/>
      <c r="F474" s="124"/>
      <c r="G474" s="124"/>
      <c r="H474" s="124"/>
      <c r="I474" s="124"/>
      <c r="J474" s="124"/>
      <c r="K474" s="124"/>
      <c r="L474" s="124"/>
      <c r="M474" s="124"/>
      <c r="N474" s="124"/>
      <c r="O474" s="124"/>
      <c r="P474" s="124"/>
      <c r="Q474" s="124"/>
      <c r="R474" s="124"/>
      <c r="S474" s="2"/>
      <c r="T474" s="2"/>
      <c r="U474" s="2"/>
      <c r="V474" s="2"/>
      <c r="W474" s="2"/>
      <c r="X474" s="2"/>
      <c r="Y474" s="2"/>
    </row>
    <row r="475" customFormat="false" ht="12.75" hidden="false" customHeight="false" outlineLevel="1" collapsed="false">
      <c r="A475" s="106"/>
      <c r="B475" s="23"/>
      <c r="C475" s="23"/>
      <c r="D475" s="23"/>
      <c r="E475" s="124"/>
      <c r="F475" s="124"/>
      <c r="G475" s="124"/>
      <c r="H475" s="124"/>
      <c r="I475" s="124"/>
      <c r="J475" s="124"/>
      <c r="K475" s="124"/>
      <c r="L475" s="124"/>
      <c r="M475" s="124"/>
      <c r="N475" s="124"/>
      <c r="O475" s="124"/>
      <c r="P475" s="124"/>
      <c r="Q475" s="124"/>
      <c r="R475" s="124"/>
      <c r="S475" s="2"/>
      <c r="T475" s="2"/>
      <c r="U475" s="2"/>
      <c r="V475" s="2"/>
      <c r="W475" s="2"/>
      <c r="X475" s="2"/>
      <c r="Y475" s="2"/>
    </row>
    <row r="476" customFormat="false" ht="12.75" hidden="false" customHeight="false" outlineLevel="1" collapsed="false">
      <c r="A476" s="106"/>
      <c r="B476" s="23"/>
      <c r="C476" s="23"/>
      <c r="D476" s="23"/>
      <c r="E476" s="124"/>
      <c r="F476" s="124"/>
      <c r="G476" s="124"/>
      <c r="H476" s="124"/>
      <c r="I476" s="124"/>
      <c r="J476" s="124"/>
      <c r="K476" s="124"/>
      <c r="L476" s="124"/>
      <c r="M476" s="124"/>
      <c r="N476" s="124"/>
      <c r="O476" s="124"/>
      <c r="P476" s="124"/>
      <c r="Q476" s="124"/>
      <c r="R476" s="124"/>
      <c r="S476" s="2"/>
      <c r="T476" s="2"/>
      <c r="U476" s="2"/>
      <c r="V476" s="2"/>
      <c r="W476" s="2"/>
      <c r="X476" s="2"/>
      <c r="Y476" s="2"/>
    </row>
    <row r="477" customFormat="false" ht="12.75" hidden="false" customHeight="false" outlineLevel="1" collapsed="false">
      <c r="A477" s="106"/>
      <c r="B477" s="23"/>
      <c r="C477" s="23"/>
      <c r="D477" s="23"/>
      <c r="E477" s="124"/>
      <c r="F477" s="124"/>
      <c r="G477" s="124"/>
      <c r="H477" s="124"/>
      <c r="I477" s="124"/>
      <c r="J477" s="124"/>
      <c r="K477" s="124"/>
      <c r="L477" s="124"/>
      <c r="M477" s="124"/>
      <c r="N477" s="124"/>
      <c r="O477" s="124"/>
      <c r="P477" s="124"/>
      <c r="Q477" s="124"/>
      <c r="R477" s="124"/>
      <c r="S477" s="2"/>
      <c r="T477" s="2"/>
      <c r="U477" s="2"/>
      <c r="V477" s="2"/>
      <c r="W477" s="2"/>
      <c r="X477" s="2"/>
      <c r="Y477" s="2"/>
    </row>
    <row r="478" customFormat="false" ht="12.75" hidden="false" customHeight="false" outlineLevel="1" collapsed="false">
      <c r="A478" s="106"/>
      <c r="B478" s="23"/>
      <c r="C478" s="23"/>
      <c r="D478" s="23"/>
      <c r="E478" s="124"/>
      <c r="F478" s="124"/>
      <c r="G478" s="124"/>
      <c r="H478" s="124"/>
      <c r="I478" s="124"/>
      <c r="J478" s="124"/>
      <c r="K478" s="124"/>
      <c r="L478" s="124"/>
      <c r="M478" s="124"/>
      <c r="N478" s="124"/>
      <c r="O478" s="124"/>
      <c r="P478" s="124"/>
      <c r="Q478" s="124"/>
      <c r="R478" s="124"/>
      <c r="S478" s="2"/>
      <c r="T478" s="2"/>
      <c r="U478" s="2"/>
      <c r="V478" s="2"/>
      <c r="W478" s="2"/>
      <c r="X478" s="2"/>
      <c r="Y478" s="2"/>
    </row>
    <row r="479" customFormat="false" ht="12.75" hidden="false" customHeight="false" outlineLevel="1" collapsed="false">
      <c r="A479" s="106"/>
      <c r="B479" s="23"/>
      <c r="C479" s="23"/>
      <c r="D479" s="23"/>
      <c r="E479" s="124"/>
      <c r="F479" s="124"/>
      <c r="G479" s="124"/>
      <c r="H479" s="124"/>
      <c r="I479" s="124"/>
      <c r="J479" s="124"/>
      <c r="K479" s="124"/>
      <c r="L479" s="124"/>
      <c r="M479" s="124"/>
      <c r="N479" s="124"/>
      <c r="O479" s="124"/>
      <c r="P479" s="124"/>
      <c r="Q479" s="124"/>
      <c r="R479" s="124"/>
      <c r="S479" s="2"/>
      <c r="T479" s="2"/>
      <c r="U479" s="2"/>
      <c r="V479" s="2"/>
      <c r="W479" s="2"/>
      <c r="X479" s="2"/>
      <c r="Y479" s="2"/>
    </row>
    <row r="480" customFormat="false" ht="12.75" hidden="false" customHeight="false" outlineLevel="1" collapsed="false">
      <c r="A480" s="106"/>
      <c r="B480" s="23"/>
      <c r="C480" s="23"/>
      <c r="D480" s="23"/>
      <c r="E480" s="124"/>
      <c r="F480" s="124"/>
      <c r="G480" s="124"/>
      <c r="H480" s="124"/>
      <c r="I480" s="124"/>
      <c r="J480" s="124"/>
      <c r="K480" s="124"/>
      <c r="L480" s="124"/>
      <c r="M480" s="124"/>
      <c r="N480" s="124"/>
      <c r="O480" s="124"/>
      <c r="P480" s="124"/>
      <c r="Q480" s="124"/>
      <c r="R480" s="124"/>
      <c r="S480" s="2"/>
      <c r="T480" s="2"/>
      <c r="U480" s="2"/>
      <c r="V480" s="2"/>
      <c r="W480" s="2"/>
      <c r="X480" s="2"/>
      <c r="Y480" s="2"/>
    </row>
    <row r="481" customFormat="false" ht="12.75" hidden="false" customHeight="false" outlineLevel="1" collapsed="false">
      <c r="A481" s="106"/>
      <c r="B481" s="23"/>
      <c r="C481" s="23"/>
      <c r="D481" s="23"/>
      <c r="E481" s="124"/>
      <c r="F481" s="124"/>
      <c r="G481" s="124"/>
      <c r="H481" s="124"/>
      <c r="I481" s="124"/>
      <c r="J481" s="124"/>
      <c r="K481" s="124"/>
      <c r="L481" s="124"/>
      <c r="M481" s="124"/>
      <c r="N481" s="124"/>
      <c r="O481" s="124"/>
      <c r="P481" s="124"/>
      <c r="Q481" s="124"/>
      <c r="R481" s="124"/>
      <c r="S481" s="2"/>
      <c r="T481" s="2"/>
      <c r="U481" s="2"/>
      <c r="V481" s="2"/>
      <c r="W481" s="2"/>
      <c r="X481" s="2"/>
      <c r="Y481" s="2"/>
    </row>
    <row r="482" customFormat="false" ht="12.75" hidden="false" customHeight="false" outlineLevel="1" collapsed="false">
      <c r="A482" s="106"/>
      <c r="B482" s="23"/>
      <c r="C482" s="23"/>
      <c r="D482" s="23"/>
      <c r="E482" s="124"/>
      <c r="F482" s="124"/>
      <c r="G482" s="124"/>
      <c r="H482" s="124"/>
      <c r="I482" s="124"/>
      <c r="J482" s="124"/>
      <c r="K482" s="124"/>
      <c r="L482" s="124"/>
      <c r="M482" s="124"/>
      <c r="N482" s="124"/>
      <c r="O482" s="124"/>
      <c r="P482" s="124"/>
      <c r="Q482" s="124"/>
      <c r="R482" s="124"/>
      <c r="S482" s="2"/>
      <c r="T482" s="2"/>
      <c r="U482" s="2"/>
      <c r="V482" s="2"/>
      <c r="W482" s="2"/>
      <c r="X482" s="2"/>
      <c r="Y482" s="2"/>
    </row>
    <row r="483" customFormat="false" ht="12.75" hidden="false" customHeight="false" outlineLevel="1" collapsed="false">
      <c r="A483" s="106"/>
      <c r="B483" s="106"/>
      <c r="C483" s="106"/>
      <c r="D483" s="106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2"/>
      <c r="T483" s="2"/>
      <c r="U483" s="2"/>
      <c r="V483" s="2"/>
      <c r="W483" s="2"/>
      <c r="X483" s="2"/>
      <c r="Y483" s="2"/>
    </row>
    <row r="484" customFormat="false" ht="12.75" hidden="false" customHeight="false" outlineLevel="1" collapsed="false">
      <c r="A484" s="106"/>
      <c r="B484" s="106"/>
      <c r="C484" s="106"/>
      <c r="D484" s="106"/>
      <c r="E484" s="124"/>
      <c r="F484" s="124"/>
      <c r="G484" s="124"/>
      <c r="H484" s="124"/>
      <c r="I484" s="124"/>
      <c r="J484" s="124"/>
      <c r="K484" s="124"/>
      <c r="L484" s="124"/>
      <c r="M484" s="124"/>
      <c r="N484" s="124"/>
      <c r="O484" s="124"/>
      <c r="P484" s="124"/>
      <c r="Q484" s="124"/>
      <c r="R484" s="124"/>
      <c r="S484" s="2"/>
      <c r="T484" s="2"/>
      <c r="U484" s="2"/>
      <c r="V484" s="2"/>
      <c r="W484" s="2"/>
      <c r="X484" s="2"/>
      <c r="Y484" s="2"/>
    </row>
    <row r="485" customFormat="false" ht="12.75" hidden="false" customHeight="false" outlineLevel="1" collapsed="false">
      <c r="A485" s="23"/>
      <c r="B485" s="23"/>
      <c r="C485" s="23"/>
      <c r="D485" s="23"/>
      <c r="E485" s="124"/>
      <c r="F485" s="124"/>
      <c r="G485" s="124"/>
      <c r="H485" s="124"/>
      <c r="I485" s="124"/>
      <c r="J485" s="124"/>
      <c r="K485" s="124"/>
      <c r="L485" s="124"/>
      <c r="M485" s="124"/>
      <c r="N485" s="124"/>
      <c r="O485" s="124"/>
      <c r="P485" s="124"/>
      <c r="Q485" s="124"/>
      <c r="R485" s="124"/>
      <c r="S485" s="2"/>
      <c r="T485" s="2"/>
      <c r="U485" s="2"/>
      <c r="V485" s="2"/>
      <c r="W485" s="2"/>
      <c r="X485" s="2"/>
      <c r="Y485" s="2"/>
    </row>
    <row r="486" customFormat="false" ht="12.75" hidden="false" customHeight="false" outlineLevel="1" collapsed="false">
      <c r="A486" s="2"/>
      <c r="B486" s="23"/>
      <c r="C486" s="23"/>
      <c r="D486" s="23"/>
      <c r="E486" s="124"/>
      <c r="F486" s="124"/>
      <c r="G486" s="124"/>
      <c r="H486" s="124"/>
      <c r="I486" s="124"/>
      <c r="J486" s="124"/>
      <c r="K486" s="124"/>
      <c r="L486" s="124"/>
      <c r="M486" s="124"/>
      <c r="N486" s="124"/>
      <c r="O486" s="124"/>
      <c r="P486" s="124"/>
      <c r="Q486" s="124"/>
      <c r="R486" s="124"/>
      <c r="S486" s="2"/>
      <c r="T486" s="2"/>
      <c r="U486" s="2"/>
      <c r="V486" s="2"/>
      <c r="W486" s="2"/>
      <c r="X486" s="2"/>
      <c r="Y486" s="2"/>
    </row>
    <row r="487" customFormat="false" ht="12.75" hidden="false" customHeight="false" outlineLevel="1" collapsed="false">
      <c r="A487" s="106"/>
      <c r="B487" s="106"/>
      <c r="C487" s="106"/>
      <c r="D487" s="106"/>
      <c r="E487" s="124"/>
      <c r="F487" s="124"/>
      <c r="G487" s="124"/>
      <c r="H487" s="124"/>
      <c r="I487" s="124"/>
      <c r="J487" s="124"/>
      <c r="K487" s="124"/>
      <c r="L487" s="124"/>
      <c r="M487" s="124"/>
      <c r="N487" s="124"/>
      <c r="O487" s="124"/>
      <c r="P487" s="124"/>
      <c r="Q487" s="124"/>
      <c r="R487" s="124"/>
      <c r="S487" s="2"/>
      <c r="T487" s="2"/>
      <c r="U487" s="2"/>
      <c r="V487" s="2"/>
      <c r="W487" s="2"/>
      <c r="X487" s="2"/>
      <c r="Y487" s="2"/>
    </row>
    <row r="488" customFormat="false" ht="12.75" hidden="false" customHeight="false" outlineLevel="1" collapsed="false">
      <c r="A488" s="23"/>
      <c r="B488" s="23"/>
      <c r="C488" s="23"/>
      <c r="D488" s="23"/>
      <c r="E488" s="124"/>
      <c r="F488" s="124"/>
      <c r="G488" s="124"/>
      <c r="H488" s="124"/>
      <c r="I488" s="124"/>
      <c r="J488" s="124"/>
      <c r="K488" s="124"/>
      <c r="L488" s="124"/>
      <c r="M488" s="124"/>
      <c r="N488" s="124"/>
      <c r="O488" s="124"/>
      <c r="P488" s="124"/>
      <c r="Q488" s="124"/>
      <c r="R488" s="124"/>
      <c r="S488" s="2"/>
      <c r="T488" s="2"/>
      <c r="U488" s="2"/>
      <c r="V488" s="2"/>
      <c r="W488" s="2"/>
      <c r="X488" s="2"/>
      <c r="Y488" s="2"/>
    </row>
    <row r="489" customFormat="false" ht="12.75" hidden="false" customHeight="false" outlineLevel="1" collapsed="false">
      <c r="A489" s="106"/>
      <c r="B489" s="108"/>
      <c r="C489" s="108"/>
      <c r="D489" s="108"/>
      <c r="E489" s="124"/>
      <c r="F489" s="124"/>
      <c r="G489" s="124"/>
      <c r="H489" s="124"/>
      <c r="I489" s="124"/>
      <c r="J489" s="124"/>
      <c r="K489" s="124"/>
      <c r="L489" s="124"/>
      <c r="M489" s="124"/>
      <c r="N489" s="124"/>
      <c r="O489" s="124"/>
      <c r="P489" s="124"/>
      <c r="Q489" s="124"/>
      <c r="R489" s="124"/>
      <c r="S489" s="2"/>
      <c r="T489" s="2"/>
      <c r="U489" s="2"/>
      <c r="V489" s="2"/>
      <c r="W489" s="2"/>
      <c r="X489" s="2"/>
      <c r="Y489" s="2"/>
    </row>
    <row r="490" customFormat="false" ht="12.75" hidden="false" customHeight="false" outlineLevel="1" collapsed="false">
      <c r="A490" s="23"/>
      <c r="B490" s="23"/>
      <c r="C490" s="23"/>
      <c r="D490" s="23"/>
      <c r="E490" s="124"/>
      <c r="F490" s="124"/>
      <c r="G490" s="124"/>
      <c r="H490" s="124"/>
      <c r="I490" s="124"/>
      <c r="J490" s="124"/>
      <c r="K490" s="124"/>
      <c r="L490" s="124"/>
      <c r="M490" s="124"/>
      <c r="N490" s="124"/>
      <c r="O490" s="124"/>
      <c r="P490" s="124"/>
      <c r="Q490" s="124"/>
      <c r="R490" s="124"/>
      <c r="S490" s="2"/>
      <c r="T490" s="2"/>
      <c r="U490" s="2"/>
      <c r="V490" s="2"/>
      <c r="W490" s="2"/>
      <c r="X490" s="2"/>
      <c r="Y490" s="2"/>
    </row>
    <row r="491" customFormat="false" ht="12.75" hidden="false" customHeight="false" outlineLevel="1" collapsed="false">
      <c r="A491" s="23"/>
      <c r="B491" s="23"/>
      <c r="C491" s="23"/>
      <c r="D491" s="23"/>
      <c r="E491" s="124"/>
      <c r="F491" s="124"/>
      <c r="G491" s="124"/>
      <c r="H491" s="124"/>
      <c r="I491" s="124"/>
      <c r="J491" s="124"/>
      <c r="K491" s="124"/>
      <c r="L491" s="124"/>
      <c r="M491" s="124"/>
      <c r="N491" s="124"/>
      <c r="O491" s="124"/>
      <c r="P491" s="124"/>
      <c r="Q491" s="124"/>
      <c r="R491" s="124"/>
      <c r="S491" s="2"/>
      <c r="T491" s="2"/>
      <c r="U491" s="2"/>
      <c r="V491" s="2"/>
      <c r="W491" s="2"/>
      <c r="X491" s="2"/>
      <c r="Y491" s="2"/>
    </row>
    <row r="492" customFormat="false" ht="12.75" hidden="false" customHeight="false" outlineLevel="1" collapsed="false">
      <c r="A492" s="23"/>
      <c r="B492" s="23"/>
      <c r="C492" s="23"/>
      <c r="D492" s="23"/>
      <c r="E492" s="124"/>
      <c r="F492" s="124"/>
      <c r="G492" s="124"/>
      <c r="H492" s="124"/>
      <c r="I492" s="124"/>
      <c r="J492" s="124"/>
      <c r="K492" s="124"/>
      <c r="L492" s="124"/>
      <c r="M492" s="124"/>
      <c r="N492" s="124"/>
      <c r="O492" s="124"/>
      <c r="P492" s="124"/>
      <c r="Q492" s="124"/>
      <c r="R492" s="124"/>
      <c r="S492" s="2"/>
      <c r="T492" s="2"/>
      <c r="U492" s="2"/>
      <c r="V492" s="2"/>
      <c r="W492" s="2"/>
      <c r="X492" s="2"/>
      <c r="Y492" s="2"/>
    </row>
    <row r="493" customFormat="false" ht="12.75" hidden="false" customHeight="false" outlineLevel="1" collapsed="false">
      <c r="A493" s="23"/>
      <c r="B493" s="105"/>
      <c r="C493" s="105"/>
      <c r="D493" s="105"/>
      <c r="E493" s="124"/>
      <c r="F493" s="124"/>
      <c r="G493" s="124"/>
      <c r="H493" s="124"/>
      <c r="I493" s="124"/>
      <c r="J493" s="124"/>
      <c r="K493" s="124"/>
      <c r="L493" s="124"/>
      <c r="M493" s="124"/>
      <c r="N493" s="124"/>
      <c r="O493" s="124"/>
      <c r="P493" s="124"/>
      <c r="Q493" s="124"/>
      <c r="R493" s="124"/>
      <c r="S493" s="2"/>
      <c r="T493" s="2"/>
      <c r="U493" s="2"/>
      <c r="V493" s="2"/>
      <c r="W493" s="2"/>
      <c r="X493" s="2"/>
      <c r="Y493" s="2"/>
    </row>
    <row r="494" customFormat="false" ht="12.75" hidden="false" customHeight="false" outlineLevel="1" collapsed="false">
      <c r="A494" s="23"/>
      <c r="B494" s="105"/>
      <c r="C494" s="105"/>
      <c r="D494" s="105"/>
      <c r="E494" s="124"/>
      <c r="F494" s="124"/>
      <c r="G494" s="124"/>
      <c r="H494" s="124"/>
      <c r="I494" s="124"/>
      <c r="J494" s="124"/>
      <c r="K494" s="124"/>
      <c r="L494" s="124"/>
      <c r="M494" s="124"/>
      <c r="N494" s="124"/>
      <c r="O494" s="124"/>
      <c r="P494" s="124"/>
      <c r="Q494" s="124"/>
      <c r="R494" s="124"/>
      <c r="S494" s="2"/>
      <c r="T494" s="2"/>
      <c r="U494" s="2"/>
      <c r="V494" s="2"/>
      <c r="W494" s="2"/>
      <c r="X494" s="2"/>
      <c r="Y494" s="2"/>
    </row>
    <row r="495" customFormat="false" ht="12.75" hidden="false" customHeight="false" outlineLevel="1" collapsed="false">
      <c r="A495" s="23"/>
      <c r="B495" s="105"/>
      <c r="C495" s="105"/>
      <c r="D495" s="105"/>
      <c r="E495" s="124"/>
      <c r="F495" s="124"/>
      <c r="G495" s="124"/>
      <c r="H495" s="124"/>
      <c r="I495" s="124"/>
      <c r="J495" s="124"/>
      <c r="K495" s="124"/>
      <c r="L495" s="124"/>
      <c r="M495" s="124"/>
      <c r="N495" s="124"/>
      <c r="O495" s="124"/>
      <c r="P495" s="124"/>
      <c r="Q495" s="124"/>
      <c r="R495" s="124"/>
      <c r="S495" s="2"/>
      <c r="T495" s="2"/>
      <c r="U495" s="2"/>
      <c r="V495" s="2"/>
      <c r="W495" s="2"/>
      <c r="X495" s="2"/>
      <c r="Y495" s="2"/>
    </row>
    <row r="496" customFormat="false" ht="12.75" hidden="false" customHeight="false" outlineLevel="1" collapsed="false">
      <c r="A496" s="23"/>
      <c r="B496" s="105"/>
      <c r="C496" s="105"/>
      <c r="D496" s="105"/>
      <c r="E496" s="124"/>
      <c r="F496" s="124"/>
      <c r="G496" s="124"/>
      <c r="H496" s="124"/>
      <c r="I496" s="124"/>
      <c r="J496" s="124"/>
      <c r="K496" s="124"/>
      <c r="L496" s="124"/>
      <c r="M496" s="124"/>
      <c r="N496" s="124"/>
      <c r="O496" s="124"/>
      <c r="P496" s="124"/>
      <c r="Q496" s="124"/>
      <c r="R496" s="124"/>
      <c r="S496" s="2"/>
      <c r="T496" s="2"/>
      <c r="U496" s="2"/>
      <c r="V496" s="2"/>
      <c r="W496" s="2"/>
      <c r="X496" s="2"/>
      <c r="Y496" s="2"/>
    </row>
    <row r="497" customFormat="false" ht="12.75" hidden="false" customHeight="false" outlineLevel="1" collapsed="false">
      <c r="A497" s="23"/>
      <c r="B497" s="105"/>
      <c r="C497" s="105"/>
      <c r="D497" s="105"/>
      <c r="E497" s="124"/>
      <c r="F497" s="124"/>
      <c r="G497" s="124"/>
      <c r="H497" s="124"/>
      <c r="I497" s="124"/>
      <c r="J497" s="124"/>
      <c r="K497" s="124"/>
      <c r="L497" s="124"/>
      <c r="M497" s="124"/>
      <c r="N497" s="124"/>
      <c r="O497" s="124"/>
      <c r="P497" s="124"/>
      <c r="Q497" s="124"/>
      <c r="R497" s="124"/>
      <c r="S497" s="2"/>
      <c r="T497" s="2"/>
      <c r="U497" s="2"/>
      <c r="V497" s="2"/>
      <c r="W497" s="2"/>
      <c r="X497" s="2"/>
      <c r="Y497" s="2"/>
    </row>
    <row r="498" customFormat="false" ht="12.75" hidden="false" customHeight="false" outlineLevel="1" collapsed="false">
      <c r="A498" s="2"/>
      <c r="B498" s="105"/>
      <c r="C498" s="105"/>
      <c r="D498" s="105"/>
      <c r="E498" s="124"/>
      <c r="F498" s="124"/>
      <c r="G498" s="124"/>
      <c r="H498" s="124"/>
      <c r="I498" s="124"/>
      <c r="J498" s="124"/>
      <c r="K498" s="124"/>
      <c r="L498" s="124"/>
      <c r="M498" s="124"/>
      <c r="N498" s="124"/>
      <c r="O498" s="124"/>
      <c r="P498" s="124"/>
      <c r="Q498" s="124"/>
      <c r="R498" s="124"/>
      <c r="S498" s="124"/>
      <c r="T498" s="124"/>
      <c r="U498" s="124"/>
      <c r="V498" s="124"/>
      <c r="W498" s="124"/>
      <c r="X498" s="124"/>
      <c r="Y498" s="124"/>
    </row>
    <row r="499" customFormat="false" ht="12.75" hidden="false" customHeight="false" outlineLevel="1" collapsed="false">
      <c r="A499" s="2"/>
      <c r="B499" s="124"/>
      <c r="C499" s="124"/>
      <c r="D499" s="105"/>
      <c r="E499" s="124"/>
      <c r="F499" s="124"/>
      <c r="G499" s="124"/>
      <c r="H499" s="124"/>
      <c r="I499" s="124"/>
      <c r="J499" s="124"/>
      <c r="K499" s="124"/>
      <c r="L499" s="124"/>
      <c r="M499" s="124"/>
      <c r="N499" s="124"/>
      <c r="O499" s="124"/>
      <c r="P499" s="124"/>
      <c r="Q499" s="124"/>
      <c r="R499" s="124"/>
      <c r="S499" s="124"/>
      <c r="T499" s="124"/>
      <c r="U499" s="124"/>
      <c r="V499" s="124"/>
      <c r="W499" s="124"/>
      <c r="X499" s="124"/>
      <c r="Y499" s="124"/>
    </row>
    <row r="500" customFormat="false" ht="12.75" hidden="false" customHeight="false" outlineLevel="1" collapsed="false">
      <c r="A500" s="2"/>
      <c r="B500" s="105"/>
      <c r="C500" s="105"/>
      <c r="D500" s="105"/>
      <c r="E500" s="124"/>
      <c r="F500" s="124"/>
      <c r="G500" s="124"/>
      <c r="H500" s="124"/>
      <c r="I500" s="124"/>
      <c r="J500" s="124"/>
      <c r="K500" s="124"/>
      <c r="L500" s="124"/>
      <c r="M500" s="124"/>
      <c r="N500" s="124"/>
      <c r="O500" s="124"/>
      <c r="P500" s="124"/>
      <c r="Q500" s="124"/>
      <c r="R500" s="124"/>
      <c r="S500" s="124"/>
      <c r="T500" s="124"/>
      <c r="U500" s="124"/>
      <c r="V500" s="124"/>
      <c r="W500" s="124"/>
      <c r="X500" s="124"/>
      <c r="Y500" s="124"/>
    </row>
    <row r="501" customFormat="false" ht="12.75" hidden="false" customHeight="false" outlineLevel="1" collapsed="false">
      <c r="A501" s="2"/>
      <c r="B501" s="105"/>
      <c r="C501" s="105"/>
      <c r="D501" s="105"/>
      <c r="E501" s="124"/>
      <c r="F501" s="124"/>
      <c r="G501" s="124"/>
      <c r="H501" s="124"/>
      <c r="I501" s="124"/>
      <c r="J501" s="124"/>
      <c r="K501" s="124"/>
      <c r="L501" s="124"/>
      <c r="M501" s="124"/>
      <c r="N501" s="124"/>
      <c r="O501" s="124"/>
      <c r="P501" s="124"/>
      <c r="Q501" s="124"/>
      <c r="R501" s="124"/>
      <c r="S501" s="124"/>
      <c r="T501" s="124"/>
      <c r="U501" s="124"/>
      <c r="V501" s="124"/>
      <c r="W501" s="124"/>
      <c r="X501" s="124"/>
      <c r="Y501" s="124"/>
    </row>
    <row r="502" customFormat="false" ht="12.75" hidden="false" customHeight="false" outlineLevel="1" collapsed="false">
      <c r="A502" s="2"/>
      <c r="B502" s="105"/>
      <c r="C502" s="105"/>
      <c r="D502" s="105"/>
      <c r="E502" s="124"/>
      <c r="F502" s="124"/>
      <c r="G502" s="124"/>
      <c r="H502" s="124"/>
      <c r="I502" s="124"/>
      <c r="J502" s="124"/>
      <c r="K502" s="124"/>
      <c r="L502" s="124"/>
      <c r="M502" s="124"/>
      <c r="N502" s="124"/>
      <c r="O502" s="124"/>
      <c r="P502" s="124"/>
      <c r="Q502" s="124"/>
      <c r="R502" s="124"/>
      <c r="S502" s="124"/>
      <c r="T502" s="124"/>
      <c r="U502" s="124"/>
      <c r="V502" s="124"/>
      <c r="W502" s="124"/>
      <c r="X502" s="124"/>
      <c r="Y502" s="124"/>
    </row>
    <row r="503" customFormat="false" ht="12.75" hidden="false" customHeight="false" outlineLevel="1" collapsed="false">
      <c r="A503" s="2"/>
      <c r="B503" s="105"/>
      <c r="C503" s="105"/>
      <c r="D503" s="105"/>
      <c r="E503" s="124"/>
      <c r="F503" s="124"/>
      <c r="G503" s="124"/>
      <c r="H503" s="124"/>
      <c r="I503" s="124"/>
      <c r="J503" s="124"/>
      <c r="K503" s="124"/>
      <c r="L503" s="124"/>
      <c r="M503" s="124"/>
      <c r="N503" s="124"/>
      <c r="O503" s="124"/>
      <c r="P503" s="124"/>
      <c r="Q503" s="124"/>
      <c r="R503" s="124"/>
      <c r="S503" s="124"/>
      <c r="T503" s="124"/>
      <c r="U503" s="124"/>
      <c r="V503" s="124"/>
      <c r="W503" s="124"/>
      <c r="X503" s="124"/>
      <c r="Y503" s="124"/>
    </row>
    <row r="504" customFormat="false" ht="12.75" hidden="false" customHeight="false" outlineLevel="1" collapsed="false">
      <c r="A504" s="23"/>
      <c r="B504" s="105"/>
      <c r="C504" s="105"/>
      <c r="D504" s="105"/>
      <c r="E504" s="124"/>
      <c r="F504" s="124"/>
      <c r="G504" s="124"/>
      <c r="H504" s="124"/>
      <c r="I504" s="124"/>
      <c r="J504" s="124"/>
      <c r="K504" s="124"/>
      <c r="L504" s="124"/>
      <c r="M504" s="124"/>
      <c r="N504" s="124"/>
      <c r="O504" s="124"/>
      <c r="P504" s="124"/>
      <c r="Q504" s="124"/>
      <c r="R504" s="124"/>
      <c r="S504" s="124"/>
      <c r="T504" s="124"/>
      <c r="U504" s="124"/>
      <c r="V504" s="124"/>
      <c r="W504" s="124"/>
      <c r="X504" s="124"/>
      <c r="Y504" s="124"/>
    </row>
    <row r="505" customFormat="false" ht="12.75" hidden="false" customHeight="false" outlineLevel="1" collapsed="false">
      <c r="A505" s="2"/>
      <c r="B505" s="105"/>
      <c r="C505" s="105"/>
      <c r="D505" s="105"/>
      <c r="E505" s="124"/>
      <c r="F505" s="124"/>
      <c r="G505" s="124"/>
      <c r="H505" s="124"/>
      <c r="I505" s="124"/>
      <c r="J505" s="124"/>
      <c r="K505" s="124"/>
      <c r="L505" s="124"/>
      <c r="M505" s="124"/>
      <c r="N505" s="124"/>
      <c r="O505" s="124"/>
      <c r="P505" s="124"/>
      <c r="Q505" s="124"/>
      <c r="R505" s="124"/>
      <c r="S505" s="124"/>
      <c r="T505" s="124"/>
      <c r="U505" s="124"/>
      <c r="V505" s="124"/>
      <c r="W505" s="124"/>
      <c r="X505" s="124"/>
      <c r="Y505" s="124"/>
    </row>
    <row r="506" customFormat="false" ht="12.75" hidden="false" customHeight="false" outlineLevel="1" collapsed="false">
      <c r="A506" s="2"/>
      <c r="B506" s="105"/>
      <c r="C506" s="105"/>
      <c r="D506" s="105"/>
      <c r="E506" s="124"/>
      <c r="F506" s="124"/>
      <c r="G506" s="124"/>
      <c r="H506" s="124"/>
      <c r="I506" s="124"/>
      <c r="J506" s="124"/>
      <c r="K506" s="124"/>
      <c r="L506" s="124"/>
      <c r="M506" s="124"/>
      <c r="N506" s="124"/>
      <c r="O506" s="124"/>
      <c r="P506" s="124"/>
      <c r="Q506" s="124"/>
      <c r="R506" s="124"/>
      <c r="S506" s="124"/>
      <c r="T506" s="124"/>
      <c r="U506" s="124"/>
      <c r="V506" s="124"/>
      <c r="W506" s="124"/>
      <c r="X506" s="124"/>
      <c r="Y506" s="124"/>
    </row>
    <row r="507" customFormat="false" ht="12.75" hidden="false" customHeight="false" outlineLevel="1" collapsed="false">
      <c r="A507" s="23"/>
      <c r="B507" s="105"/>
      <c r="C507" s="105"/>
      <c r="D507" s="105"/>
      <c r="E507" s="124"/>
      <c r="F507" s="124"/>
      <c r="G507" s="124"/>
      <c r="H507" s="124"/>
      <c r="I507" s="124"/>
      <c r="J507" s="124"/>
      <c r="K507" s="124"/>
      <c r="L507" s="124"/>
      <c r="M507" s="124"/>
      <c r="N507" s="124"/>
      <c r="O507" s="124"/>
      <c r="P507" s="124"/>
      <c r="Q507" s="124"/>
      <c r="R507" s="124"/>
      <c r="S507" s="124"/>
      <c r="T507" s="124"/>
      <c r="U507" s="124"/>
      <c r="V507" s="124"/>
      <c r="W507" s="124"/>
      <c r="X507" s="124"/>
      <c r="Y507" s="124"/>
    </row>
    <row r="508" customFormat="false" ht="12.75" hidden="false" customHeight="false" outlineLevel="1" collapsed="false">
      <c r="A508" s="23"/>
      <c r="B508" s="105"/>
      <c r="C508" s="105"/>
      <c r="D508" s="105"/>
      <c r="E508" s="124"/>
      <c r="F508" s="124"/>
      <c r="G508" s="124"/>
      <c r="H508" s="124"/>
      <c r="I508" s="124"/>
      <c r="J508" s="124"/>
      <c r="K508" s="124"/>
      <c r="L508" s="124"/>
      <c r="M508" s="124"/>
      <c r="N508" s="124"/>
      <c r="O508" s="124"/>
      <c r="P508" s="124"/>
      <c r="Q508" s="124"/>
      <c r="R508" s="124"/>
      <c r="S508" s="124"/>
      <c r="T508" s="124"/>
      <c r="U508" s="124"/>
      <c r="V508" s="124"/>
      <c r="W508" s="124"/>
      <c r="X508" s="124"/>
      <c r="Y508" s="124"/>
    </row>
    <row r="509" customFormat="false" ht="12.75" hidden="false" customHeight="false" outlineLevel="1" collapsed="false">
      <c r="A509" s="2"/>
      <c r="B509" s="105"/>
      <c r="C509" s="105"/>
      <c r="D509" s="105"/>
      <c r="E509" s="124"/>
      <c r="F509" s="124"/>
      <c r="G509" s="124"/>
      <c r="H509" s="124"/>
      <c r="I509" s="124"/>
      <c r="J509" s="124"/>
      <c r="K509" s="124"/>
      <c r="L509" s="124"/>
      <c r="M509" s="124"/>
      <c r="N509" s="124"/>
      <c r="O509" s="124"/>
      <c r="P509" s="124"/>
      <c r="Q509" s="124"/>
      <c r="R509" s="124"/>
      <c r="S509" s="124"/>
      <c r="T509" s="124"/>
      <c r="U509" s="124"/>
      <c r="V509" s="124"/>
      <c r="W509" s="124"/>
      <c r="X509" s="124"/>
      <c r="Y509" s="124"/>
    </row>
    <row r="510" customFormat="false" ht="12.75" hidden="false" customHeight="false" outlineLevel="1" collapsed="false">
      <c r="A510" s="2"/>
      <c r="B510" s="105"/>
      <c r="C510" s="105"/>
      <c r="D510" s="105"/>
      <c r="E510" s="124"/>
      <c r="F510" s="124"/>
      <c r="G510" s="124"/>
      <c r="H510" s="124"/>
      <c r="I510" s="124"/>
      <c r="J510" s="124"/>
      <c r="K510" s="124"/>
      <c r="L510" s="124"/>
      <c r="M510" s="124"/>
      <c r="N510" s="124"/>
      <c r="O510" s="124"/>
      <c r="P510" s="124"/>
      <c r="Q510" s="124"/>
      <c r="R510" s="124"/>
      <c r="S510" s="124"/>
      <c r="T510" s="124"/>
      <c r="U510" s="124"/>
      <c r="V510" s="124"/>
      <c r="W510" s="124"/>
      <c r="X510" s="124"/>
      <c r="Y510" s="124"/>
    </row>
    <row r="511" customFormat="false" ht="12.75" hidden="false" customHeight="false" outlineLevel="1" collapsed="false">
      <c r="A511" s="2"/>
      <c r="B511" s="105"/>
      <c r="C511" s="105"/>
      <c r="D511" s="105"/>
      <c r="E511" s="124"/>
      <c r="F511" s="124"/>
      <c r="G511" s="124"/>
      <c r="H511" s="124"/>
      <c r="I511" s="124"/>
      <c r="J511" s="124"/>
      <c r="K511" s="124"/>
      <c r="L511" s="124"/>
      <c r="M511" s="124"/>
      <c r="N511" s="124"/>
      <c r="O511" s="124"/>
      <c r="P511" s="124"/>
      <c r="Q511" s="124"/>
      <c r="R511" s="124"/>
      <c r="S511" s="124"/>
      <c r="T511" s="124"/>
      <c r="U511" s="124"/>
      <c r="V511" s="124"/>
      <c r="W511" s="124"/>
      <c r="X511" s="124"/>
      <c r="Y511" s="124"/>
    </row>
    <row r="512" customFormat="false" ht="12.75" hidden="false" customHeight="false" outlineLevel="1" collapsed="false">
      <c r="A512" s="2"/>
      <c r="B512" s="105"/>
      <c r="C512" s="105"/>
      <c r="D512" s="105"/>
      <c r="E512" s="124"/>
      <c r="F512" s="124"/>
      <c r="G512" s="124"/>
      <c r="H512" s="124"/>
      <c r="I512" s="124"/>
      <c r="J512" s="124"/>
      <c r="K512" s="124"/>
      <c r="L512" s="124"/>
      <c r="M512" s="124"/>
      <c r="N512" s="124"/>
      <c r="O512" s="124"/>
      <c r="P512" s="124"/>
      <c r="Q512" s="124"/>
      <c r="R512" s="124"/>
      <c r="S512" s="124"/>
      <c r="T512" s="124"/>
      <c r="U512" s="124"/>
      <c r="V512" s="124"/>
      <c r="W512" s="124"/>
      <c r="X512" s="124"/>
      <c r="Y512" s="124"/>
    </row>
    <row r="513" customFormat="false" ht="12.75" hidden="false" customHeight="false" outlineLevel="1" collapsed="false">
      <c r="A513" s="2"/>
      <c r="B513" s="105"/>
      <c r="C513" s="105"/>
      <c r="D513" s="105"/>
      <c r="E513" s="124"/>
      <c r="F513" s="124"/>
      <c r="G513" s="124"/>
      <c r="H513" s="124"/>
      <c r="I513" s="124"/>
      <c r="J513" s="124"/>
      <c r="K513" s="124"/>
      <c r="L513" s="124"/>
      <c r="M513" s="124"/>
      <c r="N513" s="124"/>
      <c r="O513" s="124"/>
      <c r="P513" s="124"/>
      <c r="Q513" s="124"/>
      <c r="R513" s="124"/>
      <c r="S513" s="124"/>
      <c r="T513" s="124"/>
      <c r="U513" s="124"/>
      <c r="V513" s="124"/>
      <c r="W513" s="124"/>
      <c r="X513" s="124"/>
      <c r="Y513" s="124"/>
    </row>
    <row r="514" customFormat="false" ht="12.75" hidden="false" customHeight="false" outlineLevel="1" collapsed="false">
      <c r="A514" s="2"/>
      <c r="B514" s="105"/>
      <c r="C514" s="105"/>
      <c r="D514" s="105"/>
      <c r="E514" s="124"/>
      <c r="F514" s="124"/>
      <c r="G514" s="124"/>
      <c r="H514" s="124"/>
      <c r="I514" s="124"/>
      <c r="J514" s="124"/>
      <c r="K514" s="124"/>
      <c r="L514" s="124"/>
      <c r="M514" s="124"/>
      <c r="N514" s="124"/>
      <c r="O514" s="124"/>
      <c r="P514" s="124"/>
      <c r="Q514" s="124"/>
      <c r="R514" s="124"/>
      <c r="S514" s="124"/>
      <c r="T514" s="124"/>
      <c r="U514" s="124"/>
      <c r="V514" s="124"/>
      <c r="W514" s="124"/>
      <c r="X514" s="124"/>
      <c r="Y514" s="124"/>
    </row>
    <row r="515" customFormat="false" ht="12.75" hidden="false" customHeight="false" outlineLevel="1" collapsed="false">
      <c r="A515" s="2"/>
      <c r="B515" s="105"/>
      <c r="C515" s="105"/>
      <c r="D515" s="105"/>
      <c r="E515" s="124"/>
      <c r="F515" s="124"/>
      <c r="G515" s="124"/>
      <c r="H515" s="124"/>
      <c r="I515" s="124"/>
      <c r="J515" s="124"/>
      <c r="K515" s="124"/>
      <c r="L515" s="124"/>
      <c r="M515" s="124"/>
      <c r="N515" s="124"/>
      <c r="O515" s="124"/>
      <c r="P515" s="124"/>
      <c r="Q515" s="124"/>
      <c r="R515" s="124"/>
      <c r="S515" s="124"/>
      <c r="T515" s="124"/>
      <c r="U515" s="124"/>
      <c r="V515" s="124"/>
      <c r="W515" s="124"/>
      <c r="X515" s="124"/>
      <c r="Y515" s="124"/>
    </row>
    <row r="516" customFormat="false" ht="12.75" hidden="false" customHeight="false" outlineLevel="1" collapsed="false">
      <c r="A516" s="2"/>
      <c r="B516" s="105"/>
      <c r="C516" s="105"/>
      <c r="D516" s="105"/>
      <c r="E516" s="124"/>
      <c r="F516" s="124"/>
      <c r="G516" s="124"/>
      <c r="H516" s="124"/>
      <c r="I516" s="124"/>
      <c r="J516" s="124"/>
      <c r="K516" s="124"/>
      <c r="L516" s="124"/>
      <c r="M516" s="124"/>
      <c r="N516" s="124"/>
      <c r="O516" s="124"/>
      <c r="P516" s="124"/>
      <c r="Q516" s="124"/>
      <c r="R516" s="124"/>
      <c r="S516" s="2"/>
      <c r="T516" s="2"/>
      <c r="U516" s="2"/>
      <c r="V516" s="2"/>
      <c r="W516" s="2"/>
      <c r="X516" s="2"/>
      <c r="Y516" s="2"/>
    </row>
    <row r="517" customFormat="false" ht="12.75" hidden="false" customHeight="false" outlineLevel="1" collapsed="false">
      <c r="A517" s="23"/>
      <c r="B517" s="105"/>
      <c r="C517" s="105"/>
      <c r="D517" s="105"/>
      <c r="E517" s="124"/>
      <c r="F517" s="124"/>
      <c r="G517" s="124"/>
      <c r="H517" s="124"/>
      <c r="I517" s="124"/>
      <c r="J517" s="124"/>
      <c r="K517" s="124"/>
      <c r="L517" s="124"/>
      <c r="M517" s="124"/>
      <c r="N517" s="124"/>
      <c r="O517" s="124"/>
      <c r="P517" s="124"/>
      <c r="Q517" s="124"/>
      <c r="R517" s="124"/>
      <c r="S517" s="2"/>
      <c r="T517" s="2"/>
      <c r="U517" s="2"/>
      <c r="V517" s="2"/>
      <c r="W517" s="2"/>
      <c r="X517" s="2"/>
      <c r="Y517" s="2"/>
    </row>
    <row r="518" customFormat="false" ht="12.75" hidden="false" customHeight="false" outlineLevel="1" collapsed="false">
      <c r="A518" s="23"/>
      <c r="B518" s="105"/>
      <c r="C518" s="105"/>
      <c r="D518" s="105"/>
      <c r="E518" s="124"/>
      <c r="F518" s="124"/>
      <c r="G518" s="124"/>
      <c r="H518" s="124"/>
      <c r="I518" s="124"/>
      <c r="J518" s="124"/>
      <c r="K518" s="124"/>
      <c r="L518" s="124"/>
      <c r="M518" s="124"/>
      <c r="N518" s="124"/>
      <c r="O518" s="124"/>
      <c r="P518" s="124"/>
      <c r="Q518" s="124"/>
      <c r="R518" s="124"/>
      <c r="S518" s="2"/>
      <c r="T518" s="2"/>
      <c r="U518" s="2"/>
      <c r="V518" s="2"/>
      <c r="W518" s="2"/>
      <c r="X518" s="2"/>
      <c r="Y518" s="2"/>
    </row>
    <row r="519" customFormat="false" ht="12.75" hidden="false" customHeight="false" outlineLevel="1" collapsed="false">
      <c r="A519" s="23"/>
      <c r="B519" s="105"/>
      <c r="C519" s="105"/>
      <c r="D519" s="105"/>
      <c r="E519" s="124"/>
      <c r="F519" s="124"/>
      <c r="G519" s="124"/>
      <c r="H519" s="124"/>
      <c r="I519" s="124"/>
      <c r="J519" s="124"/>
      <c r="K519" s="124"/>
      <c r="L519" s="124"/>
      <c r="M519" s="124"/>
      <c r="N519" s="124"/>
      <c r="O519" s="124"/>
      <c r="P519" s="124"/>
      <c r="Q519" s="124"/>
      <c r="R519" s="124"/>
      <c r="S519" s="2"/>
      <c r="T519" s="2"/>
      <c r="U519" s="2"/>
      <c r="V519" s="2"/>
      <c r="W519" s="2"/>
      <c r="X519" s="2"/>
      <c r="Y519" s="2"/>
    </row>
    <row r="520" customFormat="false" ht="12.75" hidden="false" customHeight="false" outlineLevel="1" collapsed="false">
      <c r="A520" s="23"/>
      <c r="B520" s="105"/>
      <c r="C520" s="105"/>
      <c r="D520" s="105"/>
      <c r="E520" s="124"/>
      <c r="F520" s="124"/>
      <c r="G520" s="124"/>
      <c r="H520" s="124"/>
      <c r="I520" s="124"/>
      <c r="J520" s="124"/>
      <c r="K520" s="124"/>
      <c r="L520" s="124"/>
      <c r="M520" s="124"/>
      <c r="N520" s="124"/>
      <c r="O520" s="124"/>
      <c r="P520" s="124"/>
      <c r="Q520" s="124"/>
      <c r="R520" s="124"/>
      <c r="S520" s="2"/>
      <c r="T520" s="2"/>
      <c r="U520" s="2"/>
      <c r="V520" s="2"/>
      <c r="W520" s="2"/>
      <c r="X520" s="2"/>
      <c r="Y520" s="2"/>
    </row>
    <row r="521" customFormat="false" ht="12.75" hidden="false" customHeight="false" outlineLevel="1" collapsed="false">
      <c r="A521" s="23"/>
      <c r="B521" s="105"/>
      <c r="C521" s="105"/>
      <c r="D521" s="105"/>
      <c r="E521" s="125"/>
      <c r="F521" s="125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"/>
      <c r="T521" s="2"/>
      <c r="U521" s="2"/>
      <c r="V521" s="2"/>
      <c r="W521" s="2"/>
      <c r="X521" s="2"/>
      <c r="Y521" s="2"/>
    </row>
    <row r="522" customFormat="false" ht="12.75" hidden="false" customHeight="false" outlineLevel="1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customFormat="false" ht="12.75" hidden="false" customHeight="false" outlineLevel="1" collapsed="false">
      <c r="A523" s="2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customFormat="false" ht="12.75" hidden="false" customHeight="false" outlineLevel="1" collapsed="false">
      <c r="A524" s="2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customFormat="false" ht="12.75" hidden="false" customHeight="false" outlineLevel="1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customFormat="false" ht="12.75" hidden="false" customHeight="false" outlineLevel="1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customFormat="false" ht="12.75" hidden="false" customHeight="false" outlineLevel="1" collapsed="false">
      <c r="A527" s="8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customFormat="false" ht="12.75" hidden="false" customHeight="false" outlineLevel="1" collapsed="false">
      <c r="A528" s="2"/>
      <c r="B528" s="2"/>
      <c r="C528" s="2"/>
      <c r="D528" s="2"/>
      <c r="E528" s="2"/>
      <c r="F528" s="2"/>
      <c r="G528" s="4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customFormat="false" ht="12.75" hidden="false" customHeight="false" outlineLevel="1" collapsed="false">
      <c r="A529" s="23"/>
      <c r="B529" s="2"/>
      <c r="C529" s="2"/>
      <c r="D529" s="2"/>
      <c r="E529" s="2"/>
      <c r="F529" s="2"/>
      <c r="G529" s="4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2"/>
      <c r="T529" s="2"/>
      <c r="U529" s="2"/>
      <c r="V529" s="2"/>
      <c r="W529" s="2"/>
      <c r="X529" s="2"/>
      <c r="Y529" s="2"/>
    </row>
    <row r="530" customFormat="false" ht="12.75" hidden="false" customHeight="false" outlineLevel="1" collapsed="false">
      <c r="A530" s="2"/>
      <c r="B530" s="2"/>
      <c r="C530" s="2"/>
      <c r="D530" s="2"/>
      <c r="E530" s="2"/>
      <c r="F530" s="2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2"/>
      <c r="T530" s="2"/>
      <c r="U530" s="2"/>
      <c r="V530" s="2"/>
      <c r="W530" s="2"/>
      <c r="X530" s="2"/>
      <c r="Y530" s="2"/>
    </row>
    <row r="531" customFormat="false" ht="12.75" hidden="false" customHeight="false" outlineLevel="1" collapsed="false">
      <c r="A531" s="2"/>
      <c r="B531" s="2"/>
      <c r="C531" s="2"/>
      <c r="D531" s="2"/>
      <c r="E531" s="2"/>
      <c r="F531" s="2"/>
      <c r="G531" s="4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2"/>
      <c r="T531" s="2"/>
      <c r="U531" s="2"/>
      <c r="V531" s="2"/>
      <c r="W531" s="2"/>
      <c r="X531" s="2"/>
      <c r="Y531" s="2"/>
    </row>
    <row r="532" customFormat="false" ht="12.75" hidden="false" customHeight="false" outlineLevel="1" collapsed="false">
      <c r="A532" s="2"/>
      <c r="B532" s="2"/>
      <c r="C532" s="2"/>
      <c r="D532" s="2"/>
      <c r="E532" s="2"/>
      <c r="F532" s="2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2"/>
      <c r="T532" s="2"/>
      <c r="U532" s="2"/>
      <c r="V532" s="2"/>
      <c r="W532" s="2"/>
      <c r="X532" s="2"/>
      <c r="Y532" s="2"/>
    </row>
    <row r="533" customFormat="false" ht="12.75" hidden="false" customHeight="false" outlineLevel="1" collapsed="false">
      <c r="A533" s="2"/>
      <c r="B533" s="2"/>
      <c r="C533" s="2"/>
      <c r="D533" s="2"/>
      <c r="E533" s="2"/>
      <c r="F533" s="2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2"/>
      <c r="T533" s="2"/>
      <c r="U533" s="2"/>
      <c r="V533" s="2"/>
      <c r="W533" s="2"/>
      <c r="X533" s="2"/>
      <c r="Y533" s="2"/>
    </row>
    <row r="534" customFormat="false" ht="12.75" hidden="false" customHeight="false" outlineLevel="1" collapsed="false">
      <c r="A534" s="116"/>
      <c r="B534" s="2"/>
      <c r="C534" s="2"/>
      <c r="D534" s="2"/>
      <c r="E534" s="2"/>
      <c r="F534" s="2"/>
      <c r="G534" s="47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"/>
      <c r="T534" s="2"/>
      <c r="U534" s="2"/>
      <c r="V534" s="2"/>
      <c r="W534" s="2"/>
      <c r="X534" s="2"/>
      <c r="Y534" s="2"/>
    </row>
    <row r="535" customFormat="false" ht="12.75" hidden="false" customHeight="false" outlineLevel="1" collapsed="false">
      <c r="A535" s="116"/>
      <c r="B535" s="2"/>
      <c r="C535" s="2"/>
      <c r="D535" s="2"/>
      <c r="E535" s="2"/>
      <c r="F535" s="2"/>
      <c r="G535" s="47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"/>
      <c r="T535" s="2"/>
      <c r="U535" s="2"/>
      <c r="V535" s="2"/>
      <c r="W535" s="2"/>
      <c r="X535" s="2"/>
      <c r="Y535" s="2"/>
    </row>
    <row r="536" customFormat="false" ht="12.75" hidden="false" customHeight="false" outlineLevel="1" collapsed="false">
      <c r="A536" s="23"/>
      <c r="B536" s="2"/>
      <c r="C536" s="2"/>
      <c r="D536" s="2"/>
      <c r="E536" s="2"/>
      <c r="F536" s="2"/>
      <c r="G536" s="4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customFormat="false" ht="12.75" hidden="false" customHeight="false" outlineLevel="1" collapsed="false">
      <c r="A537" s="2"/>
      <c r="B537" s="2"/>
      <c r="C537" s="2"/>
      <c r="D537" s="125"/>
      <c r="E537" s="125"/>
      <c r="F537" s="125"/>
      <c r="G537" s="126"/>
      <c r="H537" s="126"/>
      <c r="I537" s="126"/>
      <c r="J537" s="126"/>
      <c r="K537" s="126"/>
      <c r="L537" s="126"/>
      <c r="M537" s="126"/>
      <c r="N537" s="126"/>
      <c r="O537" s="126"/>
      <c r="P537" s="126"/>
      <c r="Q537" s="126"/>
      <c r="R537" s="126"/>
      <c r="S537" s="2"/>
      <c r="T537" s="2"/>
      <c r="U537" s="2"/>
      <c r="V537" s="2"/>
      <c r="W537" s="2"/>
      <c r="X537" s="2"/>
      <c r="Y537" s="2"/>
    </row>
    <row r="538" customFormat="false" ht="12.75" hidden="false" customHeight="false" outlineLevel="1" collapsed="false">
      <c r="A538" s="2"/>
      <c r="B538" s="2"/>
      <c r="C538" s="2"/>
      <c r="D538" s="2"/>
      <c r="E538" s="2"/>
      <c r="F538" s="2"/>
      <c r="G538" s="4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customFormat="false" ht="12.75" hidden="false" customHeight="false" outlineLevel="1" collapsed="false">
      <c r="A539" s="23"/>
      <c r="B539" s="2"/>
      <c r="C539" s="2"/>
      <c r="D539" s="2"/>
      <c r="E539" s="2"/>
      <c r="F539" s="2"/>
      <c r="G539" s="47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2"/>
      <c r="T539" s="2"/>
      <c r="U539" s="2"/>
      <c r="V539" s="2"/>
      <c r="W539" s="2"/>
      <c r="X539" s="2"/>
      <c r="Y539" s="2"/>
    </row>
    <row r="540" customFormat="false" ht="12.75" hidden="false" customHeight="false" outlineLevel="1" collapsed="false">
      <c r="A540" s="2"/>
      <c r="B540" s="127"/>
      <c r="C540" s="127"/>
      <c r="D540" s="2"/>
      <c r="E540" s="2"/>
      <c r="F540" s="2"/>
      <c r="G540" s="47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"/>
      <c r="T540" s="2"/>
      <c r="U540" s="2"/>
      <c r="V540" s="2"/>
      <c r="W540" s="2"/>
      <c r="X540" s="2"/>
      <c r="Y540" s="2"/>
    </row>
    <row r="541" customFormat="false" ht="12.75" hidden="false" customHeight="false" outlineLevel="1" collapsed="false">
      <c r="A541" s="23"/>
      <c r="B541" s="2"/>
      <c r="C541" s="2"/>
      <c r="D541" s="2"/>
      <c r="E541" s="2"/>
      <c r="F541" s="2"/>
      <c r="G541" s="47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"/>
      <c r="T541" s="2"/>
      <c r="U541" s="2"/>
      <c r="V541" s="2"/>
      <c r="W541" s="2"/>
      <c r="X541" s="2"/>
      <c r="Y541" s="2"/>
    </row>
    <row r="542" customFormat="false" ht="12.75" hidden="false" customHeight="false" outlineLevel="1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customFormat="false" ht="12.75" hidden="false" customHeight="false" outlineLevel="1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customFormat="false" ht="12.75" hidden="false" customHeight="false" outlineLevel="1" collapsed="false">
      <c r="A544" s="128"/>
      <c r="B544" s="128"/>
      <c r="C544" s="128"/>
      <c r="D544" s="128"/>
      <c r="E544" s="128"/>
      <c r="F544" s="128"/>
      <c r="G544" s="128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  <c r="AA544" s="129"/>
      <c r="AB544" s="129"/>
      <c r="AC544" s="129"/>
      <c r="AD544" s="129"/>
      <c r="AE544" s="129"/>
      <c r="AF544" s="129"/>
      <c r="AG544" s="129"/>
      <c r="AH544" s="129"/>
      <c r="AI544" s="129"/>
      <c r="AJ544" s="129"/>
      <c r="AK544" s="129"/>
      <c r="AL544" s="129"/>
      <c r="AM544" s="129"/>
      <c r="AN544" s="129"/>
      <c r="AO544" s="129"/>
      <c r="AP544" s="129"/>
      <c r="AQ544" s="129"/>
      <c r="AR544" s="129"/>
      <c r="AS544" s="129"/>
      <c r="AT544" s="129"/>
      <c r="AU544" s="129"/>
      <c r="AV544" s="129"/>
      <c r="AW544" s="129"/>
      <c r="AX544" s="129"/>
      <c r="AY544" s="129"/>
      <c r="AZ544" s="129"/>
      <c r="BA544" s="129"/>
      <c r="BB544" s="129"/>
      <c r="BC544" s="129"/>
      <c r="BD544" s="129"/>
      <c r="BE544" s="129"/>
      <c r="BF544" s="129"/>
      <c r="BG544" s="129"/>
      <c r="BH544" s="129"/>
      <c r="BI544" s="129"/>
      <c r="BJ544" s="129"/>
      <c r="BK544" s="129"/>
      <c r="BL544" s="129"/>
      <c r="BM544" s="129"/>
      <c r="BN544" s="129"/>
      <c r="BO544" s="129"/>
      <c r="BP544" s="129"/>
      <c r="BQ544" s="129"/>
      <c r="BR544" s="129"/>
      <c r="BS544" s="129"/>
      <c r="BT544" s="129"/>
      <c r="BU544" s="129"/>
      <c r="BV544" s="129"/>
      <c r="BW544" s="129"/>
      <c r="BX544" s="129"/>
      <c r="BY544" s="129"/>
      <c r="BZ544" s="129"/>
      <c r="CA544" s="129"/>
      <c r="CB544" s="129"/>
      <c r="CC544" s="129"/>
      <c r="CD544" s="129"/>
      <c r="CE544" s="129"/>
      <c r="CF544" s="129"/>
      <c r="CG544" s="129"/>
      <c r="CH544" s="129"/>
      <c r="CI544" s="129"/>
      <c r="CJ544" s="129"/>
      <c r="CK544" s="129"/>
      <c r="CL544" s="129"/>
      <c r="CM544" s="129"/>
      <c r="CN544" s="129"/>
      <c r="CO544" s="129"/>
      <c r="CP544" s="129"/>
      <c r="CQ544" s="129"/>
      <c r="CR544" s="129"/>
      <c r="CS544" s="129"/>
      <c r="CT544" s="129"/>
      <c r="CU544" s="129"/>
      <c r="CV544" s="129"/>
      <c r="CW544" s="129"/>
      <c r="CX544" s="129"/>
      <c r="CY544" s="129"/>
      <c r="CZ544" s="129"/>
      <c r="DA544" s="129"/>
      <c r="DB544" s="129"/>
      <c r="DC544" s="129"/>
      <c r="DD544" s="129"/>
      <c r="DE544" s="129"/>
      <c r="DF544" s="129"/>
      <c r="DG544" s="129"/>
      <c r="DH544" s="129"/>
      <c r="DI544" s="129"/>
      <c r="DJ544" s="129"/>
      <c r="DK544" s="129"/>
      <c r="DL544" s="129"/>
      <c r="DM544" s="129"/>
      <c r="DN544" s="129"/>
      <c r="DO544" s="129"/>
      <c r="DP544" s="129"/>
      <c r="DQ544" s="129"/>
      <c r="DR544" s="129"/>
      <c r="DS544" s="129"/>
      <c r="DT544" s="129"/>
      <c r="DU544" s="129"/>
      <c r="DV544" s="129"/>
      <c r="DW544" s="129"/>
      <c r="DX544" s="129"/>
      <c r="DY544" s="129"/>
      <c r="DZ544" s="129"/>
      <c r="EA544" s="129"/>
      <c r="EB544" s="129"/>
      <c r="EC544" s="129"/>
      <c r="ED544" s="129"/>
      <c r="EE544" s="129"/>
      <c r="EF544" s="129"/>
      <c r="EG544" s="129"/>
      <c r="EH544" s="129"/>
      <c r="EI544" s="129"/>
      <c r="EJ544" s="129"/>
      <c r="EK544" s="129"/>
      <c r="EL544" s="129"/>
      <c r="EM544" s="129"/>
      <c r="EN544" s="129"/>
      <c r="EO544" s="129"/>
      <c r="EP544" s="129"/>
      <c r="EQ544" s="129"/>
      <c r="ER544" s="129"/>
      <c r="ES544" s="129"/>
      <c r="ET544" s="129"/>
      <c r="EU544" s="129"/>
      <c r="EV544" s="129"/>
      <c r="EW544" s="129"/>
      <c r="EX544" s="129"/>
      <c r="EY544" s="129"/>
      <c r="EZ544" s="129"/>
      <c r="FA544" s="129"/>
      <c r="FB544" s="129"/>
      <c r="FC544" s="129"/>
      <c r="FD544" s="129"/>
      <c r="FE544" s="129"/>
      <c r="FF544" s="129"/>
      <c r="FG544" s="129"/>
      <c r="FH544" s="129"/>
      <c r="FI544" s="129"/>
      <c r="FJ544" s="129"/>
      <c r="FK544" s="129"/>
      <c r="FL544" s="129"/>
      <c r="FM544" s="129"/>
      <c r="FN544" s="129"/>
      <c r="FO544" s="129"/>
      <c r="FP544" s="129"/>
      <c r="FQ544" s="129"/>
      <c r="FR544" s="129"/>
      <c r="FS544" s="129"/>
      <c r="FT544" s="129"/>
      <c r="FU544" s="129"/>
      <c r="FV544" s="129"/>
      <c r="FW544" s="129"/>
      <c r="FX544" s="129"/>
      <c r="FY544" s="129"/>
      <c r="FZ544" s="129"/>
      <c r="GA544" s="129"/>
      <c r="GB544" s="129"/>
      <c r="GC544" s="129"/>
      <c r="GD544" s="129"/>
      <c r="GE544" s="129"/>
      <c r="GF544" s="129"/>
      <c r="GG544" s="129"/>
      <c r="GH544" s="129"/>
      <c r="GI544" s="129"/>
      <c r="GJ544" s="129"/>
      <c r="GK544" s="129"/>
      <c r="GL544" s="129"/>
      <c r="GM544" s="129"/>
      <c r="GN544" s="129"/>
      <c r="GO544" s="129"/>
      <c r="GP544" s="129"/>
      <c r="GQ544" s="129"/>
      <c r="GR544" s="129"/>
      <c r="GS544" s="129"/>
      <c r="GT544" s="129"/>
      <c r="GU544" s="129"/>
      <c r="GV544" s="129"/>
      <c r="GW544" s="129"/>
      <c r="GX544" s="129"/>
      <c r="GY544" s="129"/>
      <c r="GZ544" s="129"/>
      <c r="HA544" s="129"/>
      <c r="HB544" s="129"/>
      <c r="HC544" s="129"/>
      <c r="HD544" s="129"/>
      <c r="HE544" s="129"/>
      <c r="HF544" s="129"/>
      <c r="HG544" s="129"/>
      <c r="HH544" s="129"/>
      <c r="HI544" s="129"/>
      <c r="HJ544" s="129"/>
      <c r="HK544" s="129"/>
      <c r="HL544" s="129"/>
      <c r="HM544" s="129"/>
      <c r="HN544" s="129"/>
      <c r="HO544" s="129"/>
      <c r="HP544" s="129"/>
      <c r="HQ544" s="129"/>
      <c r="HR544" s="129"/>
      <c r="HS544" s="129"/>
      <c r="HT544" s="129"/>
      <c r="HU544" s="129"/>
      <c r="HV544" s="129"/>
      <c r="HW544" s="129"/>
      <c r="HX544" s="129"/>
      <c r="HY544" s="129"/>
      <c r="HZ544" s="129"/>
      <c r="IA544" s="129"/>
      <c r="IB544" s="129"/>
      <c r="IC544" s="129"/>
      <c r="ID544" s="129"/>
      <c r="IE544" s="129"/>
      <c r="IF544" s="129"/>
      <c r="IG544" s="129"/>
      <c r="IH544" s="129"/>
      <c r="II544" s="129"/>
      <c r="IJ544" s="129"/>
      <c r="IK544" s="129"/>
      <c r="IL544" s="129"/>
      <c r="IM544" s="129"/>
      <c r="IN544" s="129"/>
      <c r="IO544" s="129"/>
      <c r="IP544" s="129"/>
      <c r="IQ544" s="129"/>
      <c r="IR544" s="129"/>
      <c r="IS544" s="129"/>
      <c r="IT544" s="129"/>
      <c r="IU544" s="129"/>
      <c r="IV544" s="129"/>
      <c r="IW544" s="129"/>
    </row>
    <row r="545" customFormat="false" ht="12.75" hidden="false" customHeight="false" outlineLevel="1" collapsed="false">
      <c r="A545" s="128"/>
      <c r="B545" s="128"/>
      <c r="C545" s="128"/>
      <c r="D545" s="128"/>
      <c r="E545" s="128"/>
      <c r="F545" s="130"/>
      <c r="G545" s="131"/>
      <c r="H545" s="128"/>
      <c r="I545" s="132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  <c r="AA545" s="129"/>
      <c r="AB545" s="129"/>
      <c r="AC545" s="129"/>
      <c r="AD545" s="129"/>
      <c r="AE545" s="129"/>
      <c r="AF545" s="129"/>
      <c r="AG545" s="129"/>
      <c r="AH545" s="129"/>
      <c r="AI545" s="129"/>
      <c r="AJ545" s="129"/>
      <c r="AK545" s="129"/>
      <c r="AL545" s="129"/>
      <c r="AM545" s="129"/>
      <c r="AN545" s="129"/>
      <c r="AO545" s="129"/>
      <c r="AP545" s="129"/>
      <c r="AQ545" s="129"/>
      <c r="AR545" s="129"/>
      <c r="AS545" s="129"/>
      <c r="AT545" s="129"/>
      <c r="AU545" s="129"/>
      <c r="AV545" s="129"/>
      <c r="AW545" s="129"/>
      <c r="AX545" s="129"/>
      <c r="AY545" s="129"/>
      <c r="AZ545" s="129"/>
      <c r="BA545" s="129"/>
      <c r="BB545" s="129"/>
      <c r="BC545" s="129"/>
      <c r="BD545" s="129"/>
      <c r="BE545" s="129"/>
      <c r="BF545" s="129"/>
      <c r="BG545" s="129"/>
      <c r="BH545" s="129"/>
      <c r="BI545" s="129"/>
      <c r="BJ545" s="129"/>
      <c r="BK545" s="129"/>
      <c r="BL545" s="129"/>
      <c r="BM545" s="129"/>
      <c r="BN545" s="129"/>
      <c r="BO545" s="129"/>
      <c r="BP545" s="129"/>
      <c r="BQ545" s="129"/>
      <c r="BR545" s="129"/>
      <c r="BS545" s="129"/>
      <c r="BT545" s="129"/>
      <c r="BU545" s="129"/>
      <c r="BV545" s="129"/>
      <c r="BW545" s="129"/>
      <c r="BX545" s="129"/>
      <c r="BY545" s="129"/>
      <c r="BZ545" s="129"/>
      <c r="CA545" s="129"/>
      <c r="CB545" s="129"/>
      <c r="CC545" s="129"/>
      <c r="CD545" s="129"/>
      <c r="CE545" s="129"/>
      <c r="CF545" s="129"/>
      <c r="CG545" s="129"/>
      <c r="CH545" s="129"/>
      <c r="CI545" s="129"/>
      <c r="CJ545" s="129"/>
      <c r="CK545" s="129"/>
      <c r="CL545" s="129"/>
      <c r="CM545" s="129"/>
      <c r="CN545" s="129"/>
      <c r="CO545" s="129"/>
      <c r="CP545" s="129"/>
      <c r="CQ545" s="129"/>
      <c r="CR545" s="129"/>
      <c r="CS545" s="129"/>
      <c r="CT545" s="129"/>
      <c r="CU545" s="129"/>
      <c r="CV545" s="129"/>
      <c r="CW545" s="129"/>
      <c r="CX545" s="129"/>
      <c r="CY545" s="129"/>
      <c r="CZ545" s="129"/>
      <c r="DA545" s="129"/>
      <c r="DB545" s="129"/>
      <c r="DC545" s="129"/>
      <c r="DD545" s="129"/>
      <c r="DE545" s="129"/>
      <c r="DF545" s="129"/>
      <c r="DG545" s="129"/>
      <c r="DH545" s="129"/>
      <c r="DI545" s="129"/>
      <c r="DJ545" s="129"/>
      <c r="DK545" s="129"/>
      <c r="DL545" s="129"/>
      <c r="DM545" s="129"/>
      <c r="DN545" s="129"/>
      <c r="DO545" s="129"/>
      <c r="DP545" s="129"/>
      <c r="DQ545" s="129"/>
      <c r="DR545" s="129"/>
      <c r="DS545" s="129"/>
      <c r="DT545" s="129"/>
      <c r="DU545" s="129"/>
      <c r="DV545" s="129"/>
      <c r="DW545" s="129"/>
      <c r="DX545" s="129"/>
      <c r="DY545" s="129"/>
      <c r="DZ545" s="129"/>
      <c r="EA545" s="129"/>
      <c r="EB545" s="129"/>
      <c r="EC545" s="129"/>
      <c r="ED545" s="129"/>
      <c r="EE545" s="129"/>
      <c r="EF545" s="129"/>
      <c r="EG545" s="129"/>
      <c r="EH545" s="129"/>
      <c r="EI545" s="129"/>
      <c r="EJ545" s="129"/>
      <c r="EK545" s="129"/>
      <c r="EL545" s="129"/>
      <c r="EM545" s="129"/>
      <c r="EN545" s="129"/>
      <c r="EO545" s="129"/>
      <c r="EP545" s="129"/>
      <c r="EQ545" s="129"/>
      <c r="ER545" s="129"/>
      <c r="ES545" s="129"/>
      <c r="ET545" s="129"/>
      <c r="EU545" s="129"/>
      <c r="EV545" s="129"/>
      <c r="EW545" s="129"/>
      <c r="EX545" s="129"/>
      <c r="EY545" s="129"/>
      <c r="EZ545" s="129"/>
      <c r="FA545" s="129"/>
      <c r="FB545" s="129"/>
      <c r="FC545" s="129"/>
      <c r="FD545" s="129"/>
      <c r="FE545" s="129"/>
      <c r="FF545" s="129"/>
      <c r="FG545" s="129"/>
      <c r="FH545" s="129"/>
      <c r="FI545" s="129"/>
      <c r="FJ545" s="129"/>
      <c r="FK545" s="129"/>
      <c r="FL545" s="129"/>
      <c r="FM545" s="129"/>
      <c r="FN545" s="129"/>
      <c r="FO545" s="129"/>
      <c r="FP545" s="129"/>
      <c r="FQ545" s="129"/>
      <c r="FR545" s="129"/>
      <c r="FS545" s="129"/>
      <c r="FT545" s="129"/>
      <c r="FU545" s="129"/>
      <c r="FV545" s="129"/>
      <c r="FW545" s="129"/>
      <c r="FX545" s="129"/>
      <c r="FY545" s="129"/>
      <c r="FZ545" s="129"/>
      <c r="GA545" s="129"/>
      <c r="GB545" s="129"/>
      <c r="GC545" s="129"/>
      <c r="GD545" s="129"/>
      <c r="GE545" s="129"/>
      <c r="GF545" s="129"/>
      <c r="GG545" s="129"/>
      <c r="GH545" s="129"/>
      <c r="GI545" s="129"/>
      <c r="GJ545" s="129"/>
      <c r="GK545" s="129"/>
      <c r="GL545" s="129"/>
      <c r="GM545" s="129"/>
      <c r="GN545" s="129"/>
      <c r="GO545" s="129"/>
      <c r="GP545" s="129"/>
      <c r="GQ545" s="129"/>
      <c r="GR545" s="129"/>
      <c r="GS545" s="129"/>
      <c r="GT545" s="129"/>
      <c r="GU545" s="129"/>
      <c r="GV545" s="129"/>
      <c r="GW545" s="129"/>
      <c r="GX545" s="129"/>
      <c r="GY545" s="129"/>
      <c r="GZ545" s="129"/>
      <c r="HA545" s="129"/>
      <c r="HB545" s="129"/>
      <c r="HC545" s="129"/>
      <c r="HD545" s="129"/>
      <c r="HE545" s="129"/>
      <c r="HF545" s="129"/>
      <c r="HG545" s="129"/>
      <c r="HH545" s="129"/>
      <c r="HI545" s="129"/>
      <c r="HJ545" s="129"/>
      <c r="HK545" s="129"/>
      <c r="HL545" s="129"/>
      <c r="HM545" s="129"/>
      <c r="HN545" s="129"/>
      <c r="HO545" s="129"/>
      <c r="HP545" s="129"/>
      <c r="HQ545" s="129"/>
      <c r="HR545" s="129"/>
      <c r="HS545" s="129"/>
      <c r="HT545" s="129"/>
      <c r="HU545" s="129"/>
      <c r="HV545" s="129"/>
      <c r="HW545" s="129"/>
      <c r="HX545" s="129"/>
      <c r="HY545" s="129"/>
      <c r="HZ545" s="129"/>
      <c r="IA545" s="129"/>
      <c r="IB545" s="129"/>
      <c r="IC545" s="129"/>
      <c r="ID545" s="129"/>
      <c r="IE545" s="129"/>
      <c r="IF545" s="129"/>
      <c r="IG545" s="129"/>
      <c r="IH545" s="129"/>
      <c r="II545" s="129"/>
      <c r="IJ545" s="129"/>
      <c r="IK545" s="129"/>
      <c r="IL545" s="129"/>
      <c r="IM545" s="129"/>
      <c r="IN545" s="129"/>
      <c r="IO545" s="129"/>
      <c r="IP545" s="129"/>
      <c r="IQ545" s="129"/>
      <c r="IR545" s="129"/>
      <c r="IS545" s="129"/>
      <c r="IT545" s="129"/>
      <c r="IU545" s="129"/>
      <c r="IV545" s="129"/>
      <c r="IW545" s="129"/>
    </row>
    <row r="546" customFormat="false" ht="12.75" hidden="false" customHeight="false" outlineLevel="1" collapsed="false">
      <c r="A546" s="128"/>
      <c r="B546" s="131"/>
      <c r="C546" s="131"/>
      <c r="D546" s="131"/>
      <c r="E546" s="131"/>
      <c r="F546" s="133"/>
      <c r="G546" s="109"/>
      <c r="H546" s="109"/>
      <c r="I546" s="132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  <c r="AA546" s="129"/>
      <c r="AB546" s="129"/>
      <c r="AC546" s="129"/>
      <c r="AD546" s="129"/>
      <c r="AE546" s="129"/>
      <c r="AF546" s="129"/>
      <c r="AG546" s="129"/>
      <c r="AH546" s="129"/>
      <c r="AI546" s="129"/>
      <c r="AJ546" s="129"/>
      <c r="AK546" s="129"/>
      <c r="AL546" s="129"/>
      <c r="AM546" s="129"/>
      <c r="AN546" s="129"/>
      <c r="AO546" s="129"/>
      <c r="AP546" s="129"/>
      <c r="AQ546" s="129"/>
      <c r="AR546" s="129"/>
      <c r="AS546" s="129"/>
      <c r="AT546" s="129"/>
      <c r="AU546" s="129"/>
      <c r="AV546" s="129"/>
      <c r="AW546" s="129"/>
      <c r="AX546" s="129"/>
      <c r="AY546" s="129"/>
      <c r="AZ546" s="129"/>
      <c r="BA546" s="129"/>
      <c r="BB546" s="129"/>
      <c r="BC546" s="129"/>
      <c r="BD546" s="129"/>
      <c r="BE546" s="129"/>
      <c r="BF546" s="129"/>
      <c r="BG546" s="129"/>
      <c r="BH546" s="129"/>
      <c r="BI546" s="129"/>
      <c r="BJ546" s="129"/>
      <c r="BK546" s="129"/>
      <c r="BL546" s="129"/>
      <c r="BM546" s="129"/>
      <c r="BN546" s="129"/>
      <c r="BO546" s="129"/>
      <c r="BP546" s="129"/>
      <c r="BQ546" s="129"/>
      <c r="BR546" s="129"/>
      <c r="BS546" s="129"/>
      <c r="BT546" s="129"/>
      <c r="BU546" s="129"/>
      <c r="BV546" s="129"/>
      <c r="BW546" s="129"/>
      <c r="BX546" s="129"/>
      <c r="BY546" s="129"/>
      <c r="BZ546" s="129"/>
      <c r="CA546" s="129"/>
      <c r="CB546" s="129"/>
      <c r="CC546" s="129"/>
      <c r="CD546" s="129"/>
      <c r="CE546" s="129"/>
      <c r="CF546" s="129"/>
      <c r="CG546" s="129"/>
      <c r="CH546" s="129"/>
      <c r="CI546" s="129"/>
      <c r="CJ546" s="129"/>
      <c r="CK546" s="129"/>
      <c r="CL546" s="129"/>
      <c r="CM546" s="129"/>
      <c r="CN546" s="129"/>
      <c r="CO546" s="129"/>
      <c r="CP546" s="129"/>
      <c r="CQ546" s="129"/>
      <c r="CR546" s="129"/>
      <c r="CS546" s="129"/>
      <c r="CT546" s="129"/>
      <c r="CU546" s="129"/>
      <c r="CV546" s="129"/>
      <c r="CW546" s="129"/>
      <c r="CX546" s="129"/>
      <c r="CY546" s="129"/>
      <c r="CZ546" s="129"/>
      <c r="DA546" s="129"/>
      <c r="DB546" s="129"/>
      <c r="DC546" s="129"/>
      <c r="DD546" s="129"/>
      <c r="DE546" s="129"/>
      <c r="DF546" s="129"/>
      <c r="DG546" s="129"/>
      <c r="DH546" s="129"/>
      <c r="DI546" s="129"/>
      <c r="DJ546" s="129"/>
      <c r="DK546" s="129"/>
      <c r="DL546" s="129"/>
      <c r="DM546" s="129"/>
      <c r="DN546" s="129"/>
      <c r="DO546" s="129"/>
      <c r="DP546" s="129"/>
      <c r="DQ546" s="129"/>
      <c r="DR546" s="129"/>
      <c r="DS546" s="129"/>
      <c r="DT546" s="129"/>
      <c r="DU546" s="129"/>
      <c r="DV546" s="129"/>
      <c r="DW546" s="129"/>
      <c r="DX546" s="129"/>
      <c r="DY546" s="129"/>
      <c r="DZ546" s="129"/>
      <c r="EA546" s="129"/>
      <c r="EB546" s="129"/>
      <c r="EC546" s="129"/>
      <c r="ED546" s="129"/>
      <c r="EE546" s="129"/>
      <c r="EF546" s="129"/>
      <c r="EG546" s="129"/>
      <c r="EH546" s="129"/>
      <c r="EI546" s="129"/>
      <c r="EJ546" s="129"/>
      <c r="EK546" s="129"/>
      <c r="EL546" s="129"/>
      <c r="EM546" s="129"/>
      <c r="EN546" s="129"/>
      <c r="EO546" s="129"/>
      <c r="EP546" s="129"/>
      <c r="EQ546" s="129"/>
      <c r="ER546" s="129"/>
      <c r="ES546" s="129"/>
      <c r="ET546" s="129"/>
      <c r="EU546" s="129"/>
      <c r="EV546" s="129"/>
      <c r="EW546" s="129"/>
      <c r="EX546" s="129"/>
      <c r="EY546" s="129"/>
      <c r="EZ546" s="129"/>
      <c r="FA546" s="129"/>
      <c r="FB546" s="129"/>
      <c r="FC546" s="129"/>
      <c r="FD546" s="129"/>
      <c r="FE546" s="129"/>
      <c r="FF546" s="129"/>
      <c r="FG546" s="129"/>
      <c r="FH546" s="129"/>
      <c r="FI546" s="129"/>
      <c r="FJ546" s="129"/>
      <c r="FK546" s="129"/>
      <c r="FL546" s="129"/>
      <c r="FM546" s="129"/>
      <c r="FN546" s="129"/>
      <c r="FO546" s="129"/>
      <c r="FP546" s="129"/>
      <c r="FQ546" s="129"/>
      <c r="FR546" s="129"/>
      <c r="FS546" s="129"/>
      <c r="FT546" s="129"/>
      <c r="FU546" s="129"/>
      <c r="FV546" s="129"/>
      <c r="FW546" s="129"/>
      <c r="FX546" s="129"/>
      <c r="FY546" s="129"/>
      <c r="FZ546" s="129"/>
      <c r="GA546" s="129"/>
      <c r="GB546" s="129"/>
      <c r="GC546" s="129"/>
      <c r="GD546" s="129"/>
      <c r="GE546" s="129"/>
      <c r="GF546" s="129"/>
      <c r="GG546" s="129"/>
      <c r="GH546" s="129"/>
      <c r="GI546" s="129"/>
      <c r="GJ546" s="129"/>
      <c r="GK546" s="129"/>
      <c r="GL546" s="129"/>
      <c r="GM546" s="129"/>
      <c r="GN546" s="129"/>
      <c r="GO546" s="129"/>
      <c r="GP546" s="129"/>
      <c r="GQ546" s="129"/>
      <c r="GR546" s="129"/>
      <c r="GS546" s="129"/>
      <c r="GT546" s="129"/>
      <c r="GU546" s="129"/>
      <c r="GV546" s="129"/>
      <c r="GW546" s="129"/>
      <c r="GX546" s="129"/>
      <c r="GY546" s="129"/>
      <c r="GZ546" s="129"/>
      <c r="HA546" s="129"/>
      <c r="HB546" s="129"/>
      <c r="HC546" s="129"/>
      <c r="HD546" s="129"/>
      <c r="HE546" s="129"/>
      <c r="HF546" s="129"/>
      <c r="HG546" s="129"/>
      <c r="HH546" s="129"/>
      <c r="HI546" s="129"/>
      <c r="HJ546" s="129"/>
      <c r="HK546" s="129"/>
      <c r="HL546" s="129"/>
      <c r="HM546" s="129"/>
      <c r="HN546" s="129"/>
      <c r="HO546" s="129"/>
      <c r="HP546" s="129"/>
      <c r="HQ546" s="129"/>
      <c r="HR546" s="129"/>
      <c r="HS546" s="129"/>
      <c r="HT546" s="129"/>
      <c r="HU546" s="129"/>
      <c r="HV546" s="129"/>
      <c r="HW546" s="129"/>
      <c r="HX546" s="129"/>
      <c r="HY546" s="129"/>
      <c r="HZ546" s="129"/>
      <c r="IA546" s="129"/>
      <c r="IB546" s="129"/>
      <c r="IC546" s="129"/>
      <c r="ID546" s="129"/>
      <c r="IE546" s="129"/>
      <c r="IF546" s="129"/>
      <c r="IG546" s="129"/>
      <c r="IH546" s="129"/>
      <c r="II546" s="129"/>
      <c r="IJ546" s="129"/>
      <c r="IK546" s="129"/>
      <c r="IL546" s="129"/>
      <c r="IM546" s="129"/>
      <c r="IN546" s="129"/>
      <c r="IO546" s="129"/>
      <c r="IP546" s="129"/>
      <c r="IQ546" s="129"/>
      <c r="IR546" s="129"/>
      <c r="IS546" s="129"/>
      <c r="IT546" s="129"/>
      <c r="IU546" s="129"/>
      <c r="IV546" s="129"/>
      <c r="IW546" s="129"/>
    </row>
    <row r="547" customFormat="false" ht="12.75" hidden="false" customHeight="false" outlineLevel="1" collapsed="false">
      <c r="A547" s="128"/>
      <c r="B547" s="109"/>
      <c r="C547" s="109"/>
      <c r="D547" s="109"/>
      <c r="E547" s="109"/>
      <c r="F547" s="109"/>
      <c r="G547" s="132"/>
      <c r="H547" s="109"/>
      <c r="I547" s="133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  <c r="AA547" s="129"/>
      <c r="AB547" s="129"/>
      <c r="AC547" s="129"/>
      <c r="AD547" s="129"/>
      <c r="AE547" s="129"/>
      <c r="AF547" s="129"/>
      <c r="AG547" s="129"/>
      <c r="AH547" s="129"/>
      <c r="AI547" s="129"/>
      <c r="AJ547" s="129"/>
      <c r="AK547" s="129"/>
      <c r="AL547" s="129"/>
      <c r="AM547" s="129"/>
      <c r="AN547" s="129"/>
      <c r="AO547" s="129"/>
      <c r="AP547" s="129"/>
      <c r="AQ547" s="129"/>
      <c r="AR547" s="129"/>
      <c r="AS547" s="129"/>
      <c r="AT547" s="129"/>
      <c r="AU547" s="129"/>
      <c r="AV547" s="129"/>
      <c r="AW547" s="129"/>
      <c r="AX547" s="129"/>
      <c r="AY547" s="129"/>
      <c r="AZ547" s="129"/>
      <c r="BA547" s="129"/>
      <c r="BB547" s="129"/>
      <c r="BC547" s="129"/>
      <c r="BD547" s="129"/>
      <c r="BE547" s="129"/>
      <c r="BF547" s="129"/>
      <c r="BG547" s="129"/>
      <c r="BH547" s="129"/>
      <c r="BI547" s="129"/>
      <c r="BJ547" s="129"/>
      <c r="BK547" s="129"/>
      <c r="BL547" s="129"/>
      <c r="BM547" s="129"/>
      <c r="BN547" s="129"/>
      <c r="BO547" s="129"/>
      <c r="BP547" s="129"/>
      <c r="BQ547" s="129"/>
      <c r="BR547" s="129"/>
      <c r="BS547" s="129"/>
      <c r="BT547" s="129"/>
      <c r="BU547" s="129"/>
      <c r="BV547" s="129"/>
      <c r="BW547" s="129"/>
      <c r="BX547" s="129"/>
      <c r="BY547" s="129"/>
      <c r="BZ547" s="129"/>
      <c r="CA547" s="129"/>
      <c r="CB547" s="129"/>
      <c r="CC547" s="129"/>
      <c r="CD547" s="129"/>
      <c r="CE547" s="129"/>
      <c r="CF547" s="129"/>
      <c r="CG547" s="129"/>
      <c r="CH547" s="129"/>
      <c r="CI547" s="129"/>
      <c r="CJ547" s="129"/>
      <c r="CK547" s="129"/>
      <c r="CL547" s="129"/>
      <c r="CM547" s="129"/>
      <c r="CN547" s="129"/>
      <c r="CO547" s="129"/>
      <c r="CP547" s="129"/>
      <c r="CQ547" s="129"/>
      <c r="CR547" s="129"/>
      <c r="CS547" s="129"/>
      <c r="CT547" s="129"/>
      <c r="CU547" s="129"/>
      <c r="CV547" s="129"/>
      <c r="CW547" s="129"/>
      <c r="CX547" s="129"/>
      <c r="CY547" s="129"/>
      <c r="CZ547" s="129"/>
      <c r="DA547" s="129"/>
      <c r="DB547" s="129"/>
      <c r="DC547" s="129"/>
      <c r="DD547" s="129"/>
      <c r="DE547" s="129"/>
      <c r="DF547" s="129"/>
      <c r="DG547" s="129"/>
      <c r="DH547" s="129"/>
      <c r="DI547" s="129"/>
      <c r="DJ547" s="129"/>
      <c r="DK547" s="129"/>
      <c r="DL547" s="129"/>
      <c r="DM547" s="129"/>
      <c r="DN547" s="129"/>
      <c r="DO547" s="129"/>
      <c r="DP547" s="129"/>
      <c r="DQ547" s="129"/>
      <c r="DR547" s="129"/>
      <c r="DS547" s="129"/>
      <c r="DT547" s="129"/>
      <c r="DU547" s="129"/>
      <c r="DV547" s="129"/>
      <c r="DW547" s="129"/>
      <c r="DX547" s="129"/>
      <c r="DY547" s="129"/>
      <c r="DZ547" s="129"/>
      <c r="EA547" s="129"/>
      <c r="EB547" s="129"/>
      <c r="EC547" s="129"/>
      <c r="ED547" s="129"/>
      <c r="EE547" s="129"/>
      <c r="EF547" s="129"/>
      <c r="EG547" s="129"/>
      <c r="EH547" s="129"/>
      <c r="EI547" s="129"/>
      <c r="EJ547" s="129"/>
      <c r="EK547" s="129"/>
      <c r="EL547" s="129"/>
      <c r="EM547" s="129"/>
      <c r="EN547" s="129"/>
      <c r="EO547" s="129"/>
      <c r="EP547" s="129"/>
      <c r="EQ547" s="129"/>
      <c r="ER547" s="129"/>
      <c r="ES547" s="129"/>
      <c r="ET547" s="129"/>
      <c r="EU547" s="129"/>
      <c r="EV547" s="129"/>
      <c r="EW547" s="129"/>
      <c r="EX547" s="129"/>
      <c r="EY547" s="129"/>
      <c r="EZ547" s="129"/>
      <c r="FA547" s="129"/>
      <c r="FB547" s="129"/>
      <c r="FC547" s="129"/>
      <c r="FD547" s="129"/>
      <c r="FE547" s="129"/>
      <c r="FF547" s="129"/>
      <c r="FG547" s="129"/>
      <c r="FH547" s="129"/>
      <c r="FI547" s="129"/>
      <c r="FJ547" s="129"/>
      <c r="FK547" s="129"/>
      <c r="FL547" s="129"/>
      <c r="FM547" s="129"/>
      <c r="FN547" s="129"/>
      <c r="FO547" s="129"/>
      <c r="FP547" s="129"/>
      <c r="FQ547" s="129"/>
      <c r="FR547" s="129"/>
      <c r="FS547" s="129"/>
      <c r="FT547" s="129"/>
      <c r="FU547" s="129"/>
      <c r="FV547" s="129"/>
      <c r="FW547" s="129"/>
      <c r="FX547" s="129"/>
      <c r="FY547" s="129"/>
      <c r="FZ547" s="129"/>
      <c r="GA547" s="129"/>
      <c r="GB547" s="129"/>
      <c r="GC547" s="129"/>
      <c r="GD547" s="129"/>
      <c r="GE547" s="129"/>
      <c r="GF547" s="129"/>
      <c r="GG547" s="129"/>
      <c r="GH547" s="129"/>
      <c r="GI547" s="129"/>
      <c r="GJ547" s="129"/>
      <c r="GK547" s="129"/>
      <c r="GL547" s="129"/>
      <c r="GM547" s="129"/>
      <c r="GN547" s="129"/>
      <c r="GO547" s="129"/>
      <c r="GP547" s="129"/>
      <c r="GQ547" s="129"/>
      <c r="GR547" s="129"/>
      <c r="GS547" s="129"/>
      <c r="GT547" s="129"/>
      <c r="GU547" s="129"/>
      <c r="GV547" s="129"/>
      <c r="GW547" s="129"/>
      <c r="GX547" s="129"/>
      <c r="GY547" s="129"/>
      <c r="GZ547" s="129"/>
      <c r="HA547" s="129"/>
      <c r="HB547" s="129"/>
      <c r="HC547" s="129"/>
      <c r="HD547" s="129"/>
      <c r="HE547" s="129"/>
      <c r="HF547" s="129"/>
      <c r="HG547" s="129"/>
      <c r="HH547" s="129"/>
      <c r="HI547" s="129"/>
      <c r="HJ547" s="129"/>
      <c r="HK547" s="129"/>
      <c r="HL547" s="129"/>
      <c r="HM547" s="129"/>
      <c r="HN547" s="129"/>
      <c r="HO547" s="129"/>
      <c r="HP547" s="129"/>
      <c r="HQ547" s="129"/>
      <c r="HR547" s="129"/>
      <c r="HS547" s="129"/>
      <c r="HT547" s="129"/>
      <c r="HU547" s="129"/>
      <c r="HV547" s="129"/>
      <c r="HW547" s="129"/>
      <c r="HX547" s="129"/>
      <c r="HY547" s="129"/>
      <c r="HZ547" s="129"/>
      <c r="IA547" s="129"/>
      <c r="IB547" s="129"/>
      <c r="IC547" s="129"/>
      <c r="ID547" s="129"/>
      <c r="IE547" s="129"/>
      <c r="IF547" s="129"/>
      <c r="IG547" s="129"/>
      <c r="IH547" s="129"/>
      <c r="II547" s="129"/>
      <c r="IJ547" s="129"/>
      <c r="IK547" s="129"/>
      <c r="IL547" s="129"/>
      <c r="IM547" s="129"/>
      <c r="IN547" s="129"/>
      <c r="IO547" s="129"/>
      <c r="IP547" s="129"/>
      <c r="IQ547" s="129"/>
      <c r="IR547" s="129"/>
      <c r="IS547" s="129"/>
      <c r="IT547" s="129"/>
      <c r="IU547" s="129"/>
      <c r="IV547" s="129"/>
      <c r="IW547" s="129"/>
    </row>
    <row r="548" customFormat="false" ht="12.75" hidden="false" customHeight="false" outlineLevel="1" collapsed="false">
      <c r="A548" s="134"/>
      <c r="B548" s="130"/>
      <c r="C548" s="130"/>
      <c r="D548" s="130"/>
      <c r="E548" s="130"/>
      <c r="F548" s="130"/>
      <c r="G548" s="130"/>
      <c r="H548" s="130"/>
      <c r="I548" s="130"/>
      <c r="J548" s="130"/>
      <c r="K548" s="130"/>
      <c r="L548" s="130"/>
      <c r="M548" s="130"/>
      <c r="N548" s="130"/>
      <c r="O548" s="130"/>
      <c r="P548" s="130"/>
      <c r="Q548" s="130"/>
      <c r="R548" s="130"/>
      <c r="S548" s="130"/>
      <c r="T548" s="130"/>
      <c r="U548" s="130"/>
      <c r="V548" s="130"/>
      <c r="W548" s="130"/>
      <c r="X548" s="130"/>
      <c r="Y548" s="130"/>
      <c r="Z548" s="129"/>
      <c r="AA548" s="129"/>
      <c r="AB548" s="129"/>
      <c r="AC548" s="129"/>
      <c r="AD548" s="129"/>
      <c r="AE548" s="129"/>
      <c r="AF548" s="129"/>
      <c r="AG548" s="129"/>
      <c r="AH548" s="129"/>
      <c r="AI548" s="129"/>
      <c r="AJ548" s="129"/>
      <c r="AK548" s="129"/>
      <c r="AL548" s="129"/>
      <c r="AM548" s="129"/>
      <c r="AN548" s="129"/>
      <c r="AO548" s="129"/>
      <c r="AP548" s="129"/>
      <c r="AQ548" s="129"/>
      <c r="AR548" s="129"/>
      <c r="AS548" s="129"/>
      <c r="AT548" s="129"/>
      <c r="AU548" s="129"/>
      <c r="AV548" s="129"/>
      <c r="AW548" s="129"/>
      <c r="AX548" s="129"/>
      <c r="AY548" s="129"/>
      <c r="AZ548" s="129"/>
      <c r="BA548" s="129"/>
      <c r="BB548" s="129"/>
      <c r="BC548" s="129"/>
      <c r="BD548" s="129"/>
      <c r="BE548" s="129"/>
      <c r="BF548" s="129"/>
      <c r="BG548" s="129"/>
      <c r="BH548" s="129"/>
      <c r="BI548" s="129"/>
      <c r="BJ548" s="129"/>
      <c r="BK548" s="129"/>
      <c r="BL548" s="129"/>
      <c r="BM548" s="129"/>
      <c r="BN548" s="129"/>
      <c r="BO548" s="129"/>
      <c r="BP548" s="129"/>
      <c r="BQ548" s="129"/>
      <c r="BR548" s="129"/>
      <c r="BS548" s="129"/>
      <c r="BT548" s="129"/>
      <c r="BU548" s="129"/>
      <c r="BV548" s="129"/>
      <c r="BW548" s="129"/>
      <c r="BX548" s="129"/>
      <c r="BY548" s="129"/>
      <c r="BZ548" s="129"/>
      <c r="CA548" s="129"/>
      <c r="CB548" s="129"/>
      <c r="CC548" s="129"/>
      <c r="CD548" s="129"/>
      <c r="CE548" s="129"/>
      <c r="CF548" s="129"/>
      <c r="CG548" s="129"/>
      <c r="CH548" s="129"/>
      <c r="CI548" s="129"/>
      <c r="CJ548" s="129"/>
      <c r="CK548" s="129"/>
      <c r="CL548" s="129"/>
      <c r="CM548" s="129"/>
      <c r="CN548" s="129"/>
      <c r="CO548" s="129"/>
      <c r="CP548" s="129"/>
      <c r="CQ548" s="129"/>
      <c r="CR548" s="129"/>
      <c r="CS548" s="129"/>
      <c r="CT548" s="129"/>
      <c r="CU548" s="129"/>
      <c r="CV548" s="129"/>
      <c r="CW548" s="129"/>
      <c r="CX548" s="129"/>
      <c r="CY548" s="129"/>
      <c r="CZ548" s="129"/>
      <c r="DA548" s="129"/>
      <c r="DB548" s="129"/>
      <c r="DC548" s="129"/>
      <c r="DD548" s="129"/>
      <c r="DE548" s="129"/>
      <c r="DF548" s="129"/>
      <c r="DG548" s="129"/>
      <c r="DH548" s="129"/>
      <c r="DI548" s="129"/>
      <c r="DJ548" s="129"/>
      <c r="DK548" s="129"/>
      <c r="DL548" s="129"/>
      <c r="DM548" s="129"/>
      <c r="DN548" s="129"/>
      <c r="DO548" s="129"/>
      <c r="DP548" s="129"/>
      <c r="DQ548" s="129"/>
      <c r="DR548" s="129"/>
      <c r="DS548" s="129"/>
      <c r="DT548" s="129"/>
      <c r="DU548" s="129"/>
      <c r="DV548" s="129"/>
      <c r="DW548" s="129"/>
      <c r="DX548" s="129"/>
      <c r="DY548" s="129"/>
      <c r="DZ548" s="129"/>
      <c r="EA548" s="129"/>
      <c r="EB548" s="129"/>
      <c r="EC548" s="129"/>
      <c r="ED548" s="129"/>
      <c r="EE548" s="129"/>
      <c r="EF548" s="129"/>
      <c r="EG548" s="129"/>
      <c r="EH548" s="129"/>
      <c r="EI548" s="129"/>
      <c r="EJ548" s="129"/>
      <c r="EK548" s="129"/>
      <c r="EL548" s="129"/>
      <c r="EM548" s="129"/>
      <c r="EN548" s="129"/>
      <c r="EO548" s="129"/>
      <c r="EP548" s="129"/>
      <c r="EQ548" s="129"/>
      <c r="ER548" s="129"/>
      <c r="ES548" s="129"/>
      <c r="ET548" s="129"/>
      <c r="EU548" s="129"/>
      <c r="EV548" s="129"/>
      <c r="EW548" s="129"/>
      <c r="EX548" s="129"/>
      <c r="EY548" s="129"/>
      <c r="EZ548" s="129"/>
      <c r="FA548" s="129"/>
      <c r="FB548" s="129"/>
      <c r="FC548" s="129"/>
      <c r="FD548" s="129"/>
      <c r="FE548" s="129"/>
      <c r="FF548" s="129"/>
      <c r="FG548" s="129"/>
      <c r="FH548" s="129"/>
      <c r="FI548" s="129"/>
      <c r="FJ548" s="129"/>
      <c r="FK548" s="129"/>
      <c r="FL548" s="129"/>
      <c r="FM548" s="129"/>
      <c r="FN548" s="129"/>
      <c r="FO548" s="129"/>
      <c r="FP548" s="129"/>
      <c r="FQ548" s="129"/>
      <c r="FR548" s="129"/>
      <c r="FS548" s="129"/>
      <c r="FT548" s="129"/>
      <c r="FU548" s="129"/>
      <c r="FV548" s="129"/>
      <c r="FW548" s="129"/>
      <c r="FX548" s="129"/>
      <c r="FY548" s="129"/>
      <c r="FZ548" s="129"/>
      <c r="GA548" s="129"/>
      <c r="GB548" s="129"/>
      <c r="GC548" s="129"/>
      <c r="GD548" s="129"/>
      <c r="GE548" s="129"/>
      <c r="GF548" s="129"/>
      <c r="GG548" s="129"/>
      <c r="GH548" s="129"/>
      <c r="GI548" s="129"/>
      <c r="GJ548" s="129"/>
      <c r="GK548" s="129"/>
      <c r="GL548" s="129"/>
      <c r="GM548" s="129"/>
      <c r="GN548" s="129"/>
      <c r="GO548" s="129"/>
      <c r="GP548" s="129"/>
      <c r="GQ548" s="129"/>
      <c r="GR548" s="129"/>
      <c r="GS548" s="129"/>
      <c r="GT548" s="129"/>
      <c r="GU548" s="129"/>
      <c r="GV548" s="129"/>
      <c r="GW548" s="129"/>
      <c r="GX548" s="129"/>
      <c r="GY548" s="129"/>
      <c r="GZ548" s="129"/>
      <c r="HA548" s="129"/>
      <c r="HB548" s="129"/>
      <c r="HC548" s="129"/>
      <c r="HD548" s="129"/>
      <c r="HE548" s="129"/>
      <c r="HF548" s="129"/>
      <c r="HG548" s="129"/>
      <c r="HH548" s="129"/>
      <c r="HI548" s="129"/>
      <c r="HJ548" s="129"/>
      <c r="HK548" s="129"/>
      <c r="HL548" s="129"/>
      <c r="HM548" s="129"/>
      <c r="HN548" s="129"/>
      <c r="HO548" s="129"/>
      <c r="HP548" s="129"/>
      <c r="HQ548" s="129"/>
      <c r="HR548" s="129"/>
      <c r="HS548" s="129"/>
      <c r="HT548" s="129"/>
      <c r="HU548" s="129"/>
      <c r="HV548" s="129"/>
      <c r="HW548" s="129"/>
      <c r="HX548" s="129"/>
      <c r="HY548" s="129"/>
      <c r="HZ548" s="129"/>
      <c r="IA548" s="129"/>
      <c r="IB548" s="129"/>
      <c r="IC548" s="129"/>
      <c r="ID548" s="129"/>
      <c r="IE548" s="129"/>
      <c r="IF548" s="129"/>
      <c r="IG548" s="129"/>
      <c r="IH548" s="129"/>
      <c r="II548" s="129"/>
      <c r="IJ548" s="129"/>
      <c r="IK548" s="129"/>
      <c r="IL548" s="129"/>
      <c r="IM548" s="129"/>
      <c r="IN548" s="129"/>
      <c r="IO548" s="129"/>
      <c r="IP548" s="129"/>
      <c r="IQ548" s="129"/>
      <c r="IR548" s="129"/>
      <c r="IS548" s="129"/>
      <c r="IT548" s="129"/>
      <c r="IU548" s="129"/>
      <c r="IV548" s="129"/>
      <c r="IW548" s="129"/>
    </row>
    <row r="549" customFormat="false" ht="12.75" hidden="false" customHeight="false" outlineLevel="1" collapsed="false">
      <c r="A549" s="39"/>
      <c r="B549" s="128"/>
      <c r="C549" s="128"/>
      <c r="D549" s="128"/>
      <c r="E549" s="128"/>
      <c r="F549" s="128"/>
      <c r="G549" s="135"/>
      <c r="H549" s="135"/>
      <c r="I549" s="135"/>
      <c r="J549" s="135"/>
      <c r="K549" s="135"/>
      <c r="L549" s="135"/>
      <c r="M549" s="135"/>
      <c r="N549" s="135"/>
      <c r="O549" s="135"/>
      <c r="P549" s="135"/>
      <c r="Q549" s="135"/>
      <c r="R549" s="135"/>
      <c r="S549" s="135"/>
      <c r="T549" s="135"/>
      <c r="U549" s="135"/>
      <c r="V549" s="135"/>
      <c r="W549" s="135"/>
      <c r="X549" s="135"/>
      <c r="Y549" s="135"/>
      <c r="Z549" s="129"/>
      <c r="AA549" s="129"/>
      <c r="AB549" s="129"/>
      <c r="AC549" s="129"/>
      <c r="AD549" s="129"/>
      <c r="AE549" s="129"/>
      <c r="AF549" s="129"/>
      <c r="AG549" s="129"/>
      <c r="AH549" s="129"/>
      <c r="AI549" s="129"/>
      <c r="AJ549" s="129"/>
      <c r="AK549" s="129"/>
      <c r="AL549" s="129"/>
      <c r="AM549" s="129"/>
      <c r="AN549" s="129"/>
      <c r="AO549" s="129"/>
      <c r="AP549" s="129"/>
      <c r="AQ549" s="129"/>
      <c r="AR549" s="129"/>
      <c r="AS549" s="129"/>
      <c r="AT549" s="129"/>
      <c r="AU549" s="129"/>
      <c r="AV549" s="129"/>
      <c r="AW549" s="129"/>
      <c r="AX549" s="129"/>
      <c r="AY549" s="129"/>
      <c r="AZ549" s="129"/>
      <c r="BA549" s="129"/>
      <c r="BB549" s="129"/>
      <c r="BC549" s="129"/>
      <c r="BD549" s="129"/>
      <c r="BE549" s="129"/>
      <c r="BF549" s="129"/>
      <c r="BG549" s="129"/>
      <c r="BH549" s="129"/>
      <c r="BI549" s="129"/>
      <c r="BJ549" s="129"/>
      <c r="BK549" s="129"/>
      <c r="BL549" s="129"/>
      <c r="BM549" s="129"/>
      <c r="BN549" s="129"/>
      <c r="BO549" s="129"/>
      <c r="BP549" s="129"/>
      <c r="BQ549" s="129"/>
      <c r="BR549" s="129"/>
      <c r="BS549" s="129"/>
      <c r="BT549" s="129"/>
      <c r="BU549" s="129"/>
      <c r="BV549" s="129"/>
      <c r="BW549" s="129"/>
      <c r="BX549" s="129"/>
      <c r="BY549" s="129"/>
      <c r="BZ549" s="129"/>
      <c r="CA549" s="129"/>
      <c r="CB549" s="129"/>
      <c r="CC549" s="129"/>
      <c r="CD549" s="129"/>
      <c r="CE549" s="129"/>
      <c r="CF549" s="129"/>
      <c r="CG549" s="129"/>
      <c r="CH549" s="129"/>
      <c r="CI549" s="129"/>
      <c r="CJ549" s="129"/>
      <c r="CK549" s="129"/>
      <c r="CL549" s="129"/>
      <c r="CM549" s="129"/>
      <c r="CN549" s="129"/>
      <c r="CO549" s="129"/>
      <c r="CP549" s="129"/>
      <c r="CQ549" s="129"/>
      <c r="CR549" s="129"/>
      <c r="CS549" s="129"/>
      <c r="CT549" s="129"/>
      <c r="CU549" s="129"/>
      <c r="CV549" s="129"/>
      <c r="CW549" s="129"/>
      <c r="CX549" s="129"/>
      <c r="CY549" s="129"/>
      <c r="CZ549" s="129"/>
      <c r="DA549" s="129"/>
      <c r="DB549" s="129"/>
      <c r="DC549" s="129"/>
      <c r="DD549" s="129"/>
      <c r="DE549" s="129"/>
      <c r="DF549" s="129"/>
      <c r="DG549" s="129"/>
      <c r="DH549" s="129"/>
      <c r="DI549" s="129"/>
      <c r="DJ549" s="129"/>
      <c r="DK549" s="129"/>
      <c r="DL549" s="129"/>
      <c r="DM549" s="129"/>
      <c r="DN549" s="129"/>
      <c r="DO549" s="129"/>
      <c r="DP549" s="129"/>
      <c r="DQ549" s="129"/>
      <c r="DR549" s="129"/>
      <c r="DS549" s="129"/>
      <c r="DT549" s="129"/>
      <c r="DU549" s="129"/>
      <c r="DV549" s="129"/>
      <c r="DW549" s="129"/>
      <c r="DX549" s="129"/>
      <c r="DY549" s="129"/>
      <c r="DZ549" s="129"/>
      <c r="EA549" s="129"/>
      <c r="EB549" s="129"/>
      <c r="EC549" s="129"/>
      <c r="ED549" s="129"/>
      <c r="EE549" s="129"/>
      <c r="EF549" s="129"/>
      <c r="EG549" s="129"/>
      <c r="EH549" s="129"/>
      <c r="EI549" s="129"/>
      <c r="EJ549" s="129"/>
      <c r="EK549" s="129"/>
      <c r="EL549" s="129"/>
      <c r="EM549" s="129"/>
      <c r="EN549" s="129"/>
      <c r="EO549" s="129"/>
      <c r="EP549" s="129"/>
      <c r="EQ549" s="129"/>
      <c r="ER549" s="129"/>
      <c r="ES549" s="129"/>
      <c r="ET549" s="129"/>
      <c r="EU549" s="129"/>
      <c r="EV549" s="129"/>
      <c r="EW549" s="129"/>
      <c r="EX549" s="129"/>
      <c r="EY549" s="129"/>
      <c r="EZ549" s="129"/>
      <c r="FA549" s="129"/>
      <c r="FB549" s="129"/>
      <c r="FC549" s="129"/>
      <c r="FD549" s="129"/>
      <c r="FE549" s="129"/>
      <c r="FF549" s="129"/>
      <c r="FG549" s="129"/>
      <c r="FH549" s="129"/>
      <c r="FI549" s="129"/>
      <c r="FJ549" s="129"/>
      <c r="FK549" s="129"/>
      <c r="FL549" s="129"/>
      <c r="FM549" s="129"/>
      <c r="FN549" s="129"/>
      <c r="FO549" s="129"/>
      <c r="FP549" s="129"/>
      <c r="FQ549" s="129"/>
      <c r="FR549" s="129"/>
      <c r="FS549" s="129"/>
      <c r="FT549" s="129"/>
      <c r="FU549" s="129"/>
      <c r="FV549" s="129"/>
      <c r="FW549" s="129"/>
      <c r="FX549" s="129"/>
      <c r="FY549" s="129"/>
      <c r="FZ549" s="129"/>
      <c r="GA549" s="129"/>
      <c r="GB549" s="129"/>
      <c r="GC549" s="129"/>
      <c r="GD549" s="129"/>
      <c r="GE549" s="129"/>
      <c r="GF549" s="129"/>
      <c r="GG549" s="129"/>
      <c r="GH549" s="129"/>
      <c r="GI549" s="129"/>
      <c r="GJ549" s="129"/>
      <c r="GK549" s="129"/>
      <c r="GL549" s="129"/>
      <c r="GM549" s="129"/>
      <c r="GN549" s="129"/>
      <c r="GO549" s="129"/>
      <c r="GP549" s="129"/>
      <c r="GQ549" s="129"/>
      <c r="GR549" s="129"/>
      <c r="GS549" s="129"/>
      <c r="GT549" s="129"/>
      <c r="GU549" s="129"/>
      <c r="GV549" s="129"/>
      <c r="GW549" s="129"/>
      <c r="GX549" s="129"/>
      <c r="GY549" s="129"/>
      <c r="GZ549" s="129"/>
      <c r="HA549" s="129"/>
      <c r="HB549" s="129"/>
      <c r="HC549" s="129"/>
      <c r="HD549" s="129"/>
      <c r="HE549" s="129"/>
      <c r="HF549" s="129"/>
      <c r="HG549" s="129"/>
      <c r="HH549" s="129"/>
      <c r="HI549" s="129"/>
      <c r="HJ549" s="129"/>
      <c r="HK549" s="129"/>
      <c r="HL549" s="129"/>
      <c r="HM549" s="129"/>
      <c r="HN549" s="129"/>
      <c r="HO549" s="129"/>
      <c r="HP549" s="129"/>
      <c r="HQ549" s="129"/>
      <c r="HR549" s="129"/>
      <c r="HS549" s="129"/>
      <c r="HT549" s="129"/>
      <c r="HU549" s="129"/>
      <c r="HV549" s="129"/>
      <c r="HW549" s="129"/>
      <c r="HX549" s="129"/>
      <c r="HY549" s="129"/>
      <c r="HZ549" s="129"/>
      <c r="IA549" s="129"/>
      <c r="IB549" s="129"/>
      <c r="IC549" s="129"/>
      <c r="ID549" s="129"/>
      <c r="IE549" s="129"/>
      <c r="IF549" s="129"/>
      <c r="IG549" s="129"/>
      <c r="IH549" s="129"/>
      <c r="II549" s="129"/>
      <c r="IJ549" s="129"/>
      <c r="IK549" s="129"/>
      <c r="IL549" s="129"/>
      <c r="IM549" s="129"/>
      <c r="IN549" s="129"/>
      <c r="IO549" s="129"/>
      <c r="IP549" s="129"/>
      <c r="IQ549" s="129"/>
      <c r="IR549" s="129"/>
      <c r="IS549" s="129"/>
      <c r="IT549" s="129"/>
      <c r="IU549" s="129"/>
      <c r="IV549" s="129"/>
      <c r="IW549" s="129"/>
    </row>
    <row r="550" customFormat="false" ht="12.75" hidden="false" customHeight="false" outlineLevel="1" collapsed="false">
      <c r="A550" s="29"/>
      <c r="B550" s="128"/>
      <c r="C550" s="128"/>
      <c r="D550" s="135"/>
      <c r="E550" s="135"/>
      <c r="F550" s="135"/>
      <c r="G550" s="135"/>
      <c r="H550" s="135"/>
      <c r="I550" s="135"/>
      <c r="J550" s="135"/>
      <c r="K550" s="135"/>
      <c r="L550" s="135"/>
      <c r="M550" s="135"/>
      <c r="N550" s="135"/>
      <c r="O550" s="135"/>
      <c r="P550" s="135"/>
      <c r="Q550" s="135"/>
      <c r="R550" s="135"/>
      <c r="S550" s="135"/>
      <c r="T550" s="135"/>
      <c r="U550" s="135"/>
      <c r="V550" s="135"/>
      <c r="W550" s="135"/>
      <c r="X550" s="135"/>
      <c r="Y550" s="135"/>
      <c r="Z550" s="129"/>
      <c r="AA550" s="129"/>
      <c r="AB550" s="129"/>
      <c r="AC550" s="129"/>
      <c r="AD550" s="129"/>
      <c r="AE550" s="129"/>
      <c r="AF550" s="129"/>
      <c r="AG550" s="129"/>
      <c r="AH550" s="129"/>
      <c r="AI550" s="129"/>
      <c r="AJ550" s="129"/>
      <c r="AK550" s="129"/>
      <c r="AL550" s="129"/>
      <c r="AM550" s="129"/>
      <c r="AN550" s="129"/>
      <c r="AO550" s="129"/>
      <c r="AP550" s="129"/>
      <c r="AQ550" s="129"/>
      <c r="AR550" s="129"/>
      <c r="AS550" s="129"/>
      <c r="AT550" s="129"/>
      <c r="AU550" s="129"/>
      <c r="AV550" s="129"/>
      <c r="AW550" s="129"/>
      <c r="AX550" s="129"/>
      <c r="AY550" s="129"/>
      <c r="AZ550" s="129"/>
      <c r="BA550" s="129"/>
      <c r="BB550" s="129"/>
      <c r="BC550" s="129"/>
      <c r="BD550" s="129"/>
      <c r="BE550" s="129"/>
      <c r="BF550" s="129"/>
      <c r="BG550" s="129"/>
      <c r="BH550" s="129"/>
      <c r="BI550" s="129"/>
      <c r="BJ550" s="129"/>
      <c r="BK550" s="129"/>
      <c r="BL550" s="129"/>
      <c r="BM550" s="129"/>
      <c r="BN550" s="129"/>
      <c r="BO550" s="129"/>
      <c r="BP550" s="129"/>
      <c r="BQ550" s="129"/>
      <c r="BR550" s="129"/>
      <c r="BS550" s="129"/>
      <c r="BT550" s="129"/>
      <c r="BU550" s="129"/>
      <c r="BV550" s="129"/>
      <c r="BW550" s="129"/>
      <c r="BX550" s="129"/>
      <c r="BY550" s="129"/>
      <c r="BZ550" s="129"/>
      <c r="CA550" s="129"/>
      <c r="CB550" s="129"/>
      <c r="CC550" s="129"/>
      <c r="CD550" s="129"/>
      <c r="CE550" s="129"/>
      <c r="CF550" s="129"/>
      <c r="CG550" s="129"/>
      <c r="CH550" s="129"/>
      <c r="CI550" s="129"/>
      <c r="CJ550" s="129"/>
      <c r="CK550" s="129"/>
      <c r="CL550" s="129"/>
      <c r="CM550" s="129"/>
      <c r="CN550" s="129"/>
      <c r="CO550" s="129"/>
      <c r="CP550" s="129"/>
      <c r="CQ550" s="129"/>
      <c r="CR550" s="129"/>
      <c r="CS550" s="129"/>
      <c r="CT550" s="129"/>
      <c r="CU550" s="129"/>
      <c r="CV550" s="129"/>
      <c r="CW550" s="129"/>
      <c r="CX550" s="129"/>
      <c r="CY550" s="129"/>
      <c r="CZ550" s="129"/>
      <c r="DA550" s="129"/>
      <c r="DB550" s="129"/>
      <c r="DC550" s="129"/>
      <c r="DD550" s="129"/>
      <c r="DE550" s="129"/>
      <c r="DF550" s="129"/>
      <c r="DG550" s="129"/>
      <c r="DH550" s="129"/>
      <c r="DI550" s="129"/>
      <c r="DJ550" s="129"/>
      <c r="DK550" s="129"/>
      <c r="DL550" s="129"/>
      <c r="DM550" s="129"/>
      <c r="DN550" s="129"/>
      <c r="DO550" s="129"/>
      <c r="DP550" s="129"/>
      <c r="DQ550" s="129"/>
      <c r="DR550" s="129"/>
      <c r="DS550" s="129"/>
      <c r="DT550" s="129"/>
      <c r="DU550" s="129"/>
      <c r="DV550" s="129"/>
      <c r="DW550" s="129"/>
      <c r="DX550" s="129"/>
      <c r="DY550" s="129"/>
      <c r="DZ550" s="129"/>
      <c r="EA550" s="129"/>
      <c r="EB550" s="129"/>
      <c r="EC550" s="129"/>
      <c r="ED550" s="129"/>
      <c r="EE550" s="129"/>
      <c r="EF550" s="129"/>
      <c r="EG550" s="129"/>
      <c r="EH550" s="129"/>
      <c r="EI550" s="129"/>
      <c r="EJ550" s="129"/>
      <c r="EK550" s="129"/>
      <c r="EL550" s="129"/>
      <c r="EM550" s="129"/>
      <c r="EN550" s="129"/>
      <c r="EO550" s="129"/>
      <c r="EP550" s="129"/>
      <c r="EQ550" s="129"/>
      <c r="ER550" s="129"/>
      <c r="ES550" s="129"/>
      <c r="ET550" s="129"/>
      <c r="EU550" s="129"/>
      <c r="EV550" s="129"/>
      <c r="EW550" s="129"/>
      <c r="EX550" s="129"/>
      <c r="EY550" s="129"/>
      <c r="EZ550" s="129"/>
      <c r="FA550" s="129"/>
      <c r="FB550" s="129"/>
      <c r="FC550" s="129"/>
      <c r="FD550" s="129"/>
      <c r="FE550" s="129"/>
      <c r="FF550" s="129"/>
      <c r="FG550" s="129"/>
      <c r="FH550" s="129"/>
      <c r="FI550" s="129"/>
      <c r="FJ550" s="129"/>
      <c r="FK550" s="129"/>
      <c r="FL550" s="129"/>
      <c r="FM550" s="129"/>
      <c r="FN550" s="129"/>
      <c r="FO550" s="129"/>
      <c r="FP550" s="129"/>
      <c r="FQ550" s="129"/>
      <c r="FR550" s="129"/>
      <c r="FS550" s="129"/>
      <c r="FT550" s="129"/>
      <c r="FU550" s="129"/>
      <c r="FV550" s="129"/>
      <c r="FW550" s="129"/>
      <c r="FX550" s="129"/>
      <c r="FY550" s="129"/>
      <c r="FZ550" s="129"/>
      <c r="GA550" s="129"/>
      <c r="GB550" s="129"/>
      <c r="GC550" s="129"/>
      <c r="GD550" s="129"/>
      <c r="GE550" s="129"/>
      <c r="GF550" s="129"/>
      <c r="GG550" s="129"/>
      <c r="GH550" s="129"/>
      <c r="GI550" s="129"/>
      <c r="GJ550" s="129"/>
      <c r="GK550" s="129"/>
      <c r="GL550" s="129"/>
      <c r="GM550" s="129"/>
      <c r="GN550" s="129"/>
      <c r="GO550" s="129"/>
      <c r="GP550" s="129"/>
      <c r="GQ550" s="129"/>
      <c r="GR550" s="129"/>
      <c r="GS550" s="129"/>
      <c r="GT550" s="129"/>
      <c r="GU550" s="129"/>
      <c r="GV550" s="129"/>
      <c r="GW550" s="129"/>
      <c r="GX550" s="129"/>
      <c r="GY550" s="129"/>
      <c r="GZ550" s="129"/>
      <c r="HA550" s="129"/>
      <c r="HB550" s="129"/>
      <c r="HC550" s="129"/>
      <c r="HD550" s="129"/>
      <c r="HE550" s="129"/>
      <c r="HF550" s="129"/>
      <c r="HG550" s="129"/>
      <c r="HH550" s="129"/>
      <c r="HI550" s="129"/>
      <c r="HJ550" s="129"/>
      <c r="HK550" s="129"/>
      <c r="HL550" s="129"/>
      <c r="HM550" s="129"/>
      <c r="HN550" s="129"/>
      <c r="HO550" s="129"/>
      <c r="HP550" s="129"/>
      <c r="HQ550" s="129"/>
      <c r="HR550" s="129"/>
      <c r="HS550" s="129"/>
      <c r="HT550" s="129"/>
      <c r="HU550" s="129"/>
      <c r="HV550" s="129"/>
      <c r="HW550" s="129"/>
      <c r="HX550" s="129"/>
      <c r="HY550" s="129"/>
      <c r="HZ550" s="129"/>
      <c r="IA550" s="129"/>
      <c r="IB550" s="129"/>
      <c r="IC550" s="129"/>
      <c r="ID550" s="129"/>
      <c r="IE550" s="129"/>
      <c r="IF550" s="129"/>
      <c r="IG550" s="129"/>
      <c r="IH550" s="129"/>
      <c r="II550" s="129"/>
      <c r="IJ550" s="129"/>
      <c r="IK550" s="129"/>
      <c r="IL550" s="129"/>
      <c r="IM550" s="129"/>
      <c r="IN550" s="129"/>
      <c r="IO550" s="129"/>
      <c r="IP550" s="129"/>
      <c r="IQ550" s="129"/>
      <c r="IR550" s="129"/>
      <c r="IS550" s="129"/>
      <c r="IT550" s="129"/>
      <c r="IU550" s="129"/>
      <c r="IV550" s="129"/>
      <c r="IW550" s="129"/>
    </row>
    <row r="551" customFormat="false" ht="12.75" hidden="false" customHeight="false" outlineLevel="1" collapsed="false">
      <c r="A551" s="29"/>
      <c r="B551" s="136"/>
      <c r="C551" s="136"/>
      <c r="D551" s="135"/>
      <c r="E551" s="135"/>
      <c r="F551" s="135"/>
      <c r="G551" s="135"/>
      <c r="H551" s="135"/>
      <c r="I551" s="135"/>
      <c r="J551" s="135"/>
      <c r="K551" s="135"/>
      <c r="L551" s="135"/>
      <c r="M551" s="135"/>
      <c r="N551" s="135"/>
      <c r="O551" s="135"/>
      <c r="P551" s="135"/>
      <c r="Q551" s="135"/>
      <c r="R551" s="135"/>
      <c r="S551" s="135"/>
      <c r="T551" s="135"/>
      <c r="U551" s="135"/>
      <c r="V551" s="135"/>
      <c r="W551" s="135"/>
      <c r="X551" s="135"/>
      <c r="Y551" s="135"/>
      <c r="Z551" s="129"/>
      <c r="AA551" s="129"/>
      <c r="AB551" s="129"/>
      <c r="AC551" s="129"/>
      <c r="AD551" s="129"/>
      <c r="AE551" s="129"/>
      <c r="AF551" s="129"/>
      <c r="AG551" s="129"/>
      <c r="AH551" s="129"/>
      <c r="AI551" s="129"/>
      <c r="AJ551" s="129"/>
      <c r="AK551" s="129"/>
      <c r="AL551" s="129"/>
      <c r="AM551" s="129"/>
      <c r="AN551" s="129"/>
      <c r="AO551" s="129"/>
      <c r="AP551" s="129"/>
      <c r="AQ551" s="129"/>
      <c r="AR551" s="129"/>
      <c r="AS551" s="129"/>
      <c r="AT551" s="129"/>
      <c r="AU551" s="129"/>
      <c r="AV551" s="129"/>
      <c r="AW551" s="129"/>
      <c r="AX551" s="129"/>
      <c r="AY551" s="129"/>
      <c r="AZ551" s="129"/>
      <c r="BA551" s="129"/>
      <c r="BB551" s="129"/>
      <c r="BC551" s="129"/>
      <c r="BD551" s="129"/>
      <c r="BE551" s="129"/>
      <c r="BF551" s="129"/>
      <c r="BG551" s="129"/>
      <c r="BH551" s="129"/>
      <c r="BI551" s="129"/>
      <c r="BJ551" s="129"/>
      <c r="BK551" s="129"/>
      <c r="BL551" s="129"/>
      <c r="BM551" s="129"/>
      <c r="BN551" s="129"/>
      <c r="BO551" s="129"/>
      <c r="BP551" s="129"/>
      <c r="BQ551" s="129"/>
      <c r="BR551" s="129"/>
      <c r="BS551" s="129"/>
      <c r="BT551" s="129"/>
      <c r="BU551" s="129"/>
      <c r="BV551" s="129"/>
      <c r="BW551" s="129"/>
      <c r="BX551" s="129"/>
      <c r="BY551" s="129"/>
      <c r="BZ551" s="129"/>
      <c r="CA551" s="129"/>
      <c r="CB551" s="129"/>
      <c r="CC551" s="129"/>
      <c r="CD551" s="129"/>
      <c r="CE551" s="129"/>
      <c r="CF551" s="129"/>
      <c r="CG551" s="129"/>
      <c r="CH551" s="129"/>
      <c r="CI551" s="129"/>
      <c r="CJ551" s="129"/>
      <c r="CK551" s="129"/>
      <c r="CL551" s="129"/>
      <c r="CM551" s="129"/>
      <c r="CN551" s="129"/>
      <c r="CO551" s="129"/>
      <c r="CP551" s="129"/>
      <c r="CQ551" s="129"/>
      <c r="CR551" s="129"/>
      <c r="CS551" s="129"/>
      <c r="CT551" s="129"/>
      <c r="CU551" s="129"/>
      <c r="CV551" s="129"/>
      <c r="CW551" s="129"/>
      <c r="CX551" s="129"/>
      <c r="CY551" s="129"/>
      <c r="CZ551" s="129"/>
      <c r="DA551" s="129"/>
      <c r="DB551" s="129"/>
      <c r="DC551" s="129"/>
      <c r="DD551" s="129"/>
      <c r="DE551" s="129"/>
      <c r="DF551" s="129"/>
      <c r="DG551" s="129"/>
      <c r="DH551" s="129"/>
      <c r="DI551" s="129"/>
      <c r="DJ551" s="129"/>
      <c r="DK551" s="129"/>
      <c r="DL551" s="129"/>
      <c r="DM551" s="129"/>
      <c r="DN551" s="129"/>
      <c r="DO551" s="129"/>
      <c r="DP551" s="129"/>
      <c r="DQ551" s="129"/>
      <c r="DR551" s="129"/>
      <c r="DS551" s="129"/>
      <c r="DT551" s="129"/>
      <c r="DU551" s="129"/>
      <c r="DV551" s="129"/>
      <c r="DW551" s="129"/>
      <c r="DX551" s="129"/>
      <c r="DY551" s="129"/>
      <c r="DZ551" s="129"/>
      <c r="EA551" s="129"/>
      <c r="EB551" s="129"/>
      <c r="EC551" s="129"/>
      <c r="ED551" s="129"/>
      <c r="EE551" s="129"/>
      <c r="EF551" s="129"/>
      <c r="EG551" s="129"/>
      <c r="EH551" s="129"/>
      <c r="EI551" s="129"/>
      <c r="EJ551" s="129"/>
      <c r="EK551" s="129"/>
      <c r="EL551" s="129"/>
      <c r="EM551" s="129"/>
      <c r="EN551" s="129"/>
      <c r="EO551" s="129"/>
      <c r="EP551" s="129"/>
      <c r="EQ551" s="129"/>
      <c r="ER551" s="129"/>
      <c r="ES551" s="129"/>
      <c r="ET551" s="129"/>
      <c r="EU551" s="129"/>
      <c r="EV551" s="129"/>
      <c r="EW551" s="129"/>
      <c r="EX551" s="129"/>
      <c r="EY551" s="129"/>
      <c r="EZ551" s="129"/>
      <c r="FA551" s="129"/>
      <c r="FB551" s="129"/>
      <c r="FC551" s="129"/>
      <c r="FD551" s="129"/>
      <c r="FE551" s="129"/>
      <c r="FF551" s="129"/>
      <c r="FG551" s="129"/>
      <c r="FH551" s="129"/>
      <c r="FI551" s="129"/>
      <c r="FJ551" s="129"/>
      <c r="FK551" s="129"/>
      <c r="FL551" s="129"/>
      <c r="FM551" s="129"/>
      <c r="FN551" s="129"/>
      <c r="FO551" s="129"/>
      <c r="FP551" s="129"/>
      <c r="FQ551" s="129"/>
      <c r="FR551" s="129"/>
      <c r="FS551" s="129"/>
      <c r="FT551" s="129"/>
      <c r="FU551" s="129"/>
      <c r="FV551" s="129"/>
      <c r="FW551" s="129"/>
      <c r="FX551" s="129"/>
      <c r="FY551" s="129"/>
      <c r="FZ551" s="129"/>
      <c r="GA551" s="129"/>
      <c r="GB551" s="129"/>
      <c r="GC551" s="129"/>
      <c r="GD551" s="129"/>
      <c r="GE551" s="129"/>
      <c r="GF551" s="129"/>
      <c r="GG551" s="129"/>
      <c r="GH551" s="129"/>
      <c r="GI551" s="129"/>
      <c r="GJ551" s="129"/>
      <c r="GK551" s="129"/>
      <c r="GL551" s="129"/>
      <c r="GM551" s="129"/>
      <c r="GN551" s="129"/>
      <c r="GO551" s="129"/>
      <c r="GP551" s="129"/>
      <c r="GQ551" s="129"/>
      <c r="GR551" s="129"/>
      <c r="GS551" s="129"/>
      <c r="GT551" s="129"/>
      <c r="GU551" s="129"/>
      <c r="GV551" s="129"/>
      <c r="GW551" s="129"/>
      <c r="GX551" s="129"/>
      <c r="GY551" s="129"/>
      <c r="GZ551" s="129"/>
      <c r="HA551" s="129"/>
      <c r="HB551" s="129"/>
      <c r="HC551" s="129"/>
      <c r="HD551" s="129"/>
      <c r="HE551" s="129"/>
      <c r="HF551" s="129"/>
      <c r="HG551" s="129"/>
      <c r="HH551" s="129"/>
      <c r="HI551" s="129"/>
      <c r="HJ551" s="129"/>
      <c r="HK551" s="129"/>
      <c r="HL551" s="129"/>
      <c r="HM551" s="129"/>
      <c r="HN551" s="129"/>
      <c r="HO551" s="129"/>
      <c r="HP551" s="129"/>
      <c r="HQ551" s="129"/>
      <c r="HR551" s="129"/>
      <c r="HS551" s="129"/>
      <c r="HT551" s="129"/>
      <c r="HU551" s="129"/>
      <c r="HV551" s="129"/>
      <c r="HW551" s="129"/>
      <c r="HX551" s="129"/>
      <c r="HY551" s="129"/>
      <c r="HZ551" s="129"/>
      <c r="IA551" s="129"/>
      <c r="IB551" s="129"/>
      <c r="IC551" s="129"/>
      <c r="ID551" s="129"/>
      <c r="IE551" s="129"/>
      <c r="IF551" s="129"/>
      <c r="IG551" s="129"/>
      <c r="IH551" s="129"/>
      <c r="II551" s="129"/>
      <c r="IJ551" s="129"/>
      <c r="IK551" s="129"/>
      <c r="IL551" s="129"/>
      <c r="IM551" s="129"/>
      <c r="IN551" s="129"/>
      <c r="IO551" s="129"/>
      <c r="IP551" s="129"/>
      <c r="IQ551" s="129"/>
      <c r="IR551" s="129"/>
      <c r="IS551" s="129"/>
      <c r="IT551" s="129"/>
      <c r="IU551" s="129"/>
      <c r="IV551" s="129"/>
      <c r="IW551" s="129"/>
    </row>
    <row r="552" customFormat="false" ht="12.75" hidden="false" customHeight="false" outlineLevel="1" collapsed="false">
      <c r="A552" s="29"/>
      <c r="B552" s="137"/>
      <c r="C552" s="137"/>
      <c r="D552" s="135"/>
      <c r="E552" s="135"/>
      <c r="F552" s="135"/>
      <c r="G552" s="135"/>
      <c r="H552" s="135"/>
      <c r="I552" s="135"/>
      <c r="J552" s="135"/>
      <c r="K552" s="135"/>
      <c r="L552" s="135"/>
      <c r="M552" s="135"/>
      <c r="N552" s="135"/>
      <c r="O552" s="135"/>
      <c r="P552" s="135"/>
      <c r="Q552" s="135"/>
      <c r="R552" s="135"/>
      <c r="S552" s="135"/>
      <c r="T552" s="135"/>
      <c r="U552" s="135"/>
      <c r="V552" s="135"/>
      <c r="W552" s="135"/>
      <c r="X552" s="135"/>
      <c r="Y552" s="135"/>
      <c r="Z552" s="129"/>
      <c r="AA552" s="129"/>
      <c r="AB552" s="129"/>
      <c r="AC552" s="129"/>
      <c r="AD552" s="129"/>
      <c r="AE552" s="129"/>
      <c r="AF552" s="129"/>
      <c r="AG552" s="129"/>
      <c r="AH552" s="129"/>
      <c r="AI552" s="129"/>
      <c r="AJ552" s="129"/>
      <c r="AK552" s="129"/>
      <c r="AL552" s="129"/>
      <c r="AM552" s="129"/>
      <c r="AN552" s="129"/>
      <c r="AO552" s="129"/>
      <c r="AP552" s="129"/>
      <c r="AQ552" s="129"/>
      <c r="AR552" s="129"/>
      <c r="AS552" s="129"/>
      <c r="AT552" s="129"/>
      <c r="AU552" s="129"/>
      <c r="AV552" s="129"/>
      <c r="AW552" s="129"/>
      <c r="AX552" s="129"/>
      <c r="AY552" s="129"/>
      <c r="AZ552" s="129"/>
      <c r="BA552" s="129"/>
      <c r="BB552" s="129"/>
      <c r="BC552" s="129"/>
      <c r="BD552" s="129"/>
      <c r="BE552" s="129"/>
      <c r="BF552" s="129"/>
      <c r="BG552" s="129"/>
      <c r="BH552" s="129"/>
      <c r="BI552" s="129"/>
      <c r="BJ552" s="129"/>
      <c r="BK552" s="129"/>
      <c r="BL552" s="129"/>
      <c r="BM552" s="129"/>
      <c r="BN552" s="129"/>
      <c r="BO552" s="129"/>
      <c r="BP552" s="129"/>
      <c r="BQ552" s="129"/>
      <c r="BR552" s="129"/>
      <c r="BS552" s="129"/>
      <c r="BT552" s="129"/>
      <c r="BU552" s="129"/>
      <c r="BV552" s="129"/>
      <c r="BW552" s="129"/>
      <c r="BX552" s="129"/>
      <c r="BY552" s="129"/>
      <c r="BZ552" s="129"/>
      <c r="CA552" s="129"/>
      <c r="CB552" s="129"/>
      <c r="CC552" s="129"/>
      <c r="CD552" s="129"/>
      <c r="CE552" s="129"/>
      <c r="CF552" s="129"/>
      <c r="CG552" s="129"/>
      <c r="CH552" s="129"/>
      <c r="CI552" s="129"/>
      <c r="CJ552" s="129"/>
      <c r="CK552" s="129"/>
      <c r="CL552" s="129"/>
      <c r="CM552" s="129"/>
      <c r="CN552" s="129"/>
      <c r="CO552" s="129"/>
      <c r="CP552" s="129"/>
      <c r="CQ552" s="129"/>
      <c r="CR552" s="129"/>
      <c r="CS552" s="129"/>
      <c r="CT552" s="129"/>
      <c r="CU552" s="129"/>
      <c r="CV552" s="129"/>
      <c r="CW552" s="129"/>
      <c r="CX552" s="129"/>
      <c r="CY552" s="129"/>
      <c r="CZ552" s="129"/>
      <c r="DA552" s="129"/>
      <c r="DB552" s="129"/>
      <c r="DC552" s="129"/>
      <c r="DD552" s="129"/>
      <c r="DE552" s="129"/>
      <c r="DF552" s="129"/>
      <c r="DG552" s="129"/>
      <c r="DH552" s="129"/>
      <c r="DI552" s="129"/>
      <c r="DJ552" s="129"/>
      <c r="DK552" s="129"/>
      <c r="DL552" s="129"/>
      <c r="DM552" s="129"/>
      <c r="DN552" s="129"/>
      <c r="DO552" s="129"/>
      <c r="DP552" s="129"/>
      <c r="DQ552" s="129"/>
      <c r="DR552" s="129"/>
      <c r="DS552" s="129"/>
      <c r="DT552" s="129"/>
      <c r="DU552" s="129"/>
      <c r="DV552" s="129"/>
      <c r="DW552" s="129"/>
      <c r="DX552" s="129"/>
      <c r="DY552" s="129"/>
      <c r="DZ552" s="129"/>
      <c r="EA552" s="129"/>
      <c r="EB552" s="129"/>
      <c r="EC552" s="129"/>
      <c r="ED552" s="129"/>
      <c r="EE552" s="129"/>
      <c r="EF552" s="129"/>
      <c r="EG552" s="129"/>
      <c r="EH552" s="129"/>
      <c r="EI552" s="129"/>
      <c r="EJ552" s="129"/>
      <c r="EK552" s="129"/>
      <c r="EL552" s="129"/>
      <c r="EM552" s="129"/>
      <c r="EN552" s="129"/>
      <c r="EO552" s="129"/>
      <c r="EP552" s="129"/>
      <c r="EQ552" s="129"/>
      <c r="ER552" s="129"/>
      <c r="ES552" s="129"/>
      <c r="ET552" s="129"/>
      <c r="EU552" s="129"/>
      <c r="EV552" s="129"/>
      <c r="EW552" s="129"/>
      <c r="EX552" s="129"/>
      <c r="EY552" s="129"/>
      <c r="EZ552" s="129"/>
      <c r="FA552" s="129"/>
      <c r="FB552" s="129"/>
      <c r="FC552" s="129"/>
      <c r="FD552" s="129"/>
      <c r="FE552" s="129"/>
      <c r="FF552" s="129"/>
      <c r="FG552" s="129"/>
      <c r="FH552" s="129"/>
      <c r="FI552" s="129"/>
      <c r="FJ552" s="129"/>
      <c r="FK552" s="129"/>
      <c r="FL552" s="129"/>
      <c r="FM552" s="129"/>
      <c r="FN552" s="129"/>
      <c r="FO552" s="129"/>
      <c r="FP552" s="129"/>
      <c r="FQ552" s="129"/>
      <c r="FR552" s="129"/>
      <c r="FS552" s="129"/>
      <c r="FT552" s="129"/>
      <c r="FU552" s="129"/>
      <c r="FV552" s="129"/>
      <c r="FW552" s="129"/>
      <c r="FX552" s="129"/>
      <c r="FY552" s="129"/>
      <c r="FZ552" s="129"/>
      <c r="GA552" s="129"/>
      <c r="GB552" s="129"/>
      <c r="GC552" s="129"/>
      <c r="GD552" s="129"/>
      <c r="GE552" s="129"/>
      <c r="GF552" s="129"/>
      <c r="GG552" s="129"/>
      <c r="GH552" s="129"/>
      <c r="GI552" s="129"/>
      <c r="GJ552" s="129"/>
      <c r="GK552" s="129"/>
      <c r="GL552" s="129"/>
      <c r="GM552" s="129"/>
      <c r="GN552" s="129"/>
      <c r="GO552" s="129"/>
      <c r="GP552" s="129"/>
      <c r="GQ552" s="129"/>
      <c r="GR552" s="129"/>
      <c r="GS552" s="129"/>
      <c r="GT552" s="129"/>
      <c r="GU552" s="129"/>
      <c r="GV552" s="129"/>
      <c r="GW552" s="129"/>
      <c r="GX552" s="129"/>
      <c r="GY552" s="129"/>
      <c r="GZ552" s="129"/>
      <c r="HA552" s="129"/>
      <c r="HB552" s="129"/>
      <c r="HC552" s="129"/>
      <c r="HD552" s="129"/>
      <c r="HE552" s="129"/>
      <c r="HF552" s="129"/>
      <c r="HG552" s="129"/>
      <c r="HH552" s="129"/>
      <c r="HI552" s="129"/>
      <c r="HJ552" s="129"/>
      <c r="HK552" s="129"/>
      <c r="HL552" s="129"/>
      <c r="HM552" s="129"/>
      <c r="HN552" s="129"/>
      <c r="HO552" s="129"/>
      <c r="HP552" s="129"/>
      <c r="HQ552" s="129"/>
      <c r="HR552" s="129"/>
      <c r="HS552" s="129"/>
      <c r="HT552" s="129"/>
      <c r="HU552" s="129"/>
      <c r="HV552" s="129"/>
      <c r="HW552" s="129"/>
      <c r="HX552" s="129"/>
      <c r="HY552" s="129"/>
      <c r="HZ552" s="129"/>
      <c r="IA552" s="129"/>
      <c r="IB552" s="129"/>
      <c r="IC552" s="129"/>
      <c r="ID552" s="129"/>
      <c r="IE552" s="129"/>
      <c r="IF552" s="129"/>
      <c r="IG552" s="129"/>
      <c r="IH552" s="129"/>
      <c r="II552" s="129"/>
      <c r="IJ552" s="129"/>
      <c r="IK552" s="129"/>
      <c r="IL552" s="129"/>
      <c r="IM552" s="129"/>
      <c r="IN552" s="129"/>
      <c r="IO552" s="129"/>
      <c r="IP552" s="129"/>
      <c r="IQ552" s="129"/>
      <c r="IR552" s="129"/>
      <c r="IS552" s="129"/>
      <c r="IT552" s="129"/>
      <c r="IU552" s="129"/>
      <c r="IV552" s="129"/>
      <c r="IW552" s="129"/>
    </row>
    <row r="553" customFormat="false" ht="12.75" hidden="false" customHeight="false" outlineLevel="1" collapsed="false">
      <c r="A553" s="33"/>
      <c r="B553" s="134"/>
      <c r="C553" s="134"/>
      <c r="D553" s="135"/>
      <c r="E553" s="135"/>
      <c r="F553" s="135"/>
      <c r="G553" s="135"/>
      <c r="H553" s="135"/>
      <c r="I553" s="135"/>
      <c r="J553" s="135"/>
      <c r="K553" s="135"/>
      <c r="L553" s="135"/>
      <c r="M553" s="135"/>
      <c r="N553" s="135"/>
      <c r="O553" s="135"/>
      <c r="P553" s="135"/>
      <c r="Q553" s="135"/>
      <c r="R553" s="135"/>
      <c r="S553" s="135"/>
      <c r="T553" s="135"/>
      <c r="U553" s="135"/>
      <c r="V553" s="135"/>
      <c r="W553" s="135"/>
      <c r="X553" s="135"/>
      <c r="Y553" s="135"/>
      <c r="Z553" s="129"/>
      <c r="AA553" s="129"/>
      <c r="AB553" s="129"/>
      <c r="AC553" s="129"/>
      <c r="AD553" s="129"/>
      <c r="AE553" s="129"/>
      <c r="AF553" s="129"/>
      <c r="AG553" s="129"/>
      <c r="AH553" s="129"/>
      <c r="AI553" s="129"/>
      <c r="AJ553" s="129"/>
      <c r="AK553" s="129"/>
      <c r="AL553" s="129"/>
      <c r="AM553" s="129"/>
      <c r="AN553" s="129"/>
      <c r="AO553" s="129"/>
      <c r="AP553" s="129"/>
      <c r="AQ553" s="129"/>
      <c r="AR553" s="129"/>
      <c r="AS553" s="129"/>
      <c r="AT553" s="129"/>
      <c r="AU553" s="129"/>
      <c r="AV553" s="129"/>
      <c r="AW553" s="129"/>
      <c r="AX553" s="129"/>
      <c r="AY553" s="129"/>
      <c r="AZ553" s="129"/>
      <c r="BA553" s="129"/>
      <c r="BB553" s="129"/>
      <c r="BC553" s="129"/>
      <c r="BD553" s="129"/>
      <c r="BE553" s="129"/>
      <c r="BF553" s="129"/>
      <c r="BG553" s="129"/>
      <c r="BH553" s="129"/>
      <c r="BI553" s="129"/>
      <c r="BJ553" s="129"/>
      <c r="BK553" s="129"/>
      <c r="BL553" s="129"/>
      <c r="BM553" s="129"/>
      <c r="BN553" s="129"/>
      <c r="BO553" s="129"/>
      <c r="BP553" s="129"/>
      <c r="BQ553" s="129"/>
      <c r="BR553" s="129"/>
      <c r="BS553" s="129"/>
      <c r="BT553" s="129"/>
      <c r="BU553" s="129"/>
      <c r="BV553" s="129"/>
      <c r="BW553" s="129"/>
      <c r="BX553" s="129"/>
      <c r="BY553" s="129"/>
      <c r="BZ553" s="129"/>
      <c r="CA553" s="129"/>
      <c r="CB553" s="129"/>
      <c r="CC553" s="129"/>
      <c r="CD553" s="129"/>
      <c r="CE553" s="129"/>
      <c r="CF553" s="129"/>
      <c r="CG553" s="129"/>
      <c r="CH553" s="129"/>
      <c r="CI553" s="129"/>
      <c r="CJ553" s="129"/>
      <c r="CK553" s="129"/>
      <c r="CL553" s="129"/>
      <c r="CM553" s="129"/>
      <c r="CN553" s="129"/>
      <c r="CO553" s="129"/>
      <c r="CP553" s="129"/>
      <c r="CQ553" s="129"/>
      <c r="CR553" s="129"/>
      <c r="CS553" s="129"/>
      <c r="CT553" s="129"/>
      <c r="CU553" s="129"/>
      <c r="CV553" s="129"/>
      <c r="CW553" s="129"/>
      <c r="CX553" s="129"/>
      <c r="CY553" s="129"/>
      <c r="CZ553" s="129"/>
      <c r="DA553" s="129"/>
      <c r="DB553" s="129"/>
      <c r="DC553" s="129"/>
      <c r="DD553" s="129"/>
      <c r="DE553" s="129"/>
      <c r="DF553" s="129"/>
      <c r="DG553" s="129"/>
      <c r="DH553" s="129"/>
      <c r="DI553" s="129"/>
      <c r="DJ553" s="129"/>
      <c r="DK553" s="129"/>
      <c r="DL553" s="129"/>
      <c r="DM553" s="129"/>
      <c r="DN553" s="129"/>
      <c r="DO553" s="129"/>
      <c r="DP553" s="129"/>
      <c r="DQ553" s="129"/>
      <c r="DR553" s="129"/>
      <c r="DS553" s="129"/>
      <c r="DT553" s="129"/>
      <c r="DU553" s="129"/>
      <c r="DV553" s="129"/>
      <c r="DW553" s="129"/>
      <c r="DX553" s="129"/>
      <c r="DY553" s="129"/>
      <c r="DZ553" s="129"/>
      <c r="EA553" s="129"/>
      <c r="EB553" s="129"/>
      <c r="EC553" s="129"/>
      <c r="ED553" s="129"/>
      <c r="EE553" s="129"/>
      <c r="EF553" s="129"/>
      <c r="EG553" s="129"/>
      <c r="EH553" s="129"/>
      <c r="EI553" s="129"/>
      <c r="EJ553" s="129"/>
      <c r="EK553" s="129"/>
      <c r="EL553" s="129"/>
      <c r="EM553" s="129"/>
      <c r="EN553" s="129"/>
      <c r="EO553" s="129"/>
      <c r="EP553" s="129"/>
      <c r="EQ553" s="129"/>
      <c r="ER553" s="129"/>
      <c r="ES553" s="129"/>
      <c r="ET553" s="129"/>
      <c r="EU553" s="129"/>
      <c r="EV553" s="129"/>
      <c r="EW553" s="129"/>
      <c r="EX553" s="129"/>
      <c r="EY553" s="129"/>
      <c r="EZ553" s="129"/>
      <c r="FA553" s="129"/>
      <c r="FB553" s="129"/>
      <c r="FC553" s="129"/>
      <c r="FD553" s="129"/>
      <c r="FE553" s="129"/>
      <c r="FF553" s="129"/>
      <c r="FG553" s="129"/>
      <c r="FH553" s="129"/>
      <c r="FI553" s="129"/>
      <c r="FJ553" s="129"/>
      <c r="FK553" s="129"/>
      <c r="FL553" s="129"/>
      <c r="FM553" s="129"/>
      <c r="FN553" s="129"/>
      <c r="FO553" s="129"/>
      <c r="FP553" s="129"/>
      <c r="FQ553" s="129"/>
      <c r="FR553" s="129"/>
      <c r="FS553" s="129"/>
      <c r="FT553" s="129"/>
      <c r="FU553" s="129"/>
      <c r="FV553" s="129"/>
      <c r="FW553" s="129"/>
      <c r="FX553" s="129"/>
      <c r="FY553" s="129"/>
      <c r="FZ553" s="129"/>
      <c r="GA553" s="129"/>
      <c r="GB553" s="129"/>
      <c r="GC553" s="129"/>
      <c r="GD553" s="129"/>
      <c r="GE553" s="129"/>
      <c r="GF553" s="129"/>
      <c r="GG553" s="129"/>
      <c r="GH553" s="129"/>
      <c r="GI553" s="129"/>
      <c r="GJ553" s="129"/>
      <c r="GK553" s="129"/>
      <c r="GL553" s="129"/>
      <c r="GM553" s="129"/>
      <c r="GN553" s="129"/>
      <c r="GO553" s="129"/>
      <c r="GP553" s="129"/>
      <c r="GQ553" s="129"/>
      <c r="GR553" s="129"/>
      <c r="GS553" s="129"/>
      <c r="GT553" s="129"/>
      <c r="GU553" s="129"/>
      <c r="GV553" s="129"/>
      <c r="GW553" s="129"/>
      <c r="GX553" s="129"/>
      <c r="GY553" s="129"/>
      <c r="GZ553" s="129"/>
      <c r="HA553" s="129"/>
      <c r="HB553" s="129"/>
      <c r="HC553" s="129"/>
      <c r="HD553" s="129"/>
      <c r="HE553" s="129"/>
      <c r="HF553" s="129"/>
      <c r="HG553" s="129"/>
      <c r="HH553" s="129"/>
      <c r="HI553" s="129"/>
      <c r="HJ553" s="129"/>
      <c r="HK553" s="129"/>
      <c r="HL553" s="129"/>
      <c r="HM553" s="129"/>
      <c r="HN553" s="129"/>
      <c r="HO553" s="129"/>
      <c r="HP553" s="129"/>
      <c r="HQ553" s="129"/>
      <c r="HR553" s="129"/>
      <c r="HS553" s="129"/>
      <c r="HT553" s="129"/>
      <c r="HU553" s="129"/>
      <c r="HV553" s="129"/>
      <c r="HW553" s="129"/>
      <c r="HX553" s="129"/>
      <c r="HY553" s="129"/>
      <c r="HZ553" s="129"/>
      <c r="IA553" s="129"/>
      <c r="IB553" s="129"/>
      <c r="IC553" s="129"/>
      <c r="ID553" s="129"/>
      <c r="IE553" s="129"/>
      <c r="IF553" s="129"/>
      <c r="IG553" s="129"/>
      <c r="IH553" s="129"/>
      <c r="II553" s="129"/>
      <c r="IJ553" s="129"/>
      <c r="IK553" s="129"/>
      <c r="IL553" s="129"/>
      <c r="IM553" s="129"/>
      <c r="IN553" s="129"/>
      <c r="IO553" s="129"/>
      <c r="IP553" s="129"/>
      <c r="IQ553" s="129"/>
      <c r="IR553" s="129"/>
      <c r="IS553" s="129"/>
      <c r="IT553" s="129"/>
      <c r="IU553" s="129"/>
      <c r="IV553" s="129"/>
      <c r="IW553" s="129"/>
    </row>
    <row r="554" customFormat="false" ht="12.75" hidden="false" customHeight="false" outlineLevel="1" collapsed="false">
      <c r="A554" s="42"/>
      <c r="B554" s="129"/>
      <c r="C554" s="129"/>
      <c r="D554" s="135"/>
      <c r="E554" s="135"/>
      <c r="F554" s="135"/>
      <c r="G554" s="135"/>
      <c r="H554" s="135"/>
      <c r="I554" s="135"/>
      <c r="J554" s="135"/>
      <c r="K554" s="135"/>
      <c r="L554" s="135"/>
      <c r="M554" s="135"/>
      <c r="N554" s="135"/>
      <c r="O554" s="135"/>
      <c r="P554" s="135"/>
      <c r="Q554" s="135"/>
      <c r="R554" s="135"/>
      <c r="S554" s="135"/>
      <c r="T554" s="135"/>
      <c r="U554" s="135"/>
      <c r="V554" s="135"/>
      <c r="W554" s="135"/>
      <c r="X554" s="135"/>
      <c r="Y554" s="135"/>
      <c r="Z554" s="129"/>
      <c r="AA554" s="129"/>
      <c r="AB554" s="129"/>
      <c r="AC554" s="129"/>
      <c r="AD554" s="129"/>
      <c r="AE554" s="129"/>
      <c r="AF554" s="129"/>
      <c r="AG554" s="129"/>
      <c r="AH554" s="129"/>
      <c r="AI554" s="129"/>
      <c r="AJ554" s="129"/>
      <c r="AK554" s="129"/>
      <c r="AL554" s="129"/>
      <c r="AM554" s="129"/>
      <c r="AN554" s="129"/>
      <c r="AO554" s="129"/>
      <c r="AP554" s="129"/>
      <c r="AQ554" s="129"/>
      <c r="AR554" s="129"/>
      <c r="AS554" s="129"/>
      <c r="AT554" s="129"/>
      <c r="AU554" s="129"/>
      <c r="AV554" s="129"/>
      <c r="AW554" s="129"/>
      <c r="AX554" s="129"/>
      <c r="AY554" s="129"/>
      <c r="AZ554" s="129"/>
      <c r="BA554" s="129"/>
      <c r="BB554" s="129"/>
      <c r="BC554" s="129"/>
      <c r="BD554" s="129"/>
      <c r="BE554" s="129"/>
      <c r="BF554" s="129"/>
      <c r="BG554" s="129"/>
      <c r="BH554" s="129"/>
      <c r="BI554" s="129"/>
      <c r="BJ554" s="129"/>
      <c r="BK554" s="129"/>
      <c r="BL554" s="129"/>
      <c r="BM554" s="129"/>
      <c r="BN554" s="129"/>
      <c r="BO554" s="129"/>
      <c r="BP554" s="129"/>
      <c r="BQ554" s="129"/>
      <c r="BR554" s="129"/>
      <c r="BS554" s="129"/>
      <c r="BT554" s="129"/>
      <c r="BU554" s="129"/>
      <c r="BV554" s="129"/>
      <c r="BW554" s="129"/>
      <c r="BX554" s="129"/>
      <c r="BY554" s="129"/>
      <c r="BZ554" s="129"/>
      <c r="CA554" s="129"/>
      <c r="CB554" s="129"/>
      <c r="CC554" s="129"/>
      <c r="CD554" s="129"/>
      <c r="CE554" s="129"/>
      <c r="CF554" s="129"/>
      <c r="CG554" s="129"/>
      <c r="CH554" s="129"/>
      <c r="CI554" s="129"/>
      <c r="CJ554" s="129"/>
      <c r="CK554" s="129"/>
      <c r="CL554" s="129"/>
      <c r="CM554" s="129"/>
      <c r="CN554" s="129"/>
      <c r="CO554" s="129"/>
      <c r="CP554" s="129"/>
      <c r="CQ554" s="129"/>
      <c r="CR554" s="129"/>
      <c r="CS554" s="129"/>
      <c r="CT554" s="129"/>
      <c r="CU554" s="129"/>
      <c r="CV554" s="129"/>
      <c r="CW554" s="129"/>
      <c r="CX554" s="129"/>
      <c r="CY554" s="129"/>
      <c r="CZ554" s="129"/>
      <c r="DA554" s="129"/>
      <c r="DB554" s="129"/>
      <c r="DC554" s="129"/>
      <c r="DD554" s="129"/>
      <c r="DE554" s="129"/>
      <c r="DF554" s="129"/>
      <c r="DG554" s="129"/>
      <c r="DH554" s="129"/>
      <c r="DI554" s="129"/>
      <c r="DJ554" s="129"/>
      <c r="DK554" s="129"/>
      <c r="DL554" s="129"/>
      <c r="DM554" s="129"/>
      <c r="DN554" s="129"/>
      <c r="DO554" s="129"/>
      <c r="DP554" s="129"/>
      <c r="DQ554" s="129"/>
      <c r="DR554" s="129"/>
      <c r="DS554" s="129"/>
      <c r="DT554" s="129"/>
      <c r="DU554" s="129"/>
      <c r="DV554" s="129"/>
      <c r="DW554" s="129"/>
      <c r="DX554" s="129"/>
      <c r="DY554" s="129"/>
      <c r="DZ554" s="129"/>
      <c r="EA554" s="129"/>
      <c r="EB554" s="129"/>
      <c r="EC554" s="129"/>
      <c r="ED554" s="129"/>
      <c r="EE554" s="129"/>
      <c r="EF554" s="129"/>
      <c r="EG554" s="129"/>
      <c r="EH554" s="129"/>
      <c r="EI554" s="129"/>
      <c r="EJ554" s="129"/>
      <c r="EK554" s="129"/>
      <c r="EL554" s="129"/>
      <c r="EM554" s="129"/>
      <c r="EN554" s="129"/>
      <c r="EO554" s="129"/>
      <c r="EP554" s="129"/>
      <c r="EQ554" s="129"/>
      <c r="ER554" s="129"/>
      <c r="ES554" s="129"/>
      <c r="ET554" s="129"/>
      <c r="EU554" s="129"/>
      <c r="EV554" s="129"/>
      <c r="EW554" s="129"/>
      <c r="EX554" s="129"/>
      <c r="EY554" s="129"/>
      <c r="EZ554" s="129"/>
      <c r="FA554" s="129"/>
      <c r="FB554" s="129"/>
      <c r="FC554" s="129"/>
      <c r="FD554" s="129"/>
      <c r="FE554" s="129"/>
      <c r="FF554" s="129"/>
      <c r="FG554" s="129"/>
      <c r="FH554" s="129"/>
      <c r="FI554" s="129"/>
      <c r="FJ554" s="129"/>
      <c r="FK554" s="129"/>
      <c r="FL554" s="129"/>
      <c r="FM554" s="129"/>
      <c r="FN554" s="129"/>
      <c r="FO554" s="129"/>
      <c r="FP554" s="129"/>
      <c r="FQ554" s="129"/>
      <c r="FR554" s="129"/>
      <c r="FS554" s="129"/>
      <c r="FT554" s="129"/>
      <c r="FU554" s="129"/>
      <c r="FV554" s="129"/>
      <c r="FW554" s="129"/>
      <c r="FX554" s="129"/>
      <c r="FY554" s="129"/>
      <c r="FZ554" s="129"/>
      <c r="GA554" s="129"/>
      <c r="GB554" s="129"/>
      <c r="GC554" s="129"/>
      <c r="GD554" s="129"/>
      <c r="GE554" s="129"/>
      <c r="GF554" s="129"/>
      <c r="GG554" s="129"/>
      <c r="GH554" s="129"/>
      <c r="GI554" s="129"/>
      <c r="GJ554" s="129"/>
      <c r="GK554" s="129"/>
      <c r="GL554" s="129"/>
      <c r="GM554" s="129"/>
      <c r="GN554" s="129"/>
      <c r="GO554" s="129"/>
      <c r="GP554" s="129"/>
      <c r="GQ554" s="129"/>
      <c r="GR554" s="129"/>
      <c r="GS554" s="129"/>
      <c r="GT554" s="129"/>
      <c r="GU554" s="129"/>
      <c r="GV554" s="129"/>
      <c r="GW554" s="129"/>
      <c r="GX554" s="129"/>
      <c r="GY554" s="129"/>
      <c r="GZ554" s="129"/>
      <c r="HA554" s="129"/>
      <c r="HB554" s="129"/>
      <c r="HC554" s="129"/>
      <c r="HD554" s="129"/>
      <c r="HE554" s="129"/>
      <c r="HF554" s="129"/>
      <c r="HG554" s="129"/>
      <c r="HH554" s="129"/>
      <c r="HI554" s="129"/>
      <c r="HJ554" s="129"/>
      <c r="HK554" s="129"/>
      <c r="HL554" s="129"/>
      <c r="HM554" s="129"/>
      <c r="HN554" s="129"/>
      <c r="HO554" s="129"/>
      <c r="HP554" s="129"/>
      <c r="HQ554" s="129"/>
      <c r="HR554" s="129"/>
      <c r="HS554" s="129"/>
      <c r="HT554" s="129"/>
      <c r="HU554" s="129"/>
      <c r="HV554" s="129"/>
      <c r="HW554" s="129"/>
      <c r="HX554" s="129"/>
      <c r="HY554" s="129"/>
      <c r="HZ554" s="129"/>
      <c r="IA554" s="129"/>
      <c r="IB554" s="129"/>
      <c r="IC554" s="129"/>
      <c r="ID554" s="129"/>
      <c r="IE554" s="129"/>
      <c r="IF554" s="129"/>
      <c r="IG554" s="129"/>
      <c r="IH554" s="129"/>
      <c r="II554" s="129"/>
      <c r="IJ554" s="129"/>
      <c r="IK554" s="129"/>
      <c r="IL554" s="129"/>
      <c r="IM554" s="129"/>
      <c r="IN554" s="129"/>
      <c r="IO554" s="129"/>
      <c r="IP554" s="129"/>
      <c r="IQ554" s="129"/>
      <c r="IR554" s="129"/>
      <c r="IS554" s="129"/>
      <c r="IT554" s="129"/>
      <c r="IU554" s="129"/>
      <c r="IV554" s="129"/>
      <c r="IW554" s="129"/>
    </row>
    <row r="555" customFormat="false" ht="12.75" hidden="false" customHeight="false" outlineLevel="1" collapsed="false">
      <c r="A555" s="39"/>
      <c r="B555" s="128"/>
      <c r="C555" s="128"/>
      <c r="D555" s="135"/>
      <c r="E555" s="135"/>
      <c r="F555" s="135"/>
      <c r="G555" s="135"/>
      <c r="H555" s="135"/>
      <c r="I555" s="135"/>
      <c r="J555" s="135"/>
      <c r="K555" s="135"/>
      <c r="L555" s="135"/>
      <c r="M555" s="135"/>
      <c r="N555" s="135"/>
      <c r="O555" s="135"/>
      <c r="P555" s="135"/>
      <c r="Q555" s="135"/>
      <c r="R555" s="135"/>
      <c r="S555" s="135"/>
      <c r="T555" s="135"/>
      <c r="U555" s="135"/>
      <c r="V555" s="135"/>
      <c r="W555" s="135"/>
      <c r="X555" s="135"/>
      <c r="Y555" s="135"/>
      <c r="Z555" s="129"/>
      <c r="AA555" s="129"/>
      <c r="AB555" s="129"/>
      <c r="AC555" s="129"/>
      <c r="AD555" s="129"/>
      <c r="AE555" s="129"/>
      <c r="AF555" s="129"/>
      <c r="AG555" s="129"/>
      <c r="AH555" s="129"/>
      <c r="AI555" s="129"/>
      <c r="AJ555" s="129"/>
      <c r="AK555" s="129"/>
      <c r="AL555" s="129"/>
      <c r="AM555" s="129"/>
      <c r="AN555" s="129"/>
      <c r="AO555" s="129"/>
      <c r="AP555" s="129"/>
      <c r="AQ555" s="129"/>
      <c r="AR555" s="129"/>
      <c r="AS555" s="129"/>
      <c r="AT555" s="129"/>
      <c r="AU555" s="129"/>
      <c r="AV555" s="129"/>
      <c r="AW555" s="129"/>
      <c r="AX555" s="129"/>
      <c r="AY555" s="129"/>
      <c r="AZ555" s="129"/>
      <c r="BA555" s="129"/>
      <c r="BB555" s="129"/>
      <c r="BC555" s="129"/>
      <c r="BD555" s="129"/>
      <c r="BE555" s="129"/>
      <c r="BF555" s="129"/>
      <c r="BG555" s="129"/>
      <c r="BH555" s="129"/>
      <c r="BI555" s="129"/>
      <c r="BJ555" s="129"/>
      <c r="BK555" s="129"/>
      <c r="BL555" s="129"/>
      <c r="BM555" s="129"/>
      <c r="BN555" s="129"/>
      <c r="BO555" s="129"/>
      <c r="BP555" s="129"/>
      <c r="BQ555" s="129"/>
      <c r="BR555" s="129"/>
      <c r="BS555" s="129"/>
      <c r="BT555" s="129"/>
      <c r="BU555" s="129"/>
      <c r="BV555" s="129"/>
      <c r="BW555" s="129"/>
      <c r="BX555" s="129"/>
      <c r="BY555" s="129"/>
      <c r="BZ555" s="129"/>
      <c r="CA555" s="129"/>
      <c r="CB555" s="129"/>
      <c r="CC555" s="129"/>
      <c r="CD555" s="129"/>
      <c r="CE555" s="129"/>
      <c r="CF555" s="129"/>
      <c r="CG555" s="129"/>
      <c r="CH555" s="129"/>
      <c r="CI555" s="129"/>
      <c r="CJ555" s="129"/>
      <c r="CK555" s="129"/>
      <c r="CL555" s="129"/>
      <c r="CM555" s="129"/>
      <c r="CN555" s="129"/>
      <c r="CO555" s="129"/>
      <c r="CP555" s="129"/>
      <c r="CQ555" s="129"/>
      <c r="CR555" s="129"/>
      <c r="CS555" s="129"/>
      <c r="CT555" s="129"/>
      <c r="CU555" s="129"/>
      <c r="CV555" s="129"/>
      <c r="CW555" s="129"/>
      <c r="CX555" s="129"/>
      <c r="CY555" s="129"/>
      <c r="CZ555" s="129"/>
      <c r="DA555" s="129"/>
      <c r="DB555" s="129"/>
      <c r="DC555" s="129"/>
      <c r="DD555" s="129"/>
      <c r="DE555" s="129"/>
      <c r="DF555" s="129"/>
      <c r="DG555" s="129"/>
      <c r="DH555" s="129"/>
      <c r="DI555" s="129"/>
      <c r="DJ555" s="129"/>
      <c r="DK555" s="129"/>
      <c r="DL555" s="129"/>
      <c r="DM555" s="129"/>
      <c r="DN555" s="129"/>
      <c r="DO555" s="129"/>
      <c r="DP555" s="129"/>
      <c r="DQ555" s="129"/>
      <c r="DR555" s="129"/>
      <c r="DS555" s="129"/>
      <c r="DT555" s="129"/>
      <c r="DU555" s="129"/>
      <c r="DV555" s="129"/>
      <c r="DW555" s="129"/>
      <c r="DX555" s="129"/>
      <c r="DY555" s="129"/>
      <c r="DZ555" s="129"/>
      <c r="EA555" s="129"/>
      <c r="EB555" s="129"/>
      <c r="EC555" s="129"/>
      <c r="ED555" s="129"/>
      <c r="EE555" s="129"/>
      <c r="EF555" s="129"/>
      <c r="EG555" s="129"/>
      <c r="EH555" s="129"/>
      <c r="EI555" s="129"/>
      <c r="EJ555" s="129"/>
      <c r="EK555" s="129"/>
      <c r="EL555" s="129"/>
      <c r="EM555" s="129"/>
      <c r="EN555" s="129"/>
      <c r="EO555" s="129"/>
      <c r="EP555" s="129"/>
      <c r="EQ555" s="129"/>
      <c r="ER555" s="129"/>
      <c r="ES555" s="129"/>
      <c r="ET555" s="129"/>
      <c r="EU555" s="129"/>
      <c r="EV555" s="129"/>
      <c r="EW555" s="129"/>
      <c r="EX555" s="129"/>
      <c r="EY555" s="129"/>
      <c r="EZ555" s="129"/>
      <c r="FA555" s="129"/>
      <c r="FB555" s="129"/>
      <c r="FC555" s="129"/>
      <c r="FD555" s="129"/>
      <c r="FE555" s="129"/>
      <c r="FF555" s="129"/>
      <c r="FG555" s="129"/>
      <c r="FH555" s="129"/>
      <c r="FI555" s="129"/>
      <c r="FJ555" s="129"/>
      <c r="FK555" s="129"/>
      <c r="FL555" s="129"/>
      <c r="FM555" s="129"/>
      <c r="FN555" s="129"/>
      <c r="FO555" s="129"/>
      <c r="FP555" s="129"/>
      <c r="FQ555" s="129"/>
      <c r="FR555" s="129"/>
      <c r="FS555" s="129"/>
      <c r="FT555" s="129"/>
      <c r="FU555" s="129"/>
      <c r="FV555" s="129"/>
      <c r="FW555" s="129"/>
      <c r="FX555" s="129"/>
      <c r="FY555" s="129"/>
      <c r="FZ555" s="129"/>
      <c r="GA555" s="129"/>
      <c r="GB555" s="129"/>
      <c r="GC555" s="129"/>
      <c r="GD555" s="129"/>
      <c r="GE555" s="129"/>
      <c r="GF555" s="129"/>
      <c r="GG555" s="129"/>
      <c r="GH555" s="129"/>
      <c r="GI555" s="129"/>
      <c r="GJ555" s="129"/>
      <c r="GK555" s="129"/>
      <c r="GL555" s="129"/>
      <c r="GM555" s="129"/>
      <c r="GN555" s="129"/>
      <c r="GO555" s="129"/>
      <c r="GP555" s="129"/>
      <c r="GQ555" s="129"/>
      <c r="GR555" s="129"/>
      <c r="GS555" s="129"/>
      <c r="GT555" s="129"/>
      <c r="GU555" s="129"/>
      <c r="GV555" s="129"/>
      <c r="GW555" s="129"/>
      <c r="GX555" s="129"/>
      <c r="GY555" s="129"/>
      <c r="GZ555" s="129"/>
      <c r="HA555" s="129"/>
      <c r="HB555" s="129"/>
      <c r="HC555" s="129"/>
      <c r="HD555" s="129"/>
      <c r="HE555" s="129"/>
      <c r="HF555" s="129"/>
      <c r="HG555" s="129"/>
      <c r="HH555" s="129"/>
      <c r="HI555" s="129"/>
      <c r="HJ555" s="129"/>
      <c r="HK555" s="129"/>
      <c r="HL555" s="129"/>
      <c r="HM555" s="129"/>
      <c r="HN555" s="129"/>
      <c r="HO555" s="129"/>
      <c r="HP555" s="129"/>
      <c r="HQ555" s="129"/>
      <c r="HR555" s="129"/>
      <c r="HS555" s="129"/>
      <c r="HT555" s="129"/>
      <c r="HU555" s="129"/>
      <c r="HV555" s="129"/>
      <c r="HW555" s="129"/>
      <c r="HX555" s="129"/>
      <c r="HY555" s="129"/>
      <c r="HZ555" s="129"/>
      <c r="IA555" s="129"/>
      <c r="IB555" s="129"/>
      <c r="IC555" s="129"/>
      <c r="ID555" s="129"/>
      <c r="IE555" s="129"/>
      <c r="IF555" s="129"/>
      <c r="IG555" s="129"/>
      <c r="IH555" s="129"/>
      <c r="II555" s="129"/>
      <c r="IJ555" s="129"/>
      <c r="IK555" s="129"/>
      <c r="IL555" s="129"/>
      <c r="IM555" s="129"/>
      <c r="IN555" s="129"/>
      <c r="IO555" s="129"/>
      <c r="IP555" s="129"/>
      <c r="IQ555" s="129"/>
      <c r="IR555" s="129"/>
      <c r="IS555" s="129"/>
      <c r="IT555" s="129"/>
      <c r="IU555" s="129"/>
      <c r="IV555" s="129"/>
      <c r="IW555" s="129"/>
    </row>
    <row r="556" customFormat="false" ht="12.75" hidden="false" customHeight="false" outlineLevel="1" collapsed="false">
      <c r="A556" s="138"/>
      <c r="B556" s="139"/>
      <c r="C556" s="139"/>
      <c r="D556" s="135"/>
      <c r="E556" s="135"/>
      <c r="F556" s="135"/>
      <c r="G556" s="135"/>
      <c r="H556" s="135"/>
      <c r="I556" s="135"/>
      <c r="J556" s="135"/>
      <c r="K556" s="135"/>
      <c r="L556" s="135"/>
      <c r="M556" s="135"/>
      <c r="N556" s="135"/>
      <c r="O556" s="135"/>
      <c r="P556" s="135"/>
      <c r="Q556" s="135"/>
      <c r="R556" s="135"/>
      <c r="S556" s="135"/>
      <c r="T556" s="135"/>
      <c r="U556" s="135"/>
      <c r="V556" s="135"/>
      <c r="W556" s="135"/>
      <c r="X556" s="135"/>
      <c r="Y556" s="135"/>
      <c r="Z556" s="129"/>
      <c r="AA556" s="129"/>
      <c r="AB556" s="129"/>
      <c r="AC556" s="129"/>
      <c r="AD556" s="129"/>
      <c r="AE556" s="129"/>
      <c r="AF556" s="129"/>
      <c r="AG556" s="129"/>
      <c r="AH556" s="129"/>
      <c r="AI556" s="129"/>
      <c r="AJ556" s="129"/>
      <c r="AK556" s="129"/>
      <c r="AL556" s="129"/>
      <c r="AM556" s="129"/>
      <c r="AN556" s="129"/>
      <c r="AO556" s="129"/>
      <c r="AP556" s="129"/>
      <c r="AQ556" s="129"/>
      <c r="AR556" s="129"/>
      <c r="AS556" s="129"/>
      <c r="AT556" s="129"/>
      <c r="AU556" s="129"/>
      <c r="AV556" s="129"/>
      <c r="AW556" s="129"/>
      <c r="AX556" s="129"/>
      <c r="AY556" s="129"/>
      <c r="AZ556" s="129"/>
      <c r="BA556" s="129"/>
      <c r="BB556" s="129"/>
      <c r="BC556" s="129"/>
      <c r="BD556" s="129"/>
      <c r="BE556" s="129"/>
      <c r="BF556" s="129"/>
      <c r="BG556" s="129"/>
      <c r="BH556" s="129"/>
      <c r="BI556" s="129"/>
      <c r="BJ556" s="129"/>
      <c r="BK556" s="129"/>
      <c r="BL556" s="129"/>
      <c r="BM556" s="129"/>
      <c r="BN556" s="129"/>
      <c r="BO556" s="129"/>
      <c r="BP556" s="129"/>
      <c r="BQ556" s="129"/>
      <c r="BR556" s="129"/>
      <c r="BS556" s="129"/>
      <c r="BT556" s="129"/>
      <c r="BU556" s="129"/>
      <c r="BV556" s="129"/>
      <c r="BW556" s="129"/>
      <c r="BX556" s="129"/>
      <c r="BY556" s="129"/>
      <c r="BZ556" s="129"/>
      <c r="CA556" s="129"/>
      <c r="CB556" s="129"/>
      <c r="CC556" s="129"/>
      <c r="CD556" s="129"/>
      <c r="CE556" s="129"/>
      <c r="CF556" s="129"/>
      <c r="CG556" s="129"/>
      <c r="CH556" s="129"/>
      <c r="CI556" s="129"/>
      <c r="CJ556" s="129"/>
      <c r="CK556" s="129"/>
      <c r="CL556" s="129"/>
      <c r="CM556" s="129"/>
      <c r="CN556" s="129"/>
      <c r="CO556" s="129"/>
      <c r="CP556" s="129"/>
      <c r="CQ556" s="129"/>
      <c r="CR556" s="129"/>
      <c r="CS556" s="129"/>
      <c r="CT556" s="129"/>
      <c r="CU556" s="129"/>
      <c r="CV556" s="129"/>
      <c r="CW556" s="129"/>
      <c r="CX556" s="129"/>
      <c r="CY556" s="129"/>
      <c r="CZ556" s="129"/>
      <c r="DA556" s="129"/>
      <c r="DB556" s="129"/>
      <c r="DC556" s="129"/>
      <c r="DD556" s="129"/>
      <c r="DE556" s="129"/>
      <c r="DF556" s="129"/>
      <c r="DG556" s="129"/>
      <c r="DH556" s="129"/>
      <c r="DI556" s="129"/>
      <c r="DJ556" s="129"/>
      <c r="DK556" s="129"/>
      <c r="DL556" s="129"/>
      <c r="DM556" s="129"/>
      <c r="DN556" s="129"/>
      <c r="DO556" s="129"/>
      <c r="DP556" s="129"/>
      <c r="DQ556" s="129"/>
      <c r="DR556" s="129"/>
      <c r="DS556" s="129"/>
      <c r="DT556" s="129"/>
      <c r="DU556" s="129"/>
      <c r="DV556" s="129"/>
      <c r="DW556" s="129"/>
      <c r="DX556" s="129"/>
      <c r="DY556" s="129"/>
      <c r="DZ556" s="129"/>
      <c r="EA556" s="129"/>
      <c r="EB556" s="129"/>
      <c r="EC556" s="129"/>
      <c r="ED556" s="129"/>
      <c r="EE556" s="129"/>
      <c r="EF556" s="129"/>
      <c r="EG556" s="129"/>
      <c r="EH556" s="129"/>
      <c r="EI556" s="129"/>
      <c r="EJ556" s="129"/>
      <c r="EK556" s="129"/>
      <c r="EL556" s="129"/>
      <c r="EM556" s="129"/>
      <c r="EN556" s="129"/>
      <c r="EO556" s="129"/>
      <c r="EP556" s="129"/>
      <c r="EQ556" s="129"/>
      <c r="ER556" s="129"/>
      <c r="ES556" s="129"/>
      <c r="ET556" s="129"/>
      <c r="EU556" s="129"/>
      <c r="EV556" s="129"/>
      <c r="EW556" s="129"/>
      <c r="EX556" s="129"/>
      <c r="EY556" s="129"/>
      <c r="EZ556" s="129"/>
      <c r="FA556" s="129"/>
      <c r="FB556" s="129"/>
      <c r="FC556" s="129"/>
      <c r="FD556" s="129"/>
      <c r="FE556" s="129"/>
      <c r="FF556" s="129"/>
      <c r="FG556" s="129"/>
      <c r="FH556" s="129"/>
      <c r="FI556" s="129"/>
      <c r="FJ556" s="129"/>
      <c r="FK556" s="129"/>
      <c r="FL556" s="129"/>
      <c r="FM556" s="129"/>
      <c r="FN556" s="129"/>
      <c r="FO556" s="129"/>
      <c r="FP556" s="129"/>
      <c r="FQ556" s="129"/>
      <c r="FR556" s="129"/>
      <c r="FS556" s="129"/>
      <c r="FT556" s="129"/>
      <c r="FU556" s="129"/>
      <c r="FV556" s="129"/>
      <c r="FW556" s="129"/>
      <c r="FX556" s="129"/>
      <c r="FY556" s="129"/>
      <c r="FZ556" s="129"/>
      <c r="GA556" s="129"/>
      <c r="GB556" s="129"/>
      <c r="GC556" s="129"/>
      <c r="GD556" s="129"/>
      <c r="GE556" s="129"/>
      <c r="GF556" s="129"/>
      <c r="GG556" s="129"/>
      <c r="GH556" s="129"/>
      <c r="GI556" s="129"/>
      <c r="GJ556" s="129"/>
      <c r="GK556" s="129"/>
      <c r="GL556" s="129"/>
      <c r="GM556" s="129"/>
      <c r="GN556" s="129"/>
      <c r="GO556" s="129"/>
      <c r="GP556" s="129"/>
      <c r="GQ556" s="129"/>
      <c r="GR556" s="129"/>
      <c r="GS556" s="129"/>
      <c r="GT556" s="129"/>
      <c r="GU556" s="129"/>
      <c r="GV556" s="129"/>
      <c r="GW556" s="129"/>
      <c r="GX556" s="129"/>
      <c r="GY556" s="129"/>
      <c r="GZ556" s="129"/>
      <c r="HA556" s="129"/>
      <c r="HB556" s="129"/>
      <c r="HC556" s="129"/>
      <c r="HD556" s="129"/>
      <c r="HE556" s="129"/>
      <c r="HF556" s="129"/>
      <c r="HG556" s="129"/>
      <c r="HH556" s="129"/>
      <c r="HI556" s="129"/>
      <c r="HJ556" s="129"/>
      <c r="HK556" s="129"/>
      <c r="HL556" s="129"/>
      <c r="HM556" s="129"/>
      <c r="HN556" s="129"/>
      <c r="HO556" s="129"/>
      <c r="HP556" s="129"/>
      <c r="HQ556" s="129"/>
      <c r="HR556" s="129"/>
      <c r="HS556" s="129"/>
      <c r="HT556" s="129"/>
      <c r="HU556" s="129"/>
      <c r="HV556" s="129"/>
      <c r="HW556" s="129"/>
      <c r="HX556" s="129"/>
      <c r="HY556" s="129"/>
      <c r="HZ556" s="129"/>
      <c r="IA556" s="129"/>
      <c r="IB556" s="129"/>
      <c r="IC556" s="129"/>
      <c r="ID556" s="129"/>
      <c r="IE556" s="129"/>
      <c r="IF556" s="129"/>
      <c r="IG556" s="129"/>
      <c r="IH556" s="129"/>
      <c r="II556" s="129"/>
      <c r="IJ556" s="129"/>
      <c r="IK556" s="129"/>
      <c r="IL556" s="129"/>
      <c r="IM556" s="129"/>
      <c r="IN556" s="129"/>
      <c r="IO556" s="129"/>
      <c r="IP556" s="129"/>
      <c r="IQ556" s="129"/>
      <c r="IR556" s="129"/>
      <c r="IS556" s="129"/>
      <c r="IT556" s="129"/>
      <c r="IU556" s="129"/>
      <c r="IV556" s="129"/>
      <c r="IW556" s="129"/>
    </row>
    <row r="557" customFormat="false" ht="12.75" hidden="false" customHeight="false" outlineLevel="1" collapsed="false">
      <c r="A557" s="138"/>
      <c r="B557" s="139"/>
      <c r="C557" s="139"/>
      <c r="D557" s="135"/>
      <c r="E557" s="135"/>
      <c r="F557" s="135"/>
      <c r="G557" s="135"/>
      <c r="H557" s="135"/>
      <c r="I557" s="135"/>
      <c r="J557" s="135"/>
      <c r="K557" s="135"/>
      <c r="L557" s="135"/>
      <c r="M557" s="135"/>
      <c r="N557" s="135"/>
      <c r="O557" s="135"/>
      <c r="P557" s="135"/>
      <c r="Q557" s="135"/>
      <c r="R557" s="135"/>
      <c r="S557" s="135"/>
      <c r="T557" s="135"/>
      <c r="U557" s="135"/>
      <c r="V557" s="135"/>
      <c r="W557" s="135"/>
      <c r="X557" s="135"/>
      <c r="Y557" s="135"/>
      <c r="Z557" s="129"/>
      <c r="AA557" s="129"/>
      <c r="AB557" s="129"/>
      <c r="AC557" s="129"/>
      <c r="AD557" s="129"/>
      <c r="AE557" s="129"/>
      <c r="AF557" s="129"/>
      <c r="AG557" s="129"/>
      <c r="AH557" s="129"/>
      <c r="AI557" s="129"/>
      <c r="AJ557" s="129"/>
      <c r="AK557" s="129"/>
      <c r="AL557" s="129"/>
      <c r="AM557" s="129"/>
      <c r="AN557" s="129"/>
      <c r="AO557" s="129"/>
      <c r="AP557" s="129"/>
      <c r="AQ557" s="129"/>
      <c r="AR557" s="129"/>
      <c r="AS557" s="129"/>
      <c r="AT557" s="129"/>
      <c r="AU557" s="129"/>
      <c r="AV557" s="129"/>
      <c r="AW557" s="129"/>
      <c r="AX557" s="129"/>
      <c r="AY557" s="129"/>
      <c r="AZ557" s="129"/>
      <c r="BA557" s="129"/>
      <c r="BB557" s="129"/>
      <c r="BC557" s="129"/>
      <c r="BD557" s="129"/>
      <c r="BE557" s="129"/>
      <c r="BF557" s="129"/>
      <c r="BG557" s="129"/>
      <c r="BH557" s="129"/>
      <c r="BI557" s="129"/>
      <c r="BJ557" s="129"/>
      <c r="BK557" s="129"/>
      <c r="BL557" s="129"/>
      <c r="BM557" s="129"/>
      <c r="BN557" s="129"/>
      <c r="BO557" s="129"/>
      <c r="BP557" s="129"/>
      <c r="BQ557" s="129"/>
      <c r="BR557" s="129"/>
      <c r="BS557" s="129"/>
      <c r="BT557" s="129"/>
      <c r="BU557" s="129"/>
      <c r="BV557" s="129"/>
      <c r="BW557" s="129"/>
      <c r="BX557" s="129"/>
      <c r="BY557" s="129"/>
      <c r="BZ557" s="129"/>
      <c r="CA557" s="129"/>
      <c r="CB557" s="129"/>
      <c r="CC557" s="129"/>
      <c r="CD557" s="129"/>
      <c r="CE557" s="129"/>
      <c r="CF557" s="129"/>
      <c r="CG557" s="129"/>
      <c r="CH557" s="129"/>
      <c r="CI557" s="129"/>
      <c r="CJ557" s="129"/>
      <c r="CK557" s="129"/>
      <c r="CL557" s="129"/>
      <c r="CM557" s="129"/>
      <c r="CN557" s="129"/>
      <c r="CO557" s="129"/>
      <c r="CP557" s="129"/>
      <c r="CQ557" s="129"/>
      <c r="CR557" s="129"/>
      <c r="CS557" s="129"/>
      <c r="CT557" s="129"/>
      <c r="CU557" s="129"/>
      <c r="CV557" s="129"/>
      <c r="CW557" s="129"/>
      <c r="CX557" s="129"/>
      <c r="CY557" s="129"/>
      <c r="CZ557" s="129"/>
      <c r="DA557" s="129"/>
      <c r="DB557" s="129"/>
      <c r="DC557" s="129"/>
      <c r="DD557" s="129"/>
      <c r="DE557" s="129"/>
      <c r="DF557" s="129"/>
      <c r="DG557" s="129"/>
      <c r="DH557" s="129"/>
      <c r="DI557" s="129"/>
      <c r="DJ557" s="129"/>
      <c r="DK557" s="129"/>
      <c r="DL557" s="129"/>
      <c r="DM557" s="129"/>
      <c r="DN557" s="129"/>
      <c r="DO557" s="129"/>
      <c r="DP557" s="129"/>
      <c r="DQ557" s="129"/>
      <c r="DR557" s="129"/>
      <c r="DS557" s="129"/>
      <c r="DT557" s="129"/>
      <c r="DU557" s="129"/>
      <c r="DV557" s="129"/>
      <c r="DW557" s="129"/>
      <c r="DX557" s="129"/>
      <c r="DY557" s="129"/>
      <c r="DZ557" s="129"/>
      <c r="EA557" s="129"/>
      <c r="EB557" s="129"/>
      <c r="EC557" s="129"/>
      <c r="ED557" s="129"/>
      <c r="EE557" s="129"/>
      <c r="EF557" s="129"/>
      <c r="EG557" s="129"/>
      <c r="EH557" s="129"/>
      <c r="EI557" s="129"/>
      <c r="EJ557" s="129"/>
      <c r="EK557" s="129"/>
      <c r="EL557" s="129"/>
      <c r="EM557" s="129"/>
      <c r="EN557" s="129"/>
      <c r="EO557" s="129"/>
      <c r="EP557" s="129"/>
      <c r="EQ557" s="129"/>
      <c r="ER557" s="129"/>
      <c r="ES557" s="129"/>
      <c r="ET557" s="129"/>
      <c r="EU557" s="129"/>
      <c r="EV557" s="129"/>
      <c r="EW557" s="129"/>
      <c r="EX557" s="129"/>
      <c r="EY557" s="129"/>
      <c r="EZ557" s="129"/>
      <c r="FA557" s="129"/>
      <c r="FB557" s="129"/>
      <c r="FC557" s="129"/>
      <c r="FD557" s="129"/>
      <c r="FE557" s="129"/>
      <c r="FF557" s="129"/>
      <c r="FG557" s="129"/>
      <c r="FH557" s="129"/>
      <c r="FI557" s="129"/>
      <c r="FJ557" s="129"/>
      <c r="FK557" s="129"/>
      <c r="FL557" s="129"/>
      <c r="FM557" s="129"/>
      <c r="FN557" s="129"/>
      <c r="FO557" s="129"/>
      <c r="FP557" s="129"/>
      <c r="FQ557" s="129"/>
      <c r="FR557" s="129"/>
      <c r="FS557" s="129"/>
      <c r="FT557" s="129"/>
      <c r="FU557" s="129"/>
      <c r="FV557" s="129"/>
      <c r="FW557" s="129"/>
      <c r="FX557" s="129"/>
      <c r="FY557" s="129"/>
      <c r="FZ557" s="129"/>
      <c r="GA557" s="129"/>
      <c r="GB557" s="129"/>
      <c r="GC557" s="129"/>
      <c r="GD557" s="129"/>
      <c r="GE557" s="129"/>
      <c r="GF557" s="129"/>
      <c r="GG557" s="129"/>
      <c r="GH557" s="129"/>
      <c r="GI557" s="129"/>
      <c r="GJ557" s="129"/>
      <c r="GK557" s="129"/>
      <c r="GL557" s="129"/>
      <c r="GM557" s="129"/>
      <c r="GN557" s="129"/>
      <c r="GO557" s="129"/>
      <c r="GP557" s="129"/>
      <c r="GQ557" s="129"/>
      <c r="GR557" s="129"/>
      <c r="GS557" s="129"/>
      <c r="GT557" s="129"/>
      <c r="GU557" s="129"/>
      <c r="GV557" s="129"/>
      <c r="GW557" s="129"/>
      <c r="GX557" s="129"/>
      <c r="GY557" s="129"/>
      <c r="GZ557" s="129"/>
      <c r="HA557" s="129"/>
      <c r="HB557" s="129"/>
      <c r="HC557" s="129"/>
      <c r="HD557" s="129"/>
      <c r="HE557" s="129"/>
      <c r="HF557" s="129"/>
      <c r="HG557" s="129"/>
      <c r="HH557" s="129"/>
      <c r="HI557" s="129"/>
      <c r="HJ557" s="129"/>
      <c r="HK557" s="129"/>
      <c r="HL557" s="129"/>
      <c r="HM557" s="129"/>
      <c r="HN557" s="129"/>
      <c r="HO557" s="129"/>
      <c r="HP557" s="129"/>
      <c r="HQ557" s="129"/>
      <c r="HR557" s="129"/>
      <c r="HS557" s="129"/>
      <c r="HT557" s="129"/>
      <c r="HU557" s="129"/>
      <c r="HV557" s="129"/>
      <c r="HW557" s="129"/>
      <c r="HX557" s="129"/>
      <c r="HY557" s="129"/>
      <c r="HZ557" s="129"/>
      <c r="IA557" s="129"/>
      <c r="IB557" s="129"/>
      <c r="IC557" s="129"/>
      <c r="ID557" s="129"/>
      <c r="IE557" s="129"/>
      <c r="IF557" s="129"/>
      <c r="IG557" s="129"/>
      <c r="IH557" s="129"/>
      <c r="II557" s="129"/>
      <c r="IJ557" s="129"/>
      <c r="IK557" s="129"/>
      <c r="IL557" s="129"/>
      <c r="IM557" s="129"/>
      <c r="IN557" s="129"/>
      <c r="IO557" s="129"/>
      <c r="IP557" s="129"/>
      <c r="IQ557" s="129"/>
      <c r="IR557" s="129"/>
      <c r="IS557" s="129"/>
      <c r="IT557" s="129"/>
      <c r="IU557" s="129"/>
      <c r="IV557" s="129"/>
      <c r="IW557" s="129"/>
    </row>
    <row r="558" customFormat="false" ht="12.75" hidden="false" customHeight="false" outlineLevel="1" collapsed="false">
      <c r="A558" s="138"/>
      <c r="B558" s="139"/>
      <c r="C558" s="139"/>
      <c r="D558" s="135"/>
      <c r="E558" s="135"/>
      <c r="F558" s="135"/>
      <c r="G558" s="135"/>
      <c r="H558" s="135"/>
      <c r="I558" s="135"/>
      <c r="J558" s="135"/>
      <c r="K558" s="135"/>
      <c r="L558" s="135"/>
      <c r="M558" s="135"/>
      <c r="N558" s="135"/>
      <c r="O558" s="135"/>
      <c r="P558" s="135"/>
      <c r="Q558" s="135"/>
      <c r="R558" s="135"/>
      <c r="S558" s="135"/>
      <c r="T558" s="135"/>
      <c r="U558" s="135"/>
      <c r="V558" s="135"/>
      <c r="W558" s="135"/>
      <c r="X558" s="135"/>
      <c r="Y558" s="135"/>
      <c r="Z558" s="129"/>
      <c r="AA558" s="129"/>
      <c r="AB558" s="129"/>
      <c r="AC558" s="129"/>
      <c r="AD558" s="129"/>
      <c r="AE558" s="129"/>
      <c r="AF558" s="129"/>
      <c r="AG558" s="129"/>
      <c r="AH558" s="129"/>
      <c r="AI558" s="129"/>
      <c r="AJ558" s="129"/>
      <c r="AK558" s="129"/>
      <c r="AL558" s="129"/>
      <c r="AM558" s="129"/>
      <c r="AN558" s="129"/>
      <c r="AO558" s="129"/>
      <c r="AP558" s="129"/>
      <c r="AQ558" s="129"/>
      <c r="AR558" s="129"/>
      <c r="AS558" s="129"/>
      <c r="AT558" s="129"/>
      <c r="AU558" s="129"/>
      <c r="AV558" s="129"/>
      <c r="AW558" s="129"/>
      <c r="AX558" s="129"/>
      <c r="AY558" s="129"/>
      <c r="AZ558" s="129"/>
      <c r="BA558" s="129"/>
      <c r="BB558" s="129"/>
      <c r="BC558" s="129"/>
      <c r="BD558" s="129"/>
      <c r="BE558" s="129"/>
      <c r="BF558" s="129"/>
      <c r="BG558" s="129"/>
      <c r="BH558" s="129"/>
      <c r="BI558" s="129"/>
      <c r="BJ558" s="129"/>
      <c r="BK558" s="129"/>
      <c r="BL558" s="129"/>
      <c r="BM558" s="129"/>
      <c r="BN558" s="129"/>
      <c r="BO558" s="129"/>
      <c r="BP558" s="129"/>
      <c r="BQ558" s="129"/>
      <c r="BR558" s="129"/>
      <c r="BS558" s="129"/>
      <c r="BT558" s="129"/>
      <c r="BU558" s="129"/>
      <c r="BV558" s="129"/>
      <c r="BW558" s="129"/>
      <c r="BX558" s="129"/>
      <c r="BY558" s="129"/>
      <c r="BZ558" s="129"/>
      <c r="CA558" s="129"/>
      <c r="CB558" s="129"/>
      <c r="CC558" s="129"/>
      <c r="CD558" s="129"/>
      <c r="CE558" s="129"/>
      <c r="CF558" s="129"/>
      <c r="CG558" s="129"/>
      <c r="CH558" s="129"/>
      <c r="CI558" s="129"/>
      <c r="CJ558" s="129"/>
      <c r="CK558" s="129"/>
      <c r="CL558" s="129"/>
      <c r="CM558" s="129"/>
      <c r="CN558" s="129"/>
      <c r="CO558" s="129"/>
      <c r="CP558" s="129"/>
      <c r="CQ558" s="129"/>
      <c r="CR558" s="129"/>
      <c r="CS558" s="129"/>
      <c r="CT558" s="129"/>
      <c r="CU558" s="129"/>
      <c r="CV558" s="129"/>
      <c r="CW558" s="129"/>
      <c r="CX558" s="129"/>
      <c r="CY558" s="129"/>
      <c r="CZ558" s="129"/>
      <c r="DA558" s="129"/>
      <c r="DB558" s="129"/>
      <c r="DC558" s="129"/>
      <c r="DD558" s="129"/>
      <c r="DE558" s="129"/>
      <c r="DF558" s="129"/>
      <c r="DG558" s="129"/>
      <c r="DH558" s="129"/>
      <c r="DI558" s="129"/>
      <c r="DJ558" s="129"/>
      <c r="DK558" s="129"/>
      <c r="DL558" s="129"/>
      <c r="DM558" s="129"/>
      <c r="DN558" s="129"/>
      <c r="DO558" s="129"/>
      <c r="DP558" s="129"/>
      <c r="DQ558" s="129"/>
      <c r="DR558" s="129"/>
      <c r="DS558" s="129"/>
      <c r="DT558" s="129"/>
      <c r="DU558" s="129"/>
      <c r="DV558" s="129"/>
      <c r="DW558" s="129"/>
      <c r="DX558" s="129"/>
      <c r="DY558" s="129"/>
      <c r="DZ558" s="129"/>
      <c r="EA558" s="129"/>
      <c r="EB558" s="129"/>
      <c r="EC558" s="129"/>
      <c r="ED558" s="129"/>
      <c r="EE558" s="129"/>
      <c r="EF558" s="129"/>
      <c r="EG558" s="129"/>
      <c r="EH558" s="129"/>
      <c r="EI558" s="129"/>
      <c r="EJ558" s="129"/>
      <c r="EK558" s="129"/>
      <c r="EL558" s="129"/>
      <c r="EM558" s="129"/>
      <c r="EN558" s="129"/>
      <c r="EO558" s="129"/>
      <c r="EP558" s="129"/>
      <c r="EQ558" s="129"/>
      <c r="ER558" s="129"/>
      <c r="ES558" s="129"/>
      <c r="ET558" s="129"/>
      <c r="EU558" s="129"/>
      <c r="EV558" s="129"/>
      <c r="EW558" s="129"/>
      <c r="EX558" s="129"/>
      <c r="EY558" s="129"/>
      <c r="EZ558" s="129"/>
      <c r="FA558" s="129"/>
      <c r="FB558" s="129"/>
      <c r="FC558" s="129"/>
      <c r="FD558" s="129"/>
      <c r="FE558" s="129"/>
      <c r="FF558" s="129"/>
      <c r="FG558" s="129"/>
      <c r="FH558" s="129"/>
      <c r="FI558" s="129"/>
      <c r="FJ558" s="129"/>
      <c r="FK558" s="129"/>
      <c r="FL558" s="129"/>
      <c r="FM558" s="129"/>
      <c r="FN558" s="129"/>
      <c r="FO558" s="129"/>
      <c r="FP558" s="129"/>
      <c r="FQ558" s="129"/>
      <c r="FR558" s="129"/>
      <c r="FS558" s="129"/>
      <c r="FT558" s="129"/>
      <c r="FU558" s="129"/>
      <c r="FV558" s="129"/>
      <c r="FW558" s="129"/>
      <c r="FX558" s="129"/>
      <c r="FY558" s="129"/>
      <c r="FZ558" s="129"/>
      <c r="GA558" s="129"/>
      <c r="GB558" s="129"/>
      <c r="GC558" s="129"/>
      <c r="GD558" s="129"/>
      <c r="GE558" s="129"/>
      <c r="GF558" s="129"/>
      <c r="GG558" s="129"/>
      <c r="GH558" s="129"/>
      <c r="GI558" s="129"/>
      <c r="GJ558" s="129"/>
      <c r="GK558" s="129"/>
      <c r="GL558" s="129"/>
      <c r="GM558" s="129"/>
      <c r="GN558" s="129"/>
      <c r="GO558" s="129"/>
      <c r="GP558" s="129"/>
      <c r="GQ558" s="129"/>
      <c r="GR558" s="129"/>
      <c r="GS558" s="129"/>
      <c r="GT558" s="129"/>
      <c r="GU558" s="129"/>
      <c r="GV558" s="129"/>
      <c r="GW558" s="129"/>
      <c r="GX558" s="129"/>
      <c r="GY558" s="129"/>
      <c r="GZ558" s="129"/>
      <c r="HA558" s="129"/>
      <c r="HB558" s="129"/>
      <c r="HC558" s="129"/>
      <c r="HD558" s="129"/>
      <c r="HE558" s="129"/>
      <c r="HF558" s="129"/>
      <c r="HG558" s="129"/>
      <c r="HH558" s="129"/>
      <c r="HI558" s="129"/>
      <c r="HJ558" s="129"/>
      <c r="HK558" s="129"/>
      <c r="HL558" s="129"/>
      <c r="HM558" s="129"/>
      <c r="HN558" s="129"/>
      <c r="HO558" s="129"/>
      <c r="HP558" s="129"/>
      <c r="HQ558" s="129"/>
      <c r="HR558" s="129"/>
      <c r="HS558" s="129"/>
      <c r="HT558" s="129"/>
      <c r="HU558" s="129"/>
      <c r="HV558" s="129"/>
      <c r="HW558" s="129"/>
      <c r="HX558" s="129"/>
      <c r="HY558" s="129"/>
      <c r="HZ558" s="129"/>
      <c r="IA558" s="129"/>
      <c r="IB558" s="129"/>
      <c r="IC558" s="129"/>
      <c r="ID558" s="129"/>
      <c r="IE558" s="129"/>
      <c r="IF558" s="129"/>
      <c r="IG558" s="129"/>
      <c r="IH558" s="129"/>
      <c r="II558" s="129"/>
      <c r="IJ558" s="129"/>
      <c r="IK558" s="129"/>
      <c r="IL558" s="129"/>
      <c r="IM558" s="129"/>
      <c r="IN558" s="129"/>
      <c r="IO558" s="129"/>
      <c r="IP558" s="129"/>
      <c r="IQ558" s="129"/>
      <c r="IR558" s="129"/>
      <c r="IS558" s="129"/>
      <c r="IT558" s="129"/>
      <c r="IU558" s="129"/>
      <c r="IV558" s="129"/>
      <c r="IW558" s="129"/>
    </row>
    <row r="559" customFormat="false" ht="12.75" hidden="false" customHeight="false" outlineLevel="1" collapsed="false">
      <c r="A559" s="138"/>
      <c r="B559" s="139"/>
      <c r="C559" s="139"/>
      <c r="D559" s="135"/>
      <c r="E559" s="135"/>
      <c r="F559" s="135"/>
      <c r="G559" s="135"/>
      <c r="H559" s="135"/>
      <c r="I559" s="135"/>
      <c r="J559" s="135"/>
      <c r="K559" s="135"/>
      <c r="L559" s="135"/>
      <c r="M559" s="135"/>
      <c r="N559" s="135"/>
      <c r="O559" s="135"/>
      <c r="P559" s="135"/>
      <c r="Q559" s="135"/>
      <c r="R559" s="135"/>
      <c r="S559" s="135"/>
      <c r="T559" s="135"/>
      <c r="U559" s="135"/>
      <c r="V559" s="135"/>
      <c r="W559" s="135"/>
      <c r="X559" s="135"/>
      <c r="Y559" s="135"/>
      <c r="Z559" s="129"/>
      <c r="AA559" s="129"/>
      <c r="AB559" s="129"/>
      <c r="AC559" s="129"/>
      <c r="AD559" s="129"/>
      <c r="AE559" s="129"/>
      <c r="AF559" s="129"/>
      <c r="AG559" s="129"/>
      <c r="AH559" s="129"/>
      <c r="AI559" s="129"/>
      <c r="AJ559" s="129"/>
      <c r="AK559" s="129"/>
      <c r="AL559" s="129"/>
      <c r="AM559" s="129"/>
      <c r="AN559" s="129"/>
      <c r="AO559" s="129"/>
      <c r="AP559" s="129"/>
      <c r="AQ559" s="129"/>
      <c r="AR559" s="129"/>
      <c r="AS559" s="129"/>
      <c r="AT559" s="129"/>
      <c r="AU559" s="129"/>
      <c r="AV559" s="129"/>
      <c r="AW559" s="129"/>
      <c r="AX559" s="129"/>
      <c r="AY559" s="129"/>
      <c r="AZ559" s="129"/>
      <c r="BA559" s="129"/>
      <c r="BB559" s="129"/>
      <c r="BC559" s="129"/>
      <c r="BD559" s="129"/>
      <c r="BE559" s="129"/>
      <c r="BF559" s="129"/>
      <c r="BG559" s="129"/>
      <c r="BH559" s="129"/>
      <c r="BI559" s="129"/>
      <c r="BJ559" s="129"/>
      <c r="BK559" s="129"/>
      <c r="BL559" s="129"/>
      <c r="BM559" s="129"/>
      <c r="BN559" s="129"/>
      <c r="BO559" s="129"/>
      <c r="BP559" s="129"/>
      <c r="BQ559" s="129"/>
      <c r="BR559" s="129"/>
      <c r="BS559" s="129"/>
      <c r="BT559" s="129"/>
      <c r="BU559" s="129"/>
      <c r="BV559" s="129"/>
      <c r="BW559" s="129"/>
      <c r="BX559" s="129"/>
      <c r="BY559" s="129"/>
      <c r="BZ559" s="129"/>
      <c r="CA559" s="129"/>
      <c r="CB559" s="129"/>
      <c r="CC559" s="129"/>
      <c r="CD559" s="129"/>
      <c r="CE559" s="129"/>
      <c r="CF559" s="129"/>
      <c r="CG559" s="129"/>
      <c r="CH559" s="129"/>
      <c r="CI559" s="129"/>
      <c r="CJ559" s="129"/>
      <c r="CK559" s="129"/>
      <c r="CL559" s="129"/>
      <c r="CM559" s="129"/>
      <c r="CN559" s="129"/>
      <c r="CO559" s="129"/>
      <c r="CP559" s="129"/>
      <c r="CQ559" s="129"/>
      <c r="CR559" s="129"/>
      <c r="CS559" s="129"/>
      <c r="CT559" s="129"/>
      <c r="CU559" s="129"/>
      <c r="CV559" s="129"/>
      <c r="CW559" s="129"/>
      <c r="CX559" s="129"/>
      <c r="CY559" s="129"/>
      <c r="CZ559" s="129"/>
      <c r="DA559" s="129"/>
      <c r="DB559" s="129"/>
      <c r="DC559" s="129"/>
      <c r="DD559" s="129"/>
      <c r="DE559" s="129"/>
      <c r="DF559" s="129"/>
      <c r="DG559" s="129"/>
      <c r="DH559" s="129"/>
      <c r="DI559" s="129"/>
      <c r="DJ559" s="129"/>
      <c r="DK559" s="129"/>
      <c r="DL559" s="129"/>
      <c r="DM559" s="129"/>
      <c r="DN559" s="129"/>
      <c r="DO559" s="129"/>
      <c r="DP559" s="129"/>
      <c r="DQ559" s="129"/>
      <c r="DR559" s="129"/>
      <c r="DS559" s="129"/>
      <c r="DT559" s="129"/>
      <c r="DU559" s="129"/>
      <c r="DV559" s="129"/>
      <c r="DW559" s="129"/>
      <c r="DX559" s="129"/>
      <c r="DY559" s="129"/>
      <c r="DZ559" s="129"/>
      <c r="EA559" s="129"/>
      <c r="EB559" s="129"/>
      <c r="EC559" s="129"/>
      <c r="ED559" s="129"/>
      <c r="EE559" s="129"/>
      <c r="EF559" s="129"/>
      <c r="EG559" s="129"/>
      <c r="EH559" s="129"/>
      <c r="EI559" s="129"/>
      <c r="EJ559" s="129"/>
      <c r="EK559" s="129"/>
      <c r="EL559" s="129"/>
      <c r="EM559" s="129"/>
      <c r="EN559" s="129"/>
      <c r="EO559" s="129"/>
      <c r="EP559" s="129"/>
      <c r="EQ559" s="129"/>
      <c r="ER559" s="129"/>
      <c r="ES559" s="129"/>
      <c r="ET559" s="129"/>
      <c r="EU559" s="129"/>
      <c r="EV559" s="129"/>
      <c r="EW559" s="129"/>
      <c r="EX559" s="129"/>
      <c r="EY559" s="129"/>
      <c r="EZ559" s="129"/>
      <c r="FA559" s="129"/>
      <c r="FB559" s="129"/>
      <c r="FC559" s="129"/>
      <c r="FD559" s="129"/>
      <c r="FE559" s="129"/>
      <c r="FF559" s="129"/>
      <c r="FG559" s="129"/>
      <c r="FH559" s="129"/>
      <c r="FI559" s="129"/>
      <c r="FJ559" s="129"/>
      <c r="FK559" s="129"/>
      <c r="FL559" s="129"/>
      <c r="FM559" s="129"/>
      <c r="FN559" s="129"/>
      <c r="FO559" s="129"/>
      <c r="FP559" s="129"/>
      <c r="FQ559" s="129"/>
      <c r="FR559" s="129"/>
      <c r="FS559" s="129"/>
      <c r="FT559" s="129"/>
      <c r="FU559" s="129"/>
      <c r="FV559" s="129"/>
      <c r="FW559" s="129"/>
      <c r="FX559" s="129"/>
      <c r="FY559" s="129"/>
      <c r="FZ559" s="129"/>
      <c r="GA559" s="129"/>
      <c r="GB559" s="129"/>
      <c r="GC559" s="129"/>
      <c r="GD559" s="129"/>
      <c r="GE559" s="129"/>
      <c r="GF559" s="129"/>
      <c r="GG559" s="129"/>
      <c r="GH559" s="129"/>
      <c r="GI559" s="129"/>
      <c r="GJ559" s="129"/>
      <c r="GK559" s="129"/>
      <c r="GL559" s="129"/>
      <c r="GM559" s="129"/>
      <c r="GN559" s="129"/>
      <c r="GO559" s="129"/>
      <c r="GP559" s="129"/>
      <c r="GQ559" s="129"/>
      <c r="GR559" s="129"/>
      <c r="GS559" s="129"/>
      <c r="GT559" s="129"/>
      <c r="GU559" s="129"/>
      <c r="GV559" s="129"/>
      <c r="GW559" s="129"/>
      <c r="GX559" s="129"/>
      <c r="GY559" s="129"/>
      <c r="GZ559" s="129"/>
      <c r="HA559" s="129"/>
      <c r="HB559" s="129"/>
      <c r="HC559" s="129"/>
      <c r="HD559" s="129"/>
      <c r="HE559" s="129"/>
      <c r="HF559" s="129"/>
      <c r="HG559" s="129"/>
      <c r="HH559" s="129"/>
      <c r="HI559" s="129"/>
      <c r="HJ559" s="129"/>
      <c r="HK559" s="129"/>
      <c r="HL559" s="129"/>
      <c r="HM559" s="129"/>
      <c r="HN559" s="129"/>
      <c r="HO559" s="129"/>
      <c r="HP559" s="129"/>
      <c r="HQ559" s="129"/>
      <c r="HR559" s="129"/>
      <c r="HS559" s="129"/>
      <c r="HT559" s="129"/>
      <c r="HU559" s="129"/>
      <c r="HV559" s="129"/>
      <c r="HW559" s="129"/>
      <c r="HX559" s="129"/>
      <c r="HY559" s="129"/>
      <c r="HZ559" s="129"/>
      <c r="IA559" s="129"/>
      <c r="IB559" s="129"/>
      <c r="IC559" s="129"/>
      <c r="ID559" s="129"/>
      <c r="IE559" s="129"/>
      <c r="IF559" s="129"/>
      <c r="IG559" s="129"/>
      <c r="IH559" s="129"/>
      <c r="II559" s="129"/>
      <c r="IJ559" s="129"/>
      <c r="IK559" s="129"/>
      <c r="IL559" s="129"/>
      <c r="IM559" s="129"/>
      <c r="IN559" s="129"/>
      <c r="IO559" s="129"/>
      <c r="IP559" s="129"/>
      <c r="IQ559" s="129"/>
      <c r="IR559" s="129"/>
      <c r="IS559" s="129"/>
      <c r="IT559" s="129"/>
      <c r="IU559" s="129"/>
      <c r="IV559" s="129"/>
      <c r="IW559" s="129"/>
    </row>
    <row r="560" customFormat="false" ht="12.75" hidden="false" customHeight="false" outlineLevel="1" collapsed="false">
      <c r="A560" s="138"/>
      <c r="B560" s="139"/>
      <c r="C560" s="139"/>
      <c r="D560" s="135"/>
      <c r="E560" s="135"/>
      <c r="F560" s="135"/>
      <c r="G560" s="135"/>
      <c r="H560" s="135"/>
      <c r="I560" s="135"/>
      <c r="J560" s="135"/>
      <c r="K560" s="135"/>
      <c r="L560" s="135"/>
      <c r="M560" s="135"/>
      <c r="N560" s="135"/>
      <c r="O560" s="135"/>
      <c r="P560" s="135"/>
      <c r="Q560" s="135"/>
      <c r="R560" s="135"/>
      <c r="S560" s="135"/>
      <c r="T560" s="135"/>
      <c r="U560" s="135"/>
      <c r="V560" s="135"/>
      <c r="W560" s="135"/>
      <c r="X560" s="135"/>
      <c r="Y560" s="135"/>
      <c r="Z560" s="129"/>
      <c r="AA560" s="129"/>
      <c r="AB560" s="129"/>
      <c r="AC560" s="129"/>
      <c r="AD560" s="129"/>
      <c r="AE560" s="129"/>
      <c r="AF560" s="129"/>
      <c r="AG560" s="129"/>
      <c r="AH560" s="129"/>
      <c r="AI560" s="129"/>
      <c r="AJ560" s="129"/>
      <c r="AK560" s="129"/>
      <c r="AL560" s="129"/>
      <c r="AM560" s="129"/>
      <c r="AN560" s="129"/>
      <c r="AO560" s="129"/>
      <c r="AP560" s="129"/>
      <c r="AQ560" s="129"/>
      <c r="AR560" s="129"/>
      <c r="AS560" s="129"/>
      <c r="AT560" s="129"/>
      <c r="AU560" s="129"/>
      <c r="AV560" s="129"/>
      <c r="AW560" s="129"/>
      <c r="AX560" s="129"/>
      <c r="AY560" s="129"/>
      <c r="AZ560" s="129"/>
      <c r="BA560" s="129"/>
      <c r="BB560" s="129"/>
      <c r="BC560" s="129"/>
      <c r="BD560" s="129"/>
      <c r="BE560" s="129"/>
      <c r="BF560" s="129"/>
      <c r="BG560" s="129"/>
      <c r="BH560" s="129"/>
      <c r="BI560" s="129"/>
      <c r="BJ560" s="129"/>
      <c r="BK560" s="129"/>
      <c r="BL560" s="129"/>
      <c r="BM560" s="129"/>
      <c r="BN560" s="129"/>
      <c r="BO560" s="129"/>
      <c r="BP560" s="129"/>
      <c r="BQ560" s="129"/>
      <c r="BR560" s="129"/>
      <c r="BS560" s="129"/>
      <c r="BT560" s="129"/>
      <c r="BU560" s="129"/>
      <c r="BV560" s="129"/>
      <c r="BW560" s="129"/>
      <c r="BX560" s="129"/>
      <c r="BY560" s="129"/>
      <c r="BZ560" s="129"/>
      <c r="CA560" s="129"/>
      <c r="CB560" s="129"/>
      <c r="CC560" s="129"/>
      <c r="CD560" s="129"/>
      <c r="CE560" s="129"/>
      <c r="CF560" s="129"/>
      <c r="CG560" s="129"/>
      <c r="CH560" s="129"/>
      <c r="CI560" s="129"/>
      <c r="CJ560" s="129"/>
      <c r="CK560" s="129"/>
      <c r="CL560" s="129"/>
      <c r="CM560" s="129"/>
      <c r="CN560" s="129"/>
      <c r="CO560" s="129"/>
      <c r="CP560" s="129"/>
      <c r="CQ560" s="129"/>
      <c r="CR560" s="129"/>
      <c r="CS560" s="129"/>
      <c r="CT560" s="129"/>
      <c r="CU560" s="129"/>
      <c r="CV560" s="129"/>
      <c r="CW560" s="129"/>
      <c r="CX560" s="129"/>
      <c r="CY560" s="129"/>
      <c r="CZ560" s="129"/>
      <c r="DA560" s="129"/>
      <c r="DB560" s="129"/>
      <c r="DC560" s="129"/>
      <c r="DD560" s="129"/>
      <c r="DE560" s="129"/>
      <c r="DF560" s="129"/>
      <c r="DG560" s="129"/>
      <c r="DH560" s="129"/>
      <c r="DI560" s="129"/>
      <c r="DJ560" s="129"/>
      <c r="DK560" s="129"/>
      <c r="DL560" s="129"/>
      <c r="DM560" s="129"/>
      <c r="DN560" s="129"/>
      <c r="DO560" s="129"/>
      <c r="DP560" s="129"/>
      <c r="DQ560" s="129"/>
      <c r="DR560" s="129"/>
      <c r="DS560" s="129"/>
      <c r="DT560" s="129"/>
      <c r="DU560" s="129"/>
      <c r="DV560" s="129"/>
      <c r="DW560" s="129"/>
      <c r="DX560" s="129"/>
      <c r="DY560" s="129"/>
      <c r="DZ560" s="129"/>
      <c r="EA560" s="129"/>
      <c r="EB560" s="129"/>
      <c r="EC560" s="129"/>
      <c r="ED560" s="129"/>
      <c r="EE560" s="129"/>
      <c r="EF560" s="129"/>
      <c r="EG560" s="129"/>
      <c r="EH560" s="129"/>
      <c r="EI560" s="129"/>
      <c r="EJ560" s="129"/>
      <c r="EK560" s="129"/>
      <c r="EL560" s="129"/>
      <c r="EM560" s="129"/>
      <c r="EN560" s="129"/>
      <c r="EO560" s="129"/>
      <c r="EP560" s="129"/>
      <c r="EQ560" s="129"/>
      <c r="ER560" s="129"/>
      <c r="ES560" s="129"/>
      <c r="ET560" s="129"/>
      <c r="EU560" s="129"/>
      <c r="EV560" s="129"/>
      <c r="EW560" s="129"/>
      <c r="EX560" s="129"/>
      <c r="EY560" s="129"/>
      <c r="EZ560" s="129"/>
      <c r="FA560" s="129"/>
      <c r="FB560" s="129"/>
      <c r="FC560" s="129"/>
      <c r="FD560" s="129"/>
      <c r="FE560" s="129"/>
      <c r="FF560" s="129"/>
      <c r="FG560" s="129"/>
      <c r="FH560" s="129"/>
      <c r="FI560" s="129"/>
      <c r="FJ560" s="129"/>
      <c r="FK560" s="129"/>
      <c r="FL560" s="129"/>
      <c r="FM560" s="129"/>
      <c r="FN560" s="129"/>
      <c r="FO560" s="129"/>
      <c r="FP560" s="129"/>
      <c r="FQ560" s="129"/>
      <c r="FR560" s="129"/>
      <c r="FS560" s="129"/>
      <c r="FT560" s="129"/>
      <c r="FU560" s="129"/>
      <c r="FV560" s="129"/>
      <c r="FW560" s="129"/>
      <c r="FX560" s="129"/>
      <c r="FY560" s="129"/>
      <c r="FZ560" s="129"/>
      <c r="GA560" s="129"/>
      <c r="GB560" s="129"/>
      <c r="GC560" s="129"/>
      <c r="GD560" s="129"/>
      <c r="GE560" s="129"/>
      <c r="GF560" s="129"/>
      <c r="GG560" s="129"/>
      <c r="GH560" s="129"/>
      <c r="GI560" s="129"/>
      <c r="GJ560" s="129"/>
      <c r="GK560" s="129"/>
      <c r="GL560" s="129"/>
      <c r="GM560" s="129"/>
      <c r="GN560" s="129"/>
      <c r="GO560" s="129"/>
      <c r="GP560" s="129"/>
      <c r="GQ560" s="129"/>
      <c r="GR560" s="129"/>
      <c r="GS560" s="129"/>
      <c r="GT560" s="129"/>
      <c r="GU560" s="129"/>
      <c r="GV560" s="129"/>
      <c r="GW560" s="129"/>
      <c r="GX560" s="129"/>
      <c r="GY560" s="129"/>
      <c r="GZ560" s="129"/>
      <c r="HA560" s="129"/>
      <c r="HB560" s="129"/>
      <c r="HC560" s="129"/>
      <c r="HD560" s="129"/>
      <c r="HE560" s="129"/>
      <c r="HF560" s="129"/>
      <c r="HG560" s="129"/>
      <c r="HH560" s="129"/>
      <c r="HI560" s="129"/>
      <c r="HJ560" s="129"/>
      <c r="HK560" s="129"/>
      <c r="HL560" s="129"/>
      <c r="HM560" s="129"/>
      <c r="HN560" s="129"/>
      <c r="HO560" s="129"/>
      <c r="HP560" s="129"/>
      <c r="HQ560" s="129"/>
      <c r="HR560" s="129"/>
      <c r="HS560" s="129"/>
      <c r="HT560" s="129"/>
      <c r="HU560" s="129"/>
      <c r="HV560" s="129"/>
      <c r="HW560" s="129"/>
      <c r="HX560" s="129"/>
      <c r="HY560" s="129"/>
      <c r="HZ560" s="129"/>
      <c r="IA560" s="129"/>
      <c r="IB560" s="129"/>
      <c r="IC560" s="129"/>
      <c r="ID560" s="129"/>
      <c r="IE560" s="129"/>
      <c r="IF560" s="129"/>
      <c r="IG560" s="129"/>
      <c r="IH560" s="129"/>
      <c r="II560" s="129"/>
      <c r="IJ560" s="129"/>
      <c r="IK560" s="129"/>
      <c r="IL560" s="129"/>
      <c r="IM560" s="129"/>
      <c r="IN560" s="129"/>
      <c r="IO560" s="129"/>
      <c r="IP560" s="129"/>
      <c r="IQ560" s="129"/>
      <c r="IR560" s="129"/>
      <c r="IS560" s="129"/>
      <c r="IT560" s="129"/>
      <c r="IU560" s="129"/>
      <c r="IV560" s="129"/>
      <c r="IW560" s="129"/>
    </row>
    <row r="561" customFormat="false" ht="12.75" hidden="false" customHeight="false" outlineLevel="1" collapsed="false">
      <c r="A561" s="41"/>
      <c r="B561" s="139"/>
      <c r="C561" s="139"/>
      <c r="D561" s="135"/>
      <c r="E561" s="135"/>
      <c r="F561" s="135"/>
      <c r="G561" s="135"/>
      <c r="H561" s="135"/>
      <c r="I561" s="135"/>
      <c r="J561" s="135"/>
      <c r="K561" s="135"/>
      <c r="L561" s="135"/>
      <c r="M561" s="135"/>
      <c r="N561" s="135"/>
      <c r="O561" s="135"/>
      <c r="P561" s="135"/>
      <c r="Q561" s="135"/>
      <c r="R561" s="135"/>
      <c r="S561" s="135"/>
      <c r="T561" s="135"/>
      <c r="U561" s="135"/>
      <c r="V561" s="135"/>
      <c r="W561" s="135"/>
      <c r="X561" s="135"/>
      <c r="Y561" s="135"/>
      <c r="Z561" s="129"/>
      <c r="AA561" s="129"/>
      <c r="AB561" s="129"/>
      <c r="AC561" s="129"/>
      <c r="AD561" s="129"/>
      <c r="AE561" s="129"/>
      <c r="AF561" s="129"/>
      <c r="AG561" s="129"/>
      <c r="AH561" s="129"/>
      <c r="AI561" s="129"/>
      <c r="AJ561" s="129"/>
      <c r="AK561" s="129"/>
      <c r="AL561" s="129"/>
      <c r="AM561" s="129"/>
      <c r="AN561" s="129"/>
      <c r="AO561" s="129"/>
      <c r="AP561" s="129"/>
      <c r="AQ561" s="129"/>
      <c r="AR561" s="129"/>
      <c r="AS561" s="129"/>
      <c r="AT561" s="129"/>
      <c r="AU561" s="129"/>
      <c r="AV561" s="129"/>
      <c r="AW561" s="129"/>
      <c r="AX561" s="129"/>
      <c r="AY561" s="129"/>
      <c r="AZ561" s="129"/>
      <c r="BA561" s="129"/>
      <c r="BB561" s="129"/>
      <c r="BC561" s="129"/>
      <c r="BD561" s="129"/>
      <c r="BE561" s="129"/>
      <c r="BF561" s="129"/>
      <c r="BG561" s="129"/>
      <c r="BH561" s="129"/>
      <c r="BI561" s="129"/>
      <c r="BJ561" s="129"/>
      <c r="BK561" s="129"/>
      <c r="BL561" s="129"/>
      <c r="BM561" s="129"/>
      <c r="BN561" s="129"/>
      <c r="BO561" s="129"/>
      <c r="BP561" s="129"/>
      <c r="BQ561" s="129"/>
      <c r="BR561" s="129"/>
      <c r="BS561" s="129"/>
      <c r="BT561" s="129"/>
      <c r="BU561" s="129"/>
      <c r="BV561" s="129"/>
      <c r="BW561" s="129"/>
      <c r="BX561" s="129"/>
      <c r="BY561" s="129"/>
      <c r="BZ561" s="129"/>
      <c r="CA561" s="129"/>
      <c r="CB561" s="129"/>
      <c r="CC561" s="129"/>
      <c r="CD561" s="129"/>
      <c r="CE561" s="129"/>
      <c r="CF561" s="129"/>
      <c r="CG561" s="129"/>
      <c r="CH561" s="129"/>
      <c r="CI561" s="129"/>
      <c r="CJ561" s="129"/>
      <c r="CK561" s="129"/>
      <c r="CL561" s="129"/>
      <c r="CM561" s="129"/>
      <c r="CN561" s="129"/>
      <c r="CO561" s="129"/>
      <c r="CP561" s="129"/>
      <c r="CQ561" s="129"/>
      <c r="CR561" s="129"/>
      <c r="CS561" s="129"/>
      <c r="CT561" s="129"/>
      <c r="CU561" s="129"/>
      <c r="CV561" s="129"/>
      <c r="CW561" s="129"/>
      <c r="CX561" s="129"/>
      <c r="CY561" s="129"/>
      <c r="CZ561" s="129"/>
      <c r="DA561" s="129"/>
      <c r="DB561" s="129"/>
      <c r="DC561" s="129"/>
      <c r="DD561" s="129"/>
      <c r="DE561" s="129"/>
      <c r="DF561" s="129"/>
      <c r="DG561" s="129"/>
      <c r="DH561" s="129"/>
      <c r="DI561" s="129"/>
      <c r="DJ561" s="129"/>
      <c r="DK561" s="129"/>
      <c r="DL561" s="129"/>
      <c r="DM561" s="129"/>
      <c r="DN561" s="129"/>
      <c r="DO561" s="129"/>
      <c r="DP561" s="129"/>
      <c r="DQ561" s="129"/>
      <c r="DR561" s="129"/>
      <c r="DS561" s="129"/>
      <c r="DT561" s="129"/>
      <c r="DU561" s="129"/>
      <c r="DV561" s="129"/>
      <c r="DW561" s="129"/>
      <c r="DX561" s="129"/>
      <c r="DY561" s="129"/>
      <c r="DZ561" s="129"/>
      <c r="EA561" s="129"/>
      <c r="EB561" s="129"/>
      <c r="EC561" s="129"/>
      <c r="ED561" s="129"/>
      <c r="EE561" s="129"/>
      <c r="EF561" s="129"/>
      <c r="EG561" s="129"/>
      <c r="EH561" s="129"/>
      <c r="EI561" s="129"/>
      <c r="EJ561" s="129"/>
      <c r="EK561" s="129"/>
      <c r="EL561" s="129"/>
      <c r="EM561" s="129"/>
      <c r="EN561" s="129"/>
      <c r="EO561" s="129"/>
      <c r="EP561" s="129"/>
      <c r="EQ561" s="129"/>
      <c r="ER561" s="129"/>
      <c r="ES561" s="129"/>
      <c r="ET561" s="129"/>
      <c r="EU561" s="129"/>
      <c r="EV561" s="129"/>
      <c r="EW561" s="129"/>
      <c r="EX561" s="129"/>
      <c r="EY561" s="129"/>
      <c r="EZ561" s="129"/>
      <c r="FA561" s="129"/>
      <c r="FB561" s="129"/>
      <c r="FC561" s="129"/>
      <c r="FD561" s="129"/>
      <c r="FE561" s="129"/>
      <c r="FF561" s="129"/>
      <c r="FG561" s="129"/>
      <c r="FH561" s="129"/>
      <c r="FI561" s="129"/>
      <c r="FJ561" s="129"/>
      <c r="FK561" s="129"/>
      <c r="FL561" s="129"/>
      <c r="FM561" s="129"/>
      <c r="FN561" s="129"/>
      <c r="FO561" s="129"/>
      <c r="FP561" s="129"/>
      <c r="FQ561" s="129"/>
      <c r="FR561" s="129"/>
      <c r="FS561" s="129"/>
      <c r="FT561" s="129"/>
      <c r="FU561" s="129"/>
      <c r="FV561" s="129"/>
      <c r="FW561" s="129"/>
      <c r="FX561" s="129"/>
      <c r="FY561" s="129"/>
      <c r="FZ561" s="129"/>
      <c r="GA561" s="129"/>
      <c r="GB561" s="129"/>
      <c r="GC561" s="129"/>
      <c r="GD561" s="129"/>
      <c r="GE561" s="129"/>
      <c r="GF561" s="129"/>
      <c r="GG561" s="129"/>
      <c r="GH561" s="129"/>
      <c r="GI561" s="129"/>
      <c r="GJ561" s="129"/>
      <c r="GK561" s="129"/>
      <c r="GL561" s="129"/>
      <c r="GM561" s="129"/>
      <c r="GN561" s="129"/>
      <c r="GO561" s="129"/>
      <c r="GP561" s="129"/>
      <c r="GQ561" s="129"/>
      <c r="GR561" s="129"/>
      <c r="GS561" s="129"/>
      <c r="GT561" s="129"/>
      <c r="GU561" s="129"/>
      <c r="GV561" s="129"/>
      <c r="GW561" s="129"/>
      <c r="GX561" s="129"/>
      <c r="GY561" s="129"/>
      <c r="GZ561" s="129"/>
      <c r="HA561" s="129"/>
      <c r="HB561" s="129"/>
      <c r="HC561" s="129"/>
      <c r="HD561" s="129"/>
      <c r="HE561" s="129"/>
      <c r="HF561" s="129"/>
      <c r="HG561" s="129"/>
      <c r="HH561" s="129"/>
      <c r="HI561" s="129"/>
      <c r="HJ561" s="129"/>
      <c r="HK561" s="129"/>
      <c r="HL561" s="129"/>
      <c r="HM561" s="129"/>
      <c r="HN561" s="129"/>
      <c r="HO561" s="129"/>
      <c r="HP561" s="129"/>
      <c r="HQ561" s="129"/>
      <c r="HR561" s="129"/>
      <c r="HS561" s="129"/>
      <c r="HT561" s="129"/>
      <c r="HU561" s="129"/>
      <c r="HV561" s="129"/>
      <c r="HW561" s="129"/>
      <c r="HX561" s="129"/>
      <c r="HY561" s="129"/>
      <c r="HZ561" s="129"/>
      <c r="IA561" s="129"/>
      <c r="IB561" s="129"/>
      <c r="IC561" s="129"/>
      <c r="ID561" s="129"/>
      <c r="IE561" s="129"/>
      <c r="IF561" s="129"/>
      <c r="IG561" s="129"/>
      <c r="IH561" s="129"/>
      <c r="II561" s="129"/>
      <c r="IJ561" s="129"/>
      <c r="IK561" s="129"/>
      <c r="IL561" s="129"/>
      <c r="IM561" s="129"/>
      <c r="IN561" s="129"/>
      <c r="IO561" s="129"/>
      <c r="IP561" s="129"/>
      <c r="IQ561" s="129"/>
      <c r="IR561" s="129"/>
      <c r="IS561" s="129"/>
      <c r="IT561" s="129"/>
      <c r="IU561" s="129"/>
      <c r="IV561" s="129"/>
      <c r="IW561" s="129"/>
    </row>
    <row r="562" customFormat="false" ht="12.75" hidden="false" customHeight="false" outlineLevel="1" collapsed="false">
      <c r="A562" s="138"/>
      <c r="B562" s="139"/>
      <c r="C562" s="139"/>
      <c r="D562" s="135"/>
      <c r="E562" s="135"/>
      <c r="F562" s="135"/>
      <c r="G562" s="135"/>
      <c r="H562" s="135"/>
      <c r="I562" s="135"/>
      <c r="J562" s="135"/>
      <c r="K562" s="135"/>
      <c r="L562" s="135"/>
      <c r="M562" s="135"/>
      <c r="N562" s="135"/>
      <c r="O562" s="135"/>
      <c r="P562" s="135"/>
      <c r="Q562" s="135"/>
      <c r="R562" s="135"/>
      <c r="S562" s="135"/>
      <c r="T562" s="135"/>
      <c r="U562" s="135"/>
      <c r="V562" s="135"/>
      <c r="W562" s="135"/>
      <c r="X562" s="135"/>
      <c r="Y562" s="135"/>
      <c r="Z562" s="129"/>
      <c r="AA562" s="129"/>
      <c r="AB562" s="129"/>
      <c r="AC562" s="129"/>
      <c r="AD562" s="129"/>
      <c r="AE562" s="129"/>
      <c r="AF562" s="129"/>
      <c r="AG562" s="129"/>
      <c r="AH562" s="129"/>
      <c r="AI562" s="129"/>
      <c r="AJ562" s="129"/>
      <c r="AK562" s="129"/>
      <c r="AL562" s="129"/>
      <c r="AM562" s="129"/>
      <c r="AN562" s="129"/>
      <c r="AO562" s="129"/>
      <c r="AP562" s="129"/>
      <c r="AQ562" s="129"/>
      <c r="AR562" s="129"/>
      <c r="AS562" s="129"/>
      <c r="AT562" s="129"/>
      <c r="AU562" s="129"/>
      <c r="AV562" s="129"/>
      <c r="AW562" s="129"/>
      <c r="AX562" s="129"/>
      <c r="AY562" s="129"/>
      <c r="AZ562" s="129"/>
      <c r="BA562" s="129"/>
      <c r="BB562" s="129"/>
      <c r="BC562" s="129"/>
      <c r="BD562" s="129"/>
      <c r="BE562" s="129"/>
      <c r="BF562" s="129"/>
      <c r="BG562" s="129"/>
      <c r="BH562" s="129"/>
      <c r="BI562" s="129"/>
      <c r="BJ562" s="129"/>
      <c r="BK562" s="129"/>
      <c r="BL562" s="129"/>
      <c r="BM562" s="129"/>
      <c r="BN562" s="129"/>
      <c r="BO562" s="129"/>
      <c r="BP562" s="129"/>
      <c r="BQ562" s="129"/>
      <c r="BR562" s="129"/>
      <c r="BS562" s="129"/>
      <c r="BT562" s="129"/>
      <c r="BU562" s="129"/>
      <c r="BV562" s="129"/>
      <c r="BW562" s="129"/>
      <c r="BX562" s="129"/>
      <c r="BY562" s="129"/>
      <c r="BZ562" s="129"/>
      <c r="CA562" s="129"/>
      <c r="CB562" s="129"/>
      <c r="CC562" s="129"/>
      <c r="CD562" s="129"/>
      <c r="CE562" s="129"/>
      <c r="CF562" s="129"/>
      <c r="CG562" s="129"/>
      <c r="CH562" s="129"/>
      <c r="CI562" s="129"/>
      <c r="CJ562" s="129"/>
      <c r="CK562" s="129"/>
      <c r="CL562" s="129"/>
      <c r="CM562" s="129"/>
      <c r="CN562" s="129"/>
      <c r="CO562" s="129"/>
      <c r="CP562" s="129"/>
      <c r="CQ562" s="129"/>
      <c r="CR562" s="129"/>
      <c r="CS562" s="129"/>
      <c r="CT562" s="129"/>
      <c r="CU562" s="129"/>
      <c r="CV562" s="129"/>
      <c r="CW562" s="129"/>
      <c r="CX562" s="129"/>
      <c r="CY562" s="129"/>
      <c r="CZ562" s="129"/>
      <c r="DA562" s="129"/>
      <c r="DB562" s="129"/>
      <c r="DC562" s="129"/>
      <c r="DD562" s="129"/>
      <c r="DE562" s="129"/>
      <c r="DF562" s="129"/>
      <c r="DG562" s="129"/>
      <c r="DH562" s="129"/>
      <c r="DI562" s="129"/>
      <c r="DJ562" s="129"/>
      <c r="DK562" s="129"/>
      <c r="DL562" s="129"/>
      <c r="DM562" s="129"/>
      <c r="DN562" s="129"/>
      <c r="DO562" s="129"/>
      <c r="DP562" s="129"/>
      <c r="DQ562" s="129"/>
      <c r="DR562" s="129"/>
      <c r="DS562" s="129"/>
      <c r="DT562" s="129"/>
      <c r="DU562" s="129"/>
      <c r="DV562" s="129"/>
      <c r="DW562" s="129"/>
      <c r="DX562" s="129"/>
      <c r="DY562" s="129"/>
      <c r="DZ562" s="129"/>
      <c r="EA562" s="129"/>
      <c r="EB562" s="129"/>
      <c r="EC562" s="129"/>
      <c r="ED562" s="129"/>
      <c r="EE562" s="129"/>
      <c r="EF562" s="129"/>
      <c r="EG562" s="129"/>
      <c r="EH562" s="129"/>
      <c r="EI562" s="129"/>
      <c r="EJ562" s="129"/>
      <c r="EK562" s="129"/>
      <c r="EL562" s="129"/>
      <c r="EM562" s="129"/>
      <c r="EN562" s="129"/>
      <c r="EO562" s="129"/>
      <c r="EP562" s="129"/>
      <c r="EQ562" s="129"/>
      <c r="ER562" s="129"/>
      <c r="ES562" s="129"/>
      <c r="ET562" s="129"/>
      <c r="EU562" s="129"/>
      <c r="EV562" s="129"/>
      <c r="EW562" s="129"/>
      <c r="EX562" s="129"/>
      <c r="EY562" s="129"/>
      <c r="EZ562" s="129"/>
      <c r="FA562" s="129"/>
      <c r="FB562" s="129"/>
      <c r="FC562" s="129"/>
      <c r="FD562" s="129"/>
      <c r="FE562" s="129"/>
      <c r="FF562" s="129"/>
      <c r="FG562" s="129"/>
      <c r="FH562" s="129"/>
      <c r="FI562" s="129"/>
      <c r="FJ562" s="129"/>
      <c r="FK562" s="129"/>
      <c r="FL562" s="129"/>
      <c r="FM562" s="129"/>
      <c r="FN562" s="129"/>
      <c r="FO562" s="129"/>
      <c r="FP562" s="129"/>
      <c r="FQ562" s="129"/>
      <c r="FR562" s="129"/>
      <c r="FS562" s="129"/>
      <c r="FT562" s="129"/>
      <c r="FU562" s="129"/>
      <c r="FV562" s="129"/>
      <c r="FW562" s="129"/>
      <c r="FX562" s="129"/>
      <c r="FY562" s="129"/>
      <c r="FZ562" s="129"/>
      <c r="GA562" s="129"/>
      <c r="GB562" s="129"/>
      <c r="GC562" s="129"/>
      <c r="GD562" s="129"/>
      <c r="GE562" s="129"/>
      <c r="GF562" s="129"/>
      <c r="GG562" s="129"/>
      <c r="GH562" s="129"/>
      <c r="GI562" s="129"/>
      <c r="GJ562" s="129"/>
      <c r="GK562" s="129"/>
      <c r="GL562" s="129"/>
      <c r="GM562" s="129"/>
      <c r="GN562" s="129"/>
      <c r="GO562" s="129"/>
      <c r="GP562" s="129"/>
      <c r="GQ562" s="129"/>
      <c r="GR562" s="129"/>
      <c r="GS562" s="129"/>
      <c r="GT562" s="129"/>
      <c r="GU562" s="129"/>
      <c r="GV562" s="129"/>
      <c r="GW562" s="129"/>
      <c r="GX562" s="129"/>
      <c r="GY562" s="129"/>
      <c r="GZ562" s="129"/>
      <c r="HA562" s="129"/>
      <c r="HB562" s="129"/>
      <c r="HC562" s="129"/>
      <c r="HD562" s="129"/>
      <c r="HE562" s="129"/>
      <c r="HF562" s="129"/>
      <c r="HG562" s="129"/>
      <c r="HH562" s="129"/>
      <c r="HI562" s="129"/>
      <c r="HJ562" s="129"/>
      <c r="HK562" s="129"/>
      <c r="HL562" s="129"/>
      <c r="HM562" s="129"/>
      <c r="HN562" s="129"/>
      <c r="HO562" s="129"/>
      <c r="HP562" s="129"/>
      <c r="HQ562" s="129"/>
      <c r="HR562" s="129"/>
      <c r="HS562" s="129"/>
      <c r="HT562" s="129"/>
      <c r="HU562" s="129"/>
      <c r="HV562" s="129"/>
      <c r="HW562" s="129"/>
      <c r="HX562" s="129"/>
      <c r="HY562" s="129"/>
      <c r="HZ562" s="129"/>
      <c r="IA562" s="129"/>
      <c r="IB562" s="129"/>
      <c r="IC562" s="129"/>
      <c r="ID562" s="129"/>
      <c r="IE562" s="129"/>
      <c r="IF562" s="129"/>
      <c r="IG562" s="129"/>
      <c r="IH562" s="129"/>
      <c r="II562" s="129"/>
      <c r="IJ562" s="129"/>
      <c r="IK562" s="129"/>
      <c r="IL562" s="129"/>
      <c r="IM562" s="129"/>
      <c r="IN562" s="129"/>
      <c r="IO562" s="129"/>
      <c r="IP562" s="129"/>
      <c r="IQ562" s="129"/>
      <c r="IR562" s="129"/>
      <c r="IS562" s="129"/>
      <c r="IT562" s="129"/>
      <c r="IU562" s="129"/>
      <c r="IV562" s="129"/>
      <c r="IW562" s="129"/>
    </row>
    <row r="563" customFormat="false" ht="12.75" hidden="false" customHeight="false" outlineLevel="1" collapsed="false">
      <c r="A563" s="138"/>
      <c r="B563" s="139"/>
      <c r="C563" s="139"/>
      <c r="D563" s="135"/>
      <c r="E563" s="135"/>
      <c r="F563" s="135"/>
      <c r="G563" s="135"/>
      <c r="H563" s="135"/>
      <c r="I563" s="135"/>
      <c r="J563" s="135"/>
      <c r="K563" s="135"/>
      <c r="L563" s="135"/>
      <c r="M563" s="135"/>
      <c r="N563" s="135"/>
      <c r="O563" s="135"/>
      <c r="P563" s="135"/>
      <c r="Q563" s="135"/>
      <c r="R563" s="135"/>
      <c r="S563" s="135"/>
      <c r="T563" s="135"/>
      <c r="U563" s="135"/>
      <c r="V563" s="135"/>
      <c r="W563" s="135"/>
      <c r="X563" s="135"/>
      <c r="Y563" s="135"/>
      <c r="Z563" s="129"/>
      <c r="AA563" s="129"/>
      <c r="AB563" s="129"/>
      <c r="AC563" s="129"/>
      <c r="AD563" s="129"/>
      <c r="AE563" s="129"/>
      <c r="AF563" s="129"/>
      <c r="AG563" s="129"/>
      <c r="AH563" s="129"/>
      <c r="AI563" s="129"/>
      <c r="AJ563" s="129"/>
      <c r="AK563" s="129"/>
      <c r="AL563" s="129"/>
      <c r="AM563" s="129"/>
      <c r="AN563" s="129"/>
      <c r="AO563" s="129"/>
      <c r="AP563" s="129"/>
      <c r="AQ563" s="129"/>
      <c r="AR563" s="129"/>
      <c r="AS563" s="129"/>
      <c r="AT563" s="129"/>
      <c r="AU563" s="129"/>
      <c r="AV563" s="129"/>
      <c r="AW563" s="129"/>
      <c r="AX563" s="129"/>
      <c r="AY563" s="129"/>
      <c r="AZ563" s="129"/>
      <c r="BA563" s="129"/>
      <c r="BB563" s="129"/>
      <c r="BC563" s="129"/>
      <c r="BD563" s="129"/>
      <c r="BE563" s="129"/>
      <c r="BF563" s="129"/>
      <c r="BG563" s="129"/>
      <c r="BH563" s="129"/>
      <c r="BI563" s="129"/>
      <c r="BJ563" s="129"/>
      <c r="BK563" s="129"/>
      <c r="BL563" s="129"/>
      <c r="BM563" s="129"/>
      <c r="BN563" s="129"/>
      <c r="BO563" s="129"/>
      <c r="BP563" s="129"/>
      <c r="BQ563" s="129"/>
      <c r="BR563" s="129"/>
      <c r="BS563" s="129"/>
      <c r="BT563" s="129"/>
      <c r="BU563" s="129"/>
      <c r="BV563" s="129"/>
      <c r="BW563" s="129"/>
      <c r="BX563" s="129"/>
      <c r="BY563" s="129"/>
      <c r="BZ563" s="129"/>
      <c r="CA563" s="129"/>
      <c r="CB563" s="129"/>
      <c r="CC563" s="129"/>
      <c r="CD563" s="129"/>
      <c r="CE563" s="129"/>
      <c r="CF563" s="129"/>
      <c r="CG563" s="129"/>
      <c r="CH563" s="129"/>
      <c r="CI563" s="129"/>
      <c r="CJ563" s="129"/>
      <c r="CK563" s="129"/>
      <c r="CL563" s="129"/>
      <c r="CM563" s="129"/>
      <c r="CN563" s="129"/>
      <c r="CO563" s="129"/>
      <c r="CP563" s="129"/>
      <c r="CQ563" s="129"/>
      <c r="CR563" s="129"/>
      <c r="CS563" s="129"/>
      <c r="CT563" s="129"/>
      <c r="CU563" s="129"/>
      <c r="CV563" s="129"/>
      <c r="CW563" s="129"/>
      <c r="CX563" s="129"/>
      <c r="CY563" s="129"/>
      <c r="CZ563" s="129"/>
      <c r="DA563" s="129"/>
      <c r="DB563" s="129"/>
      <c r="DC563" s="129"/>
      <c r="DD563" s="129"/>
      <c r="DE563" s="129"/>
      <c r="DF563" s="129"/>
      <c r="DG563" s="129"/>
      <c r="DH563" s="129"/>
      <c r="DI563" s="129"/>
      <c r="DJ563" s="129"/>
      <c r="DK563" s="129"/>
      <c r="DL563" s="129"/>
      <c r="DM563" s="129"/>
      <c r="DN563" s="129"/>
      <c r="DO563" s="129"/>
      <c r="DP563" s="129"/>
      <c r="DQ563" s="129"/>
      <c r="DR563" s="129"/>
      <c r="DS563" s="129"/>
      <c r="DT563" s="129"/>
      <c r="DU563" s="129"/>
      <c r="DV563" s="129"/>
      <c r="DW563" s="129"/>
      <c r="DX563" s="129"/>
      <c r="DY563" s="129"/>
      <c r="DZ563" s="129"/>
      <c r="EA563" s="129"/>
      <c r="EB563" s="129"/>
      <c r="EC563" s="129"/>
      <c r="ED563" s="129"/>
      <c r="EE563" s="129"/>
      <c r="EF563" s="129"/>
      <c r="EG563" s="129"/>
      <c r="EH563" s="129"/>
      <c r="EI563" s="129"/>
      <c r="EJ563" s="129"/>
      <c r="EK563" s="129"/>
      <c r="EL563" s="129"/>
      <c r="EM563" s="129"/>
      <c r="EN563" s="129"/>
      <c r="EO563" s="129"/>
      <c r="EP563" s="129"/>
      <c r="EQ563" s="129"/>
      <c r="ER563" s="129"/>
      <c r="ES563" s="129"/>
      <c r="ET563" s="129"/>
      <c r="EU563" s="129"/>
      <c r="EV563" s="129"/>
      <c r="EW563" s="129"/>
      <c r="EX563" s="129"/>
      <c r="EY563" s="129"/>
      <c r="EZ563" s="129"/>
      <c r="FA563" s="129"/>
      <c r="FB563" s="129"/>
      <c r="FC563" s="129"/>
      <c r="FD563" s="129"/>
      <c r="FE563" s="129"/>
      <c r="FF563" s="129"/>
      <c r="FG563" s="129"/>
      <c r="FH563" s="129"/>
      <c r="FI563" s="129"/>
      <c r="FJ563" s="129"/>
      <c r="FK563" s="129"/>
      <c r="FL563" s="129"/>
      <c r="FM563" s="129"/>
      <c r="FN563" s="129"/>
      <c r="FO563" s="129"/>
      <c r="FP563" s="129"/>
      <c r="FQ563" s="129"/>
      <c r="FR563" s="129"/>
      <c r="FS563" s="129"/>
      <c r="FT563" s="129"/>
      <c r="FU563" s="129"/>
      <c r="FV563" s="129"/>
      <c r="FW563" s="129"/>
      <c r="FX563" s="129"/>
      <c r="FY563" s="129"/>
      <c r="FZ563" s="129"/>
      <c r="GA563" s="129"/>
      <c r="GB563" s="129"/>
      <c r="GC563" s="129"/>
      <c r="GD563" s="129"/>
      <c r="GE563" s="129"/>
      <c r="GF563" s="129"/>
      <c r="GG563" s="129"/>
      <c r="GH563" s="129"/>
      <c r="GI563" s="129"/>
      <c r="GJ563" s="129"/>
      <c r="GK563" s="129"/>
      <c r="GL563" s="129"/>
      <c r="GM563" s="129"/>
      <c r="GN563" s="129"/>
      <c r="GO563" s="129"/>
      <c r="GP563" s="129"/>
      <c r="GQ563" s="129"/>
      <c r="GR563" s="129"/>
      <c r="GS563" s="129"/>
      <c r="GT563" s="129"/>
      <c r="GU563" s="129"/>
      <c r="GV563" s="129"/>
      <c r="GW563" s="129"/>
      <c r="GX563" s="129"/>
      <c r="GY563" s="129"/>
      <c r="GZ563" s="129"/>
      <c r="HA563" s="129"/>
      <c r="HB563" s="129"/>
      <c r="HC563" s="129"/>
      <c r="HD563" s="129"/>
      <c r="HE563" s="129"/>
      <c r="HF563" s="129"/>
      <c r="HG563" s="129"/>
      <c r="HH563" s="129"/>
      <c r="HI563" s="129"/>
      <c r="HJ563" s="129"/>
      <c r="HK563" s="129"/>
      <c r="HL563" s="129"/>
      <c r="HM563" s="129"/>
      <c r="HN563" s="129"/>
      <c r="HO563" s="129"/>
      <c r="HP563" s="129"/>
      <c r="HQ563" s="129"/>
      <c r="HR563" s="129"/>
      <c r="HS563" s="129"/>
      <c r="HT563" s="129"/>
      <c r="HU563" s="129"/>
      <c r="HV563" s="129"/>
      <c r="HW563" s="129"/>
      <c r="HX563" s="129"/>
      <c r="HY563" s="129"/>
      <c r="HZ563" s="129"/>
      <c r="IA563" s="129"/>
      <c r="IB563" s="129"/>
      <c r="IC563" s="129"/>
      <c r="ID563" s="129"/>
      <c r="IE563" s="129"/>
      <c r="IF563" s="129"/>
      <c r="IG563" s="129"/>
      <c r="IH563" s="129"/>
      <c r="II563" s="129"/>
      <c r="IJ563" s="129"/>
      <c r="IK563" s="129"/>
      <c r="IL563" s="129"/>
      <c r="IM563" s="129"/>
      <c r="IN563" s="129"/>
      <c r="IO563" s="129"/>
      <c r="IP563" s="129"/>
      <c r="IQ563" s="129"/>
      <c r="IR563" s="129"/>
      <c r="IS563" s="129"/>
      <c r="IT563" s="129"/>
      <c r="IU563" s="129"/>
      <c r="IV563" s="129"/>
      <c r="IW563" s="129"/>
    </row>
    <row r="564" customFormat="false" ht="12.75" hidden="false" customHeight="false" outlineLevel="1" collapsed="false">
      <c r="A564" s="138"/>
      <c r="B564" s="139"/>
      <c r="C564" s="139"/>
      <c r="D564" s="135"/>
      <c r="E564" s="135"/>
      <c r="F564" s="135"/>
      <c r="G564" s="135"/>
      <c r="H564" s="135"/>
      <c r="I564" s="135"/>
      <c r="J564" s="135"/>
      <c r="K564" s="135"/>
      <c r="L564" s="135"/>
      <c r="M564" s="135"/>
      <c r="N564" s="135"/>
      <c r="O564" s="135"/>
      <c r="P564" s="135"/>
      <c r="Q564" s="135"/>
      <c r="R564" s="135"/>
      <c r="S564" s="135"/>
      <c r="T564" s="135"/>
      <c r="U564" s="135"/>
      <c r="V564" s="135"/>
      <c r="W564" s="135"/>
      <c r="X564" s="135"/>
      <c r="Y564" s="135"/>
      <c r="Z564" s="129"/>
      <c r="AA564" s="129"/>
      <c r="AB564" s="129"/>
      <c r="AC564" s="129"/>
      <c r="AD564" s="129"/>
      <c r="AE564" s="129"/>
      <c r="AF564" s="129"/>
      <c r="AG564" s="129"/>
      <c r="AH564" s="129"/>
      <c r="AI564" s="129"/>
      <c r="AJ564" s="129"/>
      <c r="AK564" s="129"/>
      <c r="AL564" s="129"/>
      <c r="AM564" s="129"/>
      <c r="AN564" s="129"/>
      <c r="AO564" s="129"/>
      <c r="AP564" s="129"/>
      <c r="AQ564" s="129"/>
      <c r="AR564" s="129"/>
      <c r="AS564" s="129"/>
      <c r="AT564" s="129"/>
      <c r="AU564" s="129"/>
      <c r="AV564" s="129"/>
      <c r="AW564" s="129"/>
      <c r="AX564" s="129"/>
      <c r="AY564" s="129"/>
      <c r="AZ564" s="129"/>
      <c r="BA564" s="129"/>
      <c r="BB564" s="129"/>
      <c r="BC564" s="129"/>
      <c r="BD564" s="129"/>
      <c r="BE564" s="129"/>
      <c r="BF564" s="129"/>
      <c r="BG564" s="129"/>
      <c r="BH564" s="129"/>
      <c r="BI564" s="129"/>
      <c r="BJ564" s="129"/>
      <c r="BK564" s="129"/>
      <c r="BL564" s="129"/>
      <c r="BM564" s="129"/>
      <c r="BN564" s="129"/>
      <c r="BO564" s="129"/>
      <c r="BP564" s="129"/>
      <c r="BQ564" s="129"/>
      <c r="BR564" s="129"/>
      <c r="BS564" s="129"/>
      <c r="BT564" s="129"/>
      <c r="BU564" s="129"/>
      <c r="BV564" s="129"/>
      <c r="BW564" s="129"/>
      <c r="BX564" s="129"/>
      <c r="BY564" s="129"/>
      <c r="BZ564" s="129"/>
      <c r="CA564" s="129"/>
      <c r="CB564" s="129"/>
      <c r="CC564" s="129"/>
      <c r="CD564" s="129"/>
      <c r="CE564" s="129"/>
      <c r="CF564" s="129"/>
      <c r="CG564" s="129"/>
      <c r="CH564" s="129"/>
      <c r="CI564" s="129"/>
      <c r="CJ564" s="129"/>
      <c r="CK564" s="129"/>
      <c r="CL564" s="129"/>
      <c r="CM564" s="129"/>
      <c r="CN564" s="129"/>
      <c r="CO564" s="129"/>
      <c r="CP564" s="129"/>
      <c r="CQ564" s="129"/>
      <c r="CR564" s="129"/>
      <c r="CS564" s="129"/>
      <c r="CT564" s="129"/>
      <c r="CU564" s="129"/>
      <c r="CV564" s="129"/>
      <c r="CW564" s="129"/>
      <c r="CX564" s="129"/>
      <c r="CY564" s="129"/>
      <c r="CZ564" s="129"/>
      <c r="DA564" s="129"/>
      <c r="DB564" s="129"/>
      <c r="DC564" s="129"/>
      <c r="DD564" s="129"/>
      <c r="DE564" s="129"/>
      <c r="DF564" s="129"/>
      <c r="DG564" s="129"/>
      <c r="DH564" s="129"/>
      <c r="DI564" s="129"/>
      <c r="DJ564" s="129"/>
      <c r="DK564" s="129"/>
      <c r="DL564" s="129"/>
      <c r="DM564" s="129"/>
      <c r="DN564" s="129"/>
      <c r="DO564" s="129"/>
      <c r="DP564" s="129"/>
      <c r="DQ564" s="129"/>
      <c r="DR564" s="129"/>
      <c r="DS564" s="129"/>
      <c r="DT564" s="129"/>
      <c r="DU564" s="129"/>
      <c r="DV564" s="129"/>
      <c r="DW564" s="129"/>
      <c r="DX564" s="129"/>
      <c r="DY564" s="129"/>
      <c r="DZ564" s="129"/>
      <c r="EA564" s="129"/>
      <c r="EB564" s="129"/>
      <c r="EC564" s="129"/>
      <c r="ED564" s="129"/>
      <c r="EE564" s="129"/>
      <c r="EF564" s="129"/>
      <c r="EG564" s="129"/>
      <c r="EH564" s="129"/>
      <c r="EI564" s="129"/>
      <c r="EJ564" s="129"/>
      <c r="EK564" s="129"/>
      <c r="EL564" s="129"/>
      <c r="EM564" s="129"/>
      <c r="EN564" s="129"/>
      <c r="EO564" s="129"/>
      <c r="EP564" s="129"/>
      <c r="EQ564" s="129"/>
      <c r="ER564" s="129"/>
      <c r="ES564" s="129"/>
      <c r="ET564" s="129"/>
      <c r="EU564" s="129"/>
      <c r="EV564" s="129"/>
      <c r="EW564" s="129"/>
      <c r="EX564" s="129"/>
      <c r="EY564" s="129"/>
      <c r="EZ564" s="129"/>
      <c r="FA564" s="129"/>
      <c r="FB564" s="129"/>
      <c r="FC564" s="129"/>
      <c r="FD564" s="129"/>
      <c r="FE564" s="129"/>
      <c r="FF564" s="129"/>
      <c r="FG564" s="129"/>
      <c r="FH564" s="129"/>
      <c r="FI564" s="129"/>
      <c r="FJ564" s="129"/>
      <c r="FK564" s="129"/>
      <c r="FL564" s="129"/>
      <c r="FM564" s="129"/>
      <c r="FN564" s="129"/>
      <c r="FO564" s="129"/>
      <c r="FP564" s="129"/>
      <c r="FQ564" s="129"/>
      <c r="FR564" s="129"/>
      <c r="FS564" s="129"/>
      <c r="FT564" s="129"/>
      <c r="FU564" s="129"/>
      <c r="FV564" s="129"/>
      <c r="FW564" s="129"/>
      <c r="FX564" s="129"/>
      <c r="FY564" s="129"/>
      <c r="FZ564" s="129"/>
      <c r="GA564" s="129"/>
      <c r="GB564" s="129"/>
      <c r="GC564" s="129"/>
      <c r="GD564" s="129"/>
      <c r="GE564" s="129"/>
      <c r="GF564" s="129"/>
      <c r="GG564" s="129"/>
      <c r="GH564" s="129"/>
      <c r="GI564" s="129"/>
      <c r="GJ564" s="129"/>
      <c r="GK564" s="129"/>
      <c r="GL564" s="129"/>
      <c r="GM564" s="129"/>
      <c r="GN564" s="129"/>
      <c r="GO564" s="129"/>
      <c r="GP564" s="129"/>
      <c r="GQ564" s="129"/>
      <c r="GR564" s="129"/>
      <c r="GS564" s="129"/>
      <c r="GT564" s="129"/>
      <c r="GU564" s="129"/>
      <c r="GV564" s="129"/>
      <c r="GW564" s="129"/>
      <c r="GX564" s="129"/>
      <c r="GY564" s="129"/>
      <c r="GZ564" s="129"/>
      <c r="HA564" s="129"/>
      <c r="HB564" s="129"/>
      <c r="HC564" s="129"/>
      <c r="HD564" s="129"/>
      <c r="HE564" s="129"/>
      <c r="HF564" s="129"/>
      <c r="HG564" s="129"/>
      <c r="HH564" s="129"/>
      <c r="HI564" s="129"/>
      <c r="HJ564" s="129"/>
      <c r="HK564" s="129"/>
      <c r="HL564" s="129"/>
      <c r="HM564" s="129"/>
      <c r="HN564" s="129"/>
      <c r="HO564" s="129"/>
      <c r="HP564" s="129"/>
      <c r="HQ564" s="129"/>
      <c r="HR564" s="129"/>
      <c r="HS564" s="129"/>
      <c r="HT564" s="129"/>
      <c r="HU564" s="129"/>
      <c r="HV564" s="129"/>
      <c r="HW564" s="129"/>
      <c r="HX564" s="129"/>
      <c r="HY564" s="129"/>
      <c r="HZ564" s="129"/>
      <c r="IA564" s="129"/>
      <c r="IB564" s="129"/>
      <c r="IC564" s="129"/>
      <c r="ID564" s="129"/>
      <c r="IE564" s="129"/>
      <c r="IF564" s="129"/>
      <c r="IG564" s="129"/>
      <c r="IH564" s="129"/>
      <c r="II564" s="129"/>
      <c r="IJ564" s="129"/>
      <c r="IK564" s="129"/>
      <c r="IL564" s="129"/>
      <c r="IM564" s="129"/>
      <c r="IN564" s="129"/>
      <c r="IO564" s="129"/>
      <c r="IP564" s="129"/>
      <c r="IQ564" s="129"/>
      <c r="IR564" s="129"/>
      <c r="IS564" s="129"/>
      <c r="IT564" s="129"/>
      <c r="IU564" s="129"/>
      <c r="IV564" s="129"/>
      <c r="IW564" s="129"/>
    </row>
    <row r="565" customFormat="false" ht="12.75" hidden="false" customHeight="false" outlineLevel="1" collapsed="false">
      <c r="A565" s="138"/>
      <c r="B565" s="139"/>
      <c r="C565" s="139"/>
      <c r="D565" s="135"/>
      <c r="E565" s="135"/>
      <c r="F565" s="135"/>
      <c r="G565" s="135"/>
      <c r="H565" s="135"/>
      <c r="I565" s="135"/>
      <c r="J565" s="135"/>
      <c r="K565" s="135"/>
      <c r="L565" s="135"/>
      <c r="M565" s="135"/>
      <c r="N565" s="135"/>
      <c r="O565" s="135"/>
      <c r="P565" s="135"/>
      <c r="Q565" s="135"/>
      <c r="R565" s="135"/>
      <c r="S565" s="135"/>
      <c r="T565" s="135"/>
      <c r="U565" s="135"/>
      <c r="V565" s="135"/>
      <c r="W565" s="135"/>
      <c r="X565" s="135"/>
      <c r="Y565" s="135"/>
      <c r="Z565" s="129"/>
      <c r="AA565" s="129"/>
      <c r="AB565" s="129"/>
      <c r="AC565" s="129"/>
      <c r="AD565" s="129"/>
      <c r="AE565" s="129"/>
      <c r="AF565" s="129"/>
      <c r="AG565" s="129"/>
      <c r="AH565" s="129"/>
      <c r="AI565" s="129"/>
      <c r="AJ565" s="129"/>
      <c r="AK565" s="129"/>
      <c r="AL565" s="129"/>
      <c r="AM565" s="129"/>
      <c r="AN565" s="129"/>
      <c r="AO565" s="129"/>
      <c r="AP565" s="129"/>
      <c r="AQ565" s="129"/>
      <c r="AR565" s="129"/>
      <c r="AS565" s="129"/>
      <c r="AT565" s="129"/>
      <c r="AU565" s="129"/>
      <c r="AV565" s="129"/>
      <c r="AW565" s="129"/>
      <c r="AX565" s="129"/>
      <c r="AY565" s="129"/>
      <c r="AZ565" s="129"/>
      <c r="BA565" s="129"/>
      <c r="BB565" s="129"/>
      <c r="BC565" s="129"/>
      <c r="BD565" s="129"/>
      <c r="BE565" s="129"/>
      <c r="BF565" s="129"/>
      <c r="BG565" s="129"/>
      <c r="BH565" s="129"/>
      <c r="BI565" s="129"/>
      <c r="BJ565" s="129"/>
      <c r="BK565" s="129"/>
      <c r="BL565" s="129"/>
      <c r="BM565" s="129"/>
      <c r="BN565" s="129"/>
      <c r="BO565" s="129"/>
      <c r="BP565" s="129"/>
      <c r="BQ565" s="129"/>
      <c r="BR565" s="129"/>
      <c r="BS565" s="129"/>
      <c r="BT565" s="129"/>
      <c r="BU565" s="129"/>
      <c r="BV565" s="129"/>
      <c r="BW565" s="129"/>
      <c r="BX565" s="129"/>
      <c r="BY565" s="129"/>
      <c r="BZ565" s="129"/>
      <c r="CA565" s="129"/>
      <c r="CB565" s="129"/>
      <c r="CC565" s="129"/>
      <c r="CD565" s="129"/>
      <c r="CE565" s="129"/>
      <c r="CF565" s="129"/>
      <c r="CG565" s="129"/>
      <c r="CH565" s="129"/>
      <c r="CI565" s="129"/>
      <c r="CJ565" s="129"/>
      <c r="CK565" s="129"/>
      <c r="CL565" s="129"/>
      <c r="CM565" s="129"/>
      <c r="CN565" s="129"/>
      <c r="CO565" s="129"/>
      <c r="CP565" s="129"/>
      <c r="CQ565" s="129"/>
      <c r="CR565" s="129"/>
      <c r="CS565" s="129"/>
      <c r="CT565" s="129"/>
      <c r="CU565" s="129"/>
      <c r="CV565" s="129"/>
      <c r="CW565" s="129"/>
      <c r="CX565" s="129"/>
      <c r="CY565" s="129"/>
      <c r="CZ565" s="129"/>
      <c r="DA565" s="129"/>
      <c r="DB565" s="129"/>
      <c r="DC565" s="129"/>
      <c r="DD565" s="129"/>
      <c r="DE565" s="129"/>
      <c r="DF565" s="129"/>
      <c r="DG565" s="129"/>
      <c r="DH565" s="129"/>
      <c r="DI565" s="129"/>
      <c r="DJ565" s="129"/>
      <c r="DK565" s="129"/>
      <c r="DL565" s="129"/>
      <c r="DM565" s="129"/>
      <c r="DN565" s="129"/>
      <c r="DO565" s="129"/>
      <c r="DP565" s="129"/>
      <c r="DQ565" s="129"/>
      <c r="DR565" s="129"/>
      <c r="DS565" s="129"/>
      <c r="DT565" s="129"/>
      <c r="DU565" s="129"/>
      <c r="DV565" s="129"/>
      <c r="DW565" s="129"/>
      <c r="DX565" s="129"/>
      <c r="DY565" s="129"/>
      <c r="DZ565" s="129"/>
      <c r="EA565" s="129"/>
      <c r="EB565" s="129"/>
      <c r="EC565" s="129"/>
      <c r="ED565" s="129"/>
      <c r="EE565" s="129"/>
      <c r="EF565" s="129"/>
      <c r="EG565" s="129"/>
      <c r="EH565" s="129"/>
      <c r="EI565" s="129"/>
      <c r="EJ565" s="129"/>
      <c r="EK565" s="129"/>
      <c r="EL565" s="129"/>
      <c r="EM565" s="129"/>
      <c r="EN565" s="129"/>
      <c r="EO565" s="129"/>
      <c r="EP565" s="129"/>
      <c r="EQ565" s="129"/>
      <c r="ER565" s="129"/>
      <c r="ES565" s="129"/>
      <c r="ET565" s="129"/>
      <c r="EU565" s="129"/>
      <c r="EV565" s="129"/>
      <c r="EW565" s="129"/>
      <c r="EX565" s="129"/>
      <c r="EY565" s="129"/>
      <c r="EZ565" s="129"/>
      <c r="FA565" s="129"/>
      <c r="FB565" s="129"/>
      <c r="FC565" s="129"/>
      <c r="FD565" s="129"/>
      <c r="FE565" s="129"/>
      <c r="FF565" s="129"/>
      <c r="FG565" s="129"/>
      <c r="FH565" s="129"/>
      <c r="FI565" s="129"/>
      <c r="FJ565" s="129"/>
      <c r="FK565" s="129"/>
      <c r="FL565" s="129"/>
      <c r="FM565" s="129"/>
      <c r="FN565" s="129"/>
      <c r="FO565" s="129"/>
      <c r="FP565" s="129"/>
      <c r="FQ565" s="129"/>
      <c r="FR565" s="129"/>
      <c r="FS565" s="129"/>
      <c r="FT565" s="129"/>
      <c r="FU565" s="129"/>
      <c r="FV565" s="129"/>
      <c r="FW565" s="129"/>
      <c r="FX565" s="129"/>
      <c r="FY565" s="129"/>
      <c r="FZ565" s="129"/>
      <c r="GA565" s="129"/>
      <c r="GB565" s="129"/>
      <c r="GC565" s="129"/>
      <c r="GD565" s="129"/>
      <c r="GE565" s="129"/>
      <c r="GF565" s="129"/>
      <c r="GG565" s="129"/>
      <c r="GH565" s="129"/>
      <c r="GI565" s="129"/>
      <c r="GJ565" s="129"/>
      <c r="GK565" s="129"/>
      <c r="GL565" s="129"/>
      <c r="GM565" s="129"/>
      <c r="GN565" s="129"/>
      <c r="GO565" s="129"/>
      <c r="GP565" s="129"/>
      <c r="GQ565" s="129"/>
      <c r="GR565" s="129"/>
      <c r="GS565" s="129"/>
      <c r="GT565" s="129"/>
      <c r="GU565" s="129"/>
      <c r="GV565" s="129"/>
      <c r="GW565" s="129"/>
      <c r="GX565" s="129"/>
      <c r="GY565" s="129"/>
      <c r="GZ565" s="129"/>
      <c r="HA565" s="129"/>
      <c r="HB565" s="129"/>
      <c r="HC565" s="129"/>
      <c r="HD565" s="129"/>
      <c r="HE565" s="129"/>
      <c r="HF565" s="129"/>
      <c r="HG565" s="129"/>
      <c r="HH565" s="129"/>
      <c r="HI565" s="129"/>
      <c r="HJ565" s="129"/>
      <c r="HK565" s="129"/>
      <c r="HL565" s="129"/>
      <c r="HM565" s="129"/>
      <c r="HN565" s="129"/>
      <c r="HO565" s="129"/>
      <c r="HP565" s="129"/>
      <c r="HQ565" s="129"/>
      <c r="HR565" s="129"/>
      <c r="HS565" s="129"/>
      <c r="HT565" s="129"/>
      <c r="HU565" s="129"/>
      <c r="HV565" s="129"/>
      <c r="HW565" s="129"/>
      <c r="HX565" s="129"/>
      <c r="HY565" s="129"/>
      <c r="HZ565" s="129"/>
      <c r="IA565" s="129"/>
      <c r="IB565" s="129"/>
      <c r="IC565" s="129"/>
      <c r="ID565" s="129"/>
      <c r="IE565" s="129"/>
      <c r="IF565" s="129"/>
      <c r="IG565" s="129"/>
      <c r="IH565" s="129"/>
      <c r="II565" s="129"/>
      <c r="IJ565" s="129"/>
      <c r="IK565" s="129"/>
      <c r="IL565" s="129"/>
      <c r="IM565" s="129"/>
      <c r="IN565" s="129"/>
      <c r="IO565" s="129"/>
      <c r="IP565" s="129"/>
      <c r="IQ565" s="129"/>
      <c r="IR565" s="129"/>
      <c r="IS565" s="129"/>
      <c r="IT565" s="129"/>
      <c r="IU565" s="129"/>
      <c r="IV565" s="129"/>
      <c r="IW565" s="129"/>
    </row>
    <row r="566" customFormat="false" ht="12.75" hidden="false" customHeight="false" outlineLevel="1" collapsed="false">
      <c r="A566" s="138"/>
      <c r="B566" s="140"/>
      <c r="C566" s="140"/>
      <c r="D566" s="135"/>
      <c r="E566" s="135"/>
      <c r="F566" s="135"/>
      <c r="G566" s="135"/>
      <c r="H566" s="135"/>
      <c r="I566" s="135"/>
      <c r="J566" s="135"/>
      <c r="K566" s="135"/>
      <c r="L566" s="135"/>
      <c r="M566" s="135"/>
      <c r="N566" s="135"/>
      <c r="O566" s="135"/>
      <c r="P566" s="135"/>
      <c r="Q566" s="135"/>
      <c r="R566" s="135"/>
      <c r="S566" s="135"/>
      <c r="T566" s="135"/>
      <c r="U566" s="135"/>
      <c r="V566" s="135"/>
      <c r="W566" s="135"/>
      <c r="X566" s="135"/>
      <c r="Y566" s="135"/>
      <c r="Z566" s="129"/>
      <c r="AA566" s="129"/>
      <c r="AB566" s="129"/>
      <c r="AC566" s="129"/>
      <c r="AD566" s="129"/>
      <c r="AE566" s="129"/>
      <c r="AF566" s="129"/>
      <c r="AG566" s="129"/>
      <c r="AH566" s="129"/>
      <c r="AI566" s="129"/>
      <c r="AJ566" s="129"/>
      <c r="AK566" s="129"/>
      <c r="AL566" s="129"/>
      <c r="AM566" s="129"/>
      <c r="AN566" s="129"/>
      <c r="AO566" s="129"/>
      <c r="AP566" s="129"/>
      <c r="AQ566" s="129"/>
      <c r="AR566" s="129"/>
      <c r="AS566" s="129"/>
      <c r="AT566" s="129"/>
      <c r="AU566" s="129"/>
      <c r="AV566" s="129"/>
      <c r="AW566" s="129"/>
      <c r="AX566" s="129"/>
      <c r="AY566" s="129"/>
      <c r="AZ566" s="129"/>
      <c r="BA566" s="129"/>
      <c r="BB566" s="129"/>
      <c r="BC566" s="129"/>
      <c r="BD566" s="129"/>
      <c r="BE566" s="129"/>
      <c r="BF566" s="129"/>
      <c r="BG566" s="129"/>
      <c r="BH566" s="129"/>
      <c r="BI566" s="129"/>
      <c r="BJ566" s="129"/>
      <c r="BK566" s="129"/>
      <c r="BL566" s="129"/>
      <c r="BM566" s="129"/>
      <c r="BN566" s="129"/>
      <c r="BO566" s="129"/>
      <c r="BP566" s="129"/>
      <c r="BQ566" s="129"/>
      <c r="BR566" s="129"/>
      <c r="BS566" s="129"/>
      <c r="BT566" s="129"/>
      <c r="BU566" s="129"/>
      <c r="BV566" s="129"/>
      <c r="BW566" s="129"/>
      <c r="BX566" s="129"/>
      <c r="BY566" s="129"/>
      <c r="BZ566" s="129"/>
      <c r="CA566" s="129"/>
      <c r="CB566" s="129"/>
      <c r="CC566" s="129"/>
      <c r="CD566" s="129"/>
      <c r="CE566" s="129"/>
      <c r="CF566" s="129"/>
      <c r="CG566" s="129"/>
      <c r="CH566" s="129"/>
      <c r="CI566" s="129"/>
      <c r="CJ566" s="129"/>
      <c r="CK566" s="129"/>
      <c r="CL566" s="129"/>
      <c r="CM566" s="129"/>
      <c r="CN566" s="129"/>
      <c r="CO566" s="129"/>
      <c r="CP566" s="129"/>
      <c r="CQ566" s="129"/>
      <c r="CR566" s="129"/>
      <c r="CS566" s="129"/>
      <c r="CT566" s="129"/>
      <c r="CU566" s="129"/>
      <c r="CV566" s="129"/>
      <c r="CW566" s="129"/>
      <c r="CX566" s="129"/>
      <c r="CY566" s="129"/>
      <c r="CZ566" s="129"/>
      <c r="DA566" s="129"/>
      <c r="DB566" s="129"/>
      <c r="DC566" s="129"/>
      <c r="DD566" s="129"/>
      <c r="DE566" s="129"/>
      <c r="DF566" s="129"/>
      <c r="DG566" s="129"/>
      <c r="DH566" s="129"/>
      <c r="DI566" s="129"/>
      <c r="DJ566" s="129"/>
      <c r="DK566" s="129"/>
      <c r="DL566" s="129"/>
      <c r="DM566" s="129"/>
      <c r="DN566" s="129"/>
      <c r="DO566" s="129"/>
      <c r="DP566" s="129"/>
      <c r="DQ566" s="129"/>
      <c r="DR566" s="129"/>
      <c r="DS566" s="129"/>
      <c r="DT566" s="129"/>
      <c r="DU566" s="129"/>
      <c r="DV566" s="129"/>
      <c r="DW566" s="129"/>
      <c r="DX566" s="129"/>
      <c r="DY566" s="129"/>
      <c r="DZ566" s="129"/>
      <c r="EA566" s="129"/>
      <c r="EB566" s="129"/>
      <c r="EC566" s="129"/>
      <c r="ED566" s="129"/>
      <c r="EE566" s="129"/>
      <c r="EF566" s="129"/>
      <c r="EG566" s="129"/>
      <c r="EH566" s="129"/>
      <c r="EI566" s="129"/>
      <c r="EJ566" s="129"/>
      <c r="EK566" s="129"/>
      <c r="EL566" s="129"/>
      <c r="EM566" s="129"/>
      <c r="EN566" s="129"/>
      <c r="EO566" s="129"/>
      <c r="EP566" s="129"/>
      <c r="EQ566" s="129"/>
      <c r="ER566" s="129"/>
      <c r="ES566" s="129"/>
      <c r="ET566" s="129"/>
      <c r="EU566" s="129"/>
      <c r="EV566" s="129"/>
      <c r="EW566" s="129"/>
      <c r="EX566" s="129"/>
      <c r="EY566" s="129"/>
      <c r="EZ566" s="129"/>
      <c r="FA566" s="129"/>
      <c r="FB566" s="129"/>
      <c r="FC566" s="129"/>
      <c r="FD566" s="129"/>
      <c r="FE566" s="129"/>
      <c r="FF566" s="129"/>
      <c r="FG566" s="129"/>
      <c r="FH566" s="129"/>
      <c r="FI566" s="129"/>
      <c r="FJ566" s="129"/>
      <c r="FK566" s="129"/>
      <c r="FL566" s="129"/>
      <c r="FM566" s="129"/>
      <c r="FN566" s="129"/>
      <c r="FO566" s="129"/>
      <c r="FP566" s="129"/>
      <c r="FQ566" s="129"/>
      <c r="FR566" s="129"/>
      <c r="FS566" s="129"/>
      <c r="FT566" s="129"/>
      <c r="FU566" s="129"/>
      <c r="FV566" s="129"/>
      <c r="FW566" s="129"/>
      <c r="FX566" s="129"/>
      <c r="FY566" s="129"/>
      <c r="FZ566" s="129"/>
      <c r="GA566" s="129"/>
      <c r="GB566" s="129"/>
      <c r="GC566" s="129"/>
      <c r="GD566" s="129"/>
      <c r="GE566" s="129"/>
      <c r="GF566" s="129"/>
      <c r="GG566" s="129"/>
      <c r="GH566" s="129"/>
      <c r="GI566" s="129"/>
      <c r="GJ566" s="129"/>
      <c r="GK566" s="129"/>
      <c r="GL566" s="129"/>
      <c r="GM566" s="129"/>
      <c r="GN566" s="129"/>
      <c r="GO566" s="129"/>
      <c r="GP566" s="129"/>
      <c r="GQ566" s="129"/>
      <c r="GR566" s="129"/>
      <c r="GS566" s="129"/>
      <c r="GT566" s="129"/>
      <c r="GU566" s="129"/>
      <c r="GV566" s="129"/>
      <c r="GW566" s="129"/>
      <c r="GX566" s="129"/>
      <c r="GY566" s="129"/>
      <c r="GZ566" s="129"/>
      <c r="HA566" s="129"/>
      <c r="HB566" s="129"/>
      <c r="HC566" s="129"/>
      <c r="HD566" s="129"/>
      <c r="HE566" s="129"/>
      <c r="HF566" s="129"/>
      <c r="HG566" s="129"/>
      <c r="HH566" s="129"/>
      <c r="HI566" s="129"/>
      <c r="HJ566" s="129"/>
      <c r="HK566" s="129"/>
      <c r="HL566" s="129"/>
      <c r="HM566" s="129"/>
      <c r="HN566" s="129"/>
      <c r="HO566" s="129"/>
      <c r="HP566" s="129"/>
      <c r="HQ566" s="129"/>
      <c r="HR566" s="129"/>
      <c r="HS566" s="129"/>
      <c r="HT566" s="129"/>
      <c r="HU566" s="129"/>
      <c r="HV566" s="129"/>
      <c r="HW566" s="129"/>
      <c r="HX566" s="129"/>
      <c r="HY566" s="129"/>
      <c r="HZ566" s="129"/>
      <c r="IA566" s="129"/>
      <c r="IB566" s="129"/>
      <c r="IC566" s="129"/>
      <c r="ID566" s="129"/>
      <c r="IE566" s="129"/>
      <c r="IF566" s="129"/>
      <c r="IG566" s="129"/>
      <c r="IH566" s="129"/>
      <c r="II566" s="129"/>
      <c r="IJ566" s="129"/>
      <c r="IK566" s="129"/>
      <c r="IL566" s="129"/>
      <c r="IM566" s="129"/>
      <c r="IN566" s="129"/>
      <c r="IO566" s="129"/>
      <c r="IP566" s="129"/>
      <c r="IQ566" s="129"/>
      <c r="IR566" s="129"/>
      <c r="IS566" s="129"/>
      <c r="IT566" s="129"/>
      <c r="IU566" s="129"/>
      <c r="IV566" s="129"/>
      <c r="IW566" s="129"/>
    </row>
    <row r="567" customFormat="false" ht="12.75" hidden="false" customHeight="false" outlineLevel="1" collapsed="false">
      <c r="A567" s="39"/>
      <c r="B567" s="139"/>
      <c r="C567" s="139"/>
      <c r="D567" s="135"/>
      <c r="E567" s="135"/>
      <c r="F567" s="135"/>
      <c r="G567" s="135"/>
      <c r="H567" s="135"/>
      <c r="I567" s="135"/>
      <c r="J567" s="135"/>
      <c r="K567" s="135"/>
      <c r="L567" s="135"/>
      <c r="M567" s="135"/>
      <c r="N567" s="135"/>
      <c r="O567" s="135"/>
      <c r="P567" s="135"/>
      <c r="Q567" s="135"/>
      <c r="R567" s="135"/>
      <c r="S567" s="135"/>
      <c r="T567" s="135"/>
      <c r="U567" s="135"/>
      <c r="V567" s="135"/>
      <c r="W567" s="135"/>
      <c r="X567" s="135"/>
      <c r="Y567" s="135"/>
      <c r="Z567" s="129"/>
      <c r="AA567" s="129"/>
      <c r="AB567" s="129"/>
      <c r="AC567" s="129"/>
      <c r="AD567" s="129"/>
      <c r="AE567" s="129"/>
      <c r="AF567" s="129"/>
      <c r="AG567" s="129"/>
      <c r="AH567" s="129"/>
      <c r="AI567" s="129"/>
      <c r="AJ567" s="129"/>
      <c r="AK567" s="129"/>
      <c r="AL567" s="129"/>
      <c r="AM567" s="129"/>
      <c r="AN567" s="129"/>
      <c r="AO567" s="129"/>
      <c r="AP567" s="129"/>
      <c r="AQ567" s="129"/>
      <c r="AR567" s="129"/>
      <c r="AS567" s="129"/>
      <c r="AT567" s="129"/>
      <c r="AU567" s="129"/>
      <c r="AV567" s="129"/>
      <c r="AW567" s="129"/>
      <c r="AX567" s="129"/>
      <c r="AY567" s="129"/>
      <c r="AZ567" s="129"/>
      <c r="BA567" s="129"/>
      <c r="BB567" s="129"/>
      <c r="BC567" s="129"/>
      <c r="BD567" s="129"/>
      <c r="BE567" s="129"/>
      <c r="BF567" s="129"/>
      <c r="BG567" s="129"/>
      <c r="BH567" s="129"/>
      <c r="BI567" s="129"/>
      <c r="BJ567" s="129"/>
      <c r="BK567" s="129"/>
      <c r="BL567" s="129"/>
      <c r="BM567" s="129"/>
      <c r="BN567" s="129"/>
      <c r="BO567" s="129"/>
      <c r="BP567" s="129"/>
      <c r="BQ567" s="129"/>
      <c r="BR567" s="129"/>
      <c r="BS567" s="129"/>
      <c r="BT567" s="129"/>
      <c r="BU567" s="129"/>
      <c r="BV567" s="129"/>
      <c r="BW567" s="129"/>
      <c r="BX567" s="129"/>
      <c r="BY567" s="129"/>
      <c r="BZ567" s="129"/>
      <c r="CA567" s="129"/>
      <c r="CB567" s="129"/>
      <c r="CC567" s="129"/>
      <c r="CD567" s="129"/>
      <c r="CE567" s="129"/>
      <c r="CF567" s="129"/>
      <c r="CG567" s="129"/>
      <c r="CH567" s="129"/>
      <c r="CI567" s="129"/>
      <c r="CJ567" s="129"/>
      <c r="CK567" s="129"/>
      <c r="CL567" s="129"/>
      <c r="CM567" s="129"/>
      <c r="CN567" s="129"/>
      <c r="CO567" s="129"/>
      <c r="CP567" s="129"/>
      <c r="CQ567" s="129"/>
      <c r="CR567" s="129"/>
      <c r="CS567" s="129"/>
      <c r="CT567" s="129"/>
      <c r="CU567" s="129"/>
      <c r="CV567" s="129"/>
      <c r="CW567" s="129"/>
      <c r="CX567" s="129"/>
      <c r="CY567" s="129"/>
      <c r="CZ567" s="129"/>
      <c r="DA567" s="129"/>
      <c r="DB567" s="129"/>
      <c r="DC567" s="129"/>
      <c r="DD567" s="129"/>
      <c r="DE567" s="129"/>
      <c r="DF567" s="129"/>
      <c r="DG567" s="129"/>
      <c r="DH567" s="129"/>
      <c r="DI567" s="129"/>
      <c r="DJ567" s="129"/>
      <c r="DK567" s="129"/>
      <c r="DL567" s="129"/>
      <c r="DM567" s="129"/>
      <c r="DN567" s="129"/>
      <c r="DO567" s="129"/>
      <c r="DP567" s="129"/>
      <c r="DQ567" s="129"/>
      <c r="DR567" s="129"/>
      <c r="DS567" s="129"/>
      <c r="DT567" s="129"/>
      <c r="DU567" s="129"/>
      <c r="DV567" s="129"/>
      <c r="DW567" s="129"/>
      <c r="DX567" s="129"/>
      <c r="DY567" s="129"/>
      <c r="DZ567" s="129"/>
      <c r="EA567" s="129"/>
      <c r="EB567" s="129"/>
      <c r="EC567" s="129"/>
      <c r="ED567" s="129"/>
      <c r="EE567" s="129"/>
      <c r="EF567" s="129"/>
      <c r="EG567" s="129"/>
      <c r="EH567" s="129"/>
      <c r="EI567" s="129"/>
      <c r="EJ567" s="129"/>
      <c r="EK567" s="129"/>
      <c r="EL567" s="129"/>
      <c r="EM567" s="129"/>
      <c r="EN567" s="129"/>
      <c r="EO567" s="129"/>
      <c r="EP567" s="129"/>
      <c r="EQ567" s="129"/>
      <c r="ER567" s="129"/>
      <c r="ES567" s="129"/>
      <c r="ET567" s="129"/>
      <c r="EU567" s="129"/>
      <c r="EV567" s="129"/>
      <c r="EW567" s="129"/>
      <c r="EX567" s="129"/>
      <c r="EY567" s="129"/>
      <c r="EZ567" s="129"/>
      <c r="FA567" s="129"/>
      <c r="FB567" s="129"/>
      <c r="FC567" s="129"/>
      <c r="FD567" s="129"/>
      <c r="FE567" s="129"/>
      <c r="FF567" s="129"/>
      <c r="FG567" s="129"/>
      <c r="FH567" s="129"/>
      <c r="FI567" s="129"/>
      <c r="FJ567" s="129"/>
      <c r="FK567" s="129"/>
      <c r="FL567" s="129"/>
      <c r="FM567" s="129"/>
      <c r="FN567" s="129"/>
      <c r="FO567" s="129"/>
      <c r="FP567" s="129"/>
      <c r="FQ567" s="129"/>
      <c r="FR567" s="129"/>
      <c r="FS567" s="129"/>
      <c r="FT567" s="129"/>
      <c r="FU567" s="129"/>
      <c r="FV567" s="129"/>
      <c r="FW567" s="129"/>
      <c r="FX567" s="129"/>
      <c r="FY567" s="129"/>
      <c r="FZ567" s="129"/>
      <c r="GA567" s="129"/>
      <c r="GB567" s="129"/>
      <c r="GC567" s="129"/>
      <c r="GD567" s="129"/>
      <c r="GE567" s="129"/>
      <c r="GF567" s="129"/>
      <c r="GG567" s="129"/>
      <c r="GH567" s="129"/>
      <c r="GI567" s="129"/>
      <c r="GJ567" s="129"/>
      <c r="GK567" s="129"/>
      <c r="GL567" s="129"/>
      <c r="GM567" s="129"/>
      <c r="GN567" s="129"/>
      <c r="GO567" s="129"/>
      <c r="GP567" s="129"/>
      <c r="GQ567" s="129"/>
      <c r="GR567" s="129"/>
      <c r="GS567" s="129"/>
      <c r="GT567" s="129"/>
      <c r="GU567" s="129"/>
      <c r="GV567" s="129"/>
      <c r="GW567" s="129"/>
      <c r="GX567" s="129"/>
      <c r="GY567" s="129"/>
      <c r="GZ567" s="129"/>
      <c r="HA567" s="129"/>
      <c r="HB567" s="129"/>
      <c r="HC567" s="129"/>
      <c r="HD567" s="129"/>
      <c r="HE567" s="129"/>
      <c r="HF567" s="129"/>
      <c r="HG567" s="129"/>
      <c r="HH567" s="129"/>
      <c r="HI567" s="129"/>
      <c r="HJ567" s="129"/>
      <c r="HK567" s="129"/>
      <c r="HL567" s="129"/>
      <c r="HM567" s="129"/>
      <c r="HN567" s="129"/>
      <c r="HO567" s="129"/>
      <c r="HP567" s="129"/>
      <c r="HQ567" s="129"/>
      <c r="HR567" s="129"/>
      <c r="HS567" s="129"/>
      <c r="HT567" s="129"/>
      <c r="HU567" s="129"/>
      <c r="HV567" s="129"/>
      <c r="HW567" s="129"/>
      <c r="HX567" s="129"/>
      <c r="HY567" s="129"/>
      <c r="HZ567" s="129"/>
      <c r="IA567" s="129"/>
      <c r="IB567" s="129"/>
      <c r="IC567" s="129"/>
      <c r="ID567" s="129"/>
      <c r="IE567" s="129"/>
      <c r="IF567" s="129"/>
      <c r="IG567" s="129"/>
      <c r="IH567" s="129"/>
      <c r="II567" s="129"/>
      <c r="IJ567" s="129"/>
      <c r="IK567" s="129"/>
      <c r="IL567" s="129"/>
      <c r="IM567" s="129"/>
      <c r="IN567" s="129"/>
      <c r="IO567" s="129"/>
      <c r="IP567" s="129"/>
      <c r="IQ567" s="129"/>
      <c r="IR567" s="129"/>
      <c r="IS567" s="129"/>
      <c r="IT567" s="129"/>
      <c r="IU567" s="129"/>
      <c r="IV567" s="129"/>
      <c r="IW567" s="129"/>
    </row>
    <row r="568" customFormat="false" ht="12.75" hidden="false" customHeight="false" outlineLevel="1" collapsed="false">
      <c r="A568" s="39"/>
      <c r="B568" s="139"/>
      <c r="C568" s="139"/>
      <c r="D568" s="135"/>
      <c r="E568" s="135"/>
      <c r="F568" s="135"/>
      <c r="G568" s="135"/>
      <c r="H568" s="135"/>
      <c r="I568" s="135"/>
      <c r="J568" s="135"/>
      <c r="K568" s="135"/>
      <c r="L568" s="135"/>
      <c r="M568" s="135"/>
      <c r="N568" s="135"/>
      <c r="O568" s="135"/>
      <c r="P568" s="135"/>
      <c r="Q568" s="135"/>
      <c r="R568" s="135"/>
      <c r="S568" s="135"/>
      <c r="T568" s="135"/>
      <c r="U568" s="135"/>
      <c r="V568" s="135"/>
      <c r="W568" s="135"/>
      <c r="X568" s="135"/>
      <c r="Y568" s="135"/>
      <c r="Z568" s="129"/>
      <c r="AA568" s="129"/>
      <c r="AB568" s="129"/>
      <c r="AC568" s="129"/>
      <c r="AD568" s="129"/>
      <c r="AE568" s="129"/>
      <c r="AF568" s="129"/>
      <c r="AG568" s="129"/>
      <c r="AH568" s="129"/>
      <c r="AI568" s="129"/>
      <c r="AJ568" s="129"/>
      <c r="AK568" s="129"/>
      <c r="AL568" s="129"/>
      <c r="AM568" s="129"/>
      <c r="AN568" s="129"/>
      <c r="AO568" s="129"/>
      <c r="AP568" s="129"/>
      <c r="AQ568" s="129"/>
      <c r="AR568" s="129"/>
      <c r="AS568" s="129"/>
      <c r="AT568" s="129"/>
      <c r="AU568" s="129"/>
      <c r="AV568" s="129"/>
      <c r="AW568" s="129"/>
      <c r="AX568" s="129"/>
      <c r="AY568" s="129"/>
      <c r="AZ568" s="129"/>
      <c r="BA568" s="129"/>
      <c r="BB568" s="129"/>
      <c r="BC568" s="129"/>
      <c r="BD568" s="129"/>
      <c r="BE568" s="129"/>
      <c r="BF568" s="129"/>
      <c r="BG568" s="129"/>
      <c r="BH568" s="129"/>
      <c r="BI568" s="129"/>
      <c r="BJ568" s="129"/>
      <c r="BK568" s="129"/>
      <c r="BL568" s="129"/>
      <c r="BM568" s="129"/>
      <c r="BN568" s="129"/>
      <c r="BO568" s="129"/>
      <c r="BP568" s="129"/>
      <c r="BQ568" s="129"/>
      <c r="BR568" s="129"/>
      <c r="BS568" s="129"/>
      <c r="BT568" s="129"/>
      <c r="BU568" s="129"/>
      <c r="BV568" s="129"/>
      <c r="BW568" s="129"/>
      <c r="BX568" s="129"/>
      <c r="BY568" s="129"/>
      <c r="BZ568" s="129"/>
      <c r="CA568" s="129"/>
      <c r="CB568" s="129"/>
      <c r="CC568" s="129"/>
      <c r="CD568" s="129"/>
      <c r="CE568" s="129"/>
      <c r="CF568" s="129"/>
      <c r="CG568" s="129"/>
      <c r="CH568" s="129"/>
      <c r="CI568" s="129"/>
      <c r="CJ568" s="129"/>
      <c r="CK568" s="129"/>
      <c r="CL568" s="129"/>
      <c r="CM568" s="129"/>
      <c r="CN568" s="129"/>
      <c r="CO568" s="129"/>
      <c r="CP568" s="129"/>
      <c r="CQ568" s="129"/>
      <c r="CR568" s="129"/>
      <c r="CS568" s="129"/>
      <c r="CT568" s="129"/>
      <c r="CU568" s="129"/>
      <c r="CV568" s="129"/>
      <c r="CW568" s="129"/>
      <c r="CX568" s="129"/>
      <c r="CY568" s="129"/>
      <c r="CZ568" s="129"/>
      <c r="DA568" s="129"/>
      <c r="DB568" s="129"/>
      <c r="DC568" s="129"/>
      <c r="DD568" s="129"/>
      <c r="DE568" s="129"/>
      <c r="DF568" s="129"/>
      <c r="DG568" s="129"/>
      <c r="DH568" s="129"/>
      <c r="DI568" s="129"/>
      <c r="DJ568" s="129"/>
      <c r="DK568" s="129"/>
      <c r="DL568" s="129"/>
      <c r="DM568" s="129"/>
      <c r="DN568" s="129"/>
      <c r="DO568" s="129"/>
      <c r="DP568" s="129"/>
      <c r="DQ568" s="129"/>
      <c r="DR568" s="129"/>
      <c r="DS568" s="129"/>
      <c r="DT568" s="129"/>
      <c r="DU568" s="129"/>
      <c r="DV568" s="129"/>
      <c r="DW568" s="129"/>
      <c r="DX568" s="129"/>
      <c r="DY568" s="129"/>
      <c r="DZ568" s="129"/>
      <c r="EA568" s="129"/>
      <c r="EB568" s="129"/>
      <c r="EC568" s="129"/>
      <c r="ED568" s="129"/>
      <c r="EE568" s="129"/>
      <c r="EF568" s="129"/>
      <c r="EG568" s="129"/>
      <c r="EH568" s="129"/>
      <c r="EI568" s="129"/>
      <c r="EJ568" s="129"/>
      <c r="EK568" s="129"/>
      <c r="EL568" s="129"/>
      <c r="EM568" s="129"/>
      <c r="EN568" s="129"/>
      <c r="EO568" s="129"/>
      <c r="EP568" s="129"/>
      <c r="EQ568" s="129"/>
      <c r="ER568" s="129"/>
      <c r="ES568" s="129"/>
      <c r="ET568" s="129"/>
      <c r="EU568" s="129"/>
      <c r="EV568" s="129"/>
      <c r="EW568" s="129"/>
      <c r="EX568" s="129"/>
      <c r="EY568" s="129"/>
      <c r="EZ568" s="129"/>
      <c r="FA568" s="129"/>
      <c r="FB568" s="129"/>
      <c r="FC568" s="129"/>
      <c r="FD568" s="129"/>
      <c r="FE568" s="129"/>
      <c r="FF568" s="129"/>
      <c r="FG568" s="129"/>
      <c r="FH568" s="129"/>
      <c r="FI568" s="129"/>
      <c r="FJ568" s="129"/>
      <c r="FK568" s="129"/>
      <c r="FL568" s="129"/>
      <c r="FM568" s="129"/>
      <c r="FN568" s="129"/>
      <c r="FO568" s="129"/>
      <c r="FP568" s="129"/>
      <c r="FQ568" s="129"/>
      <c r="FR568" s="129"/>
      <c r="FS568" s="129"/>
      <c r="FT568" s="129"/>
      <c r="FU568" s="129"/>
      <c r="FV568" s="129"/>
      <c r="FW568" s="129"/>
      <c r="FX568" s="129"/>
      <c r="FY568" s="129"/>
      <c r="FZ568" s="129"/>
      <c r="GA568" s="129"/>
      <c r="GB568" s="129"/>
      <c r="GC568" s="129"/>
      <c r="GD568" s="129"/>
      <c r="GE568" s="129"/>
      <c r="GF568" s="129"/>
      <c r="GG568" s="129"/>
      <c r="GH568" s="129"/>
      <c r="GI568" s="129"/>
      <c r="GJ568" s="129"/>
      <c r="GK568" s="129"/>
      <c r="GL568" s="129"/>
      <c r="GM568" s="129"/>
      <c r="GN568" s="129"/>
      <c r="GO568" s="129"/>
      <c r="GP568" s="129"/>
      <c r="GQ568" s="129"/>
      <c r="GR568" s="129"/>
      <c r="GS568" s="129"/>
      <c r="GT568" s="129"/>
      <c r="GU568" s="129"/>
      <c r="GV568" s="129"/>
      <c r="GW568" s="129"/>
      <c r="GX568" s="129"/>
      <c r="GY568" s="129"/>
      <c r="GZ568" s="129"/>
      <c r="HA568" s="129"/>
      <c r="HB568" s="129"/>
      <c r="HC568" s="129"/>
      <c r="HD568" s="129"/>
      <c r="HE568" s="129"/>
      <c r="HF568" s="129"/>
      <c r="HG568" s="129"/>
      <c r="HH568" s="129"/>
      <c r="HI568" s="129"/>
      <c r="HJ568" s="129"/>
      <c r="HK568" s="129"/>
      <c r="HL568" s="129"/>
      <c r="HM568" s="129"/>
      <c r="HN568" s="129"/>
      <c r="HO568" s="129"/>
      <c r="HP568" s="129"/>
      <c r="HQ568" s="129"/>
      <c r="HR568" s="129"/>
      <c r="HS568" s="129"/>
      <c r="HT568" s="129"/>
      <c r="HU568" s="129"/>
      <c r="HV568" s="129"/>
      <c r="HW568" s="129"/>
      <c r="HX568" s="129"/>
      <c r="HY568" s="129"/>
      <c r="HZ568" s="129"/>
      <c r="IA568" s="129"/>
      <c r="IB568" s="129"/>
      <c r="IC568" s="129"/>
      <c r="ID568" s="129"/>
      <c r="IE568" s="129"/>
      <c r="IF568" s="129"/>
      <c r="IG568" s="129"/>
      <c r="IH568" s="129"/>
      <c r="II568" s="129"/>
      <c r="IJ568" s="129"/>
      <c r="IK568" s="129"/>
      <c r="IL568" s="129"/>
      <c r="IM568" s="129"/>
      <c r="IN568" s="129"/>
      <c r="IO568" s="129"/>
      <c r="IP568" s="129"/>
      <c r="IQ568" s="129"/>
      <c r="IR568" s="129"/>
      <c r="IS568" s="129"/>
      <c r="IT568" s="129"/>
      <c r="IU568" s="129"/>
      <c r="IV568" s="129"/>
      <c r="IW568" s="129"/>
    </row>
    <row r="569" customFormat="false" ht="12.75" hidden="false" customHeight="false" outlineLevel="1" collapsed="false">
      <c r="A569" s="39"/>
      <c r="B569" s="139"/>
      <c r="C569" s="139"/>
      <c r="D569" s="135"/>
      <c r="E569" s="135"/>
      <c r="F569" s="135"/>
      <c r="G569" s="135"/>
      <c r="H569" s="135"/>
      <c r="I569" s="135"/>
      <c r="J569" s="135"/>
      <c r="K569" s="135"/>
      <c r="L569" s="135"/>
      <c r="M569" s="135"/>
      <c r="N569" s="135"/>
      <c r="O569" s="135"/>
      <c r="P569" s="135"/>
      <c r="Q569" s="135"/>
      <c r="R569" s="135"/>
      <c r="S569" s="135"/>
      <c r="T569" s="135"/>
      <c r="U569" s="135"/>
      <c r="V569" s="135"/>
      <c r="W569" s="135"/>
      <c r="X569" s="135"/>
      <c r="Y569" s="135"/>
      <c r="Z569" s="129"/>
      <c r="AA569" s="129"/>
      <c r="AB569" s="129"/>
      <c r="AC569" s="129"/>
      <c r="AD569" s="129"/>
      <c r="AE569" s="129"/>
      <c r="AF569" s="129"/>
      <c r="AG569" s="129"/>
      <c r="AH569" s="129"/>
      <c r="AI569" s="129"/>
      <c r="AJ569" s="129"/>
      <c r="AK569" s="129"/>
      <c r="AL569" s="129"/>
      <c r="AM569" s="129"/>
      <c r="AN569" s="129"/>
      <c r="AO569" s="129"/>
      <c r="AP569" s="129"/>
      <c r="AQ569" s="129"/>
      <c r="AR569" s="129"/>
      <c r="AS569" s="129"/>
      <c r="AT569" s="129"/>
      <c r="AU569" s="129"/>
      <c r="AV569" s="129"/>
      <c r="AW569" s="129"/>
      <c r="AX569" s="129"/>
      <c r="AY569" s="129"/>
      <c r="AZ569" s="129"/>
      <c r="BA569" s="129"/>
      <c r="BB569" s="129"/>
      <c r="BC569" s="129"/>
      <c r="BD569" s="129"/>
      <c r="BE569" s="129"/>
      <c r="BF569" s="129"/>
      <c r="BG569" s="129"/>
      <c r="BH569" s="129"/>
      <c r="BI569" s="129"/>
      <c r="BJ569" s="129"/>
      <c r="BK569" s="129"/>
      <c r="BL569" s="129"/>
      <c r="BM569" s="129"/>
      <c r="BN569" s="129"/>
      <c r="BO569" s="129"/>
      <c r="BP569" s="129"/>
      <c r="BQ569" s="129"/>
      <c r="BR569" s="129"/>
      <c r="BS569" s="129"/>
      <c r="BT569" s="129"/>
      <c r="BU569" s="129"/>
      <c r="BV569" s="129"/>
      <c r="BW569" s="129"/>
      <c r="BX569" s="129"/>
      <c r="BY569" s="129"/>
      <c r="BZ569" s="129"/>
      <c r="CA569" s="129"/>
      <c r="CB569" s="129"/>
      <c r="CC569" s="129"/>
      <c r="CD569" s="129"/>
      <c r="CE569" s="129"/>
      <c r="CF569" s="129"/>
      <c r="CG569" s="129"/>
      <c r="CH569" s="129"/>
      <c r="CI569" s="129"/>
      <c r="CJ569" s="129"/>
      <c r="CK569" s="129"/>
      <c r="CL569" s="129"/>
      <c r="CM569" s="129"/>
      <c r="CN569" s="129"/>
      <c r="CO569" s="129"/>
      <c r="CP569" s="129"/>
      <c r="CQ569" s="129"/>
      <c r="CR569" s="129"/>
      <c r="CS569" s="129"/>
      <c r="CT569" s="129"/>
      <c r="CU569" s="129"/>
      <c r="CV569" s="129"/>
      <c r="CW569" s="129"/>
      <c r="CX569" s="129"/>
      <c r="CY569" s="129"/>
      <c r="CZ569" s="129"/>
      <c r="DA569" s="129"/>
      <c r="DB569" s="129"/>
      <c r="DC569" s="129"/>
      <c r="DD569" s="129"/>
      <c r="DE569" s="129"/>
      <c r="DF569" s="129"/>
      <c r="DG569" s="129"/>
      <c r="DH569" s="129"/>
      <c r="DI569" s="129"/>
      <c r="DJ569" s="129"/>
      <c r="DK569" s="129"/>
      <c r="DL569" s="129"/>
      <c r="DM569" s="129"/>
      <c r="DN569" s="129"/>
      <c r="DO569" s="129"/>
      <c r="DP569" s="129"/>
      <c r="DQ569" s="129"/>
      <c r="DR569" s="129"/>
      <c r="DS569" s="129"/>
      <c r="DT569" s="129"/>
      <c r="DU569" s="129"/>
      <c r="DV569" s="129"/>
      <c r="DW569" s="129"/>
      <c r="DX569" s="129"/>
      <c r="DY569" s="129"/>
      <c r="DZ569" s="129"/>
      <c r="EA569" s="129"/>
      <c r="EB569" s="129"/>
      <c r="EC569" s="129"/>
      <c r="ED569" s="129"/>
      <c r="EE569" s="129"/>
      <c r="EF569" s="129"/>
      <c r="EG569" s="129"/>
      <c r="EH569" s="129"/>
      <c r="EI569" s="129"/>
      <c r="EJ569" s="129"/>
      <c r="EK569" s="129"/>
      <c r="EL569" s="129"/>
      <c r="EM569" s="129"/>
      <c r="EN569" s="129"/>
      <c r="EO569" s="129"/>
      <c r="EP569" s="129"/>
      <c r="EQ569" s="129"/>
      <c r="ER569" s="129"/>
      <c r="ES569" s="129"/>
      <c r="ET569" s="129"/>
      <c r="EU569" s="129"/>
      <c r="EV569" s="129"/>
      <c r="EW569" s="129"/>
      <c r="EX569" s="129"/>
      <c r="EY569" s="129"/>
      <c r="EZ569" s="129"/>
      <c r="FA569" s="129"/>
      <c r="FB569" s="129"/>
      <c r="FC569" s="129"/>
      <c r="FD569" s="129"/>
      <c r="FE569" s="129"/>
      <c r="FF569" s="129"/>
      <c r="FG569" s="129"/>
      <c r="FH569" s="129"/>
      <c r="FI569" s="129"/>
      <c r="FJ569" s="129"/>
      <c r="FK569" s="129"/>
      <c r="FL569" s="129"/>
      <c r="FM569" s="129"/>
      <c r="FN569" s="129"/>
      <c r="FO569" s="129"/>
      <c r="FP569" s="129"/>
      <c r="FQ569" s="129"/>
      <c r="FR569" s="129"/>
      <c r="FS569" s="129"/>
      <c r="FT569" s="129"/>
      <c r="FU569" s="129"/>
      <c r="FV569" s="129"/>
      <c r="FW569" s="129"/>
      <c r="FX569" s="129"/>
      <c r="FY569" s="129"/>
      <c r="FZ569" s="129"/>
      <c r="GA569" s="129"/>
      <c r="GB569" s="129"/>
      <c r="GC569" s="129"/>
      <c r="GD569" s="129"/>
      <c r="GE569" s="129"/>
      <c r="GF569" s="129"/>
      <c r="GG569" s="129"/>
      <c r="GH569" s="129"/>
      <c r="GI569" s="129"/>
      <c r="GJ569" s="129"/>
      <c r="GK569" s="129"/>
      <c r="GL569" s="129"/>
      <c r="GM569" s="129"/>
      <c r="GN569" s="129"/>
      <c r="GO569" s="129"/>
      <c r="GP569" s="129"/>
      <c r="GQ569" s="129"/>
      <c r="GR569" s="129"/>
      <c r="GS569" s="129"/>
      <c r="GT569" s="129"/>
      <c r="GU569" s="129"/>
      <c r="GV569" s="129"/>
      <c r="GW569" s="129"/>
      <c r="GX569" s="129"/>
      <c r="GY569" s="129"/>
      <c r="GZ569" s="129"/>
      <c r="HA569" s="129"/>
      <c r="HB569" s="129"/>
      <c r="HC569" s="129"/>
      <c r="HD569" s="129"/>
      <c r="HE569" s="129"/>
      <c r="HF569" s="129"/>
      <c r="HG569" s="129"/>
      <c r="HH569" s="129"/>
      <c r="HI569" s="129"/>
      <c r="HJ569" s="129"/>
      <c r="HK569" s="129"/>
      <c r="HL569" s="129"/>
      <c r="HM569" s="129"/>
      <c r="HN569" s="129"/>
      <c r="HO569" s="129"/>
      <c r="HP569" s="129"/>
      <c r="HQ569" s="129"/>
      <c r="HR569" s="129"/>
      <c r="HS569" s="129"/>
      <c r="HT569" s="129"/>
      <c r="HU569" s="129"/>
      <c r="HV569" s="129"/>
      <c r="HW569" s="129"/>
      <c r="HX569" s="129"/>
      <c r="HY569" s="129"/>
      <c r="HZ569" s="129"/>
      <c r="IA569" s="129"/>
      <c r="IB569" s="129"/>
      <c r="IC569" s="129"/>
      <c r="ID569" s="129"/>
      <c r="IE569" s="129"/>
      <c r="IF569" s="129"/>
      <c r="IG569" s="129"/>
      <c r="IH569" s="129"/>
      <c r="II569" s="129"/>
      <c r="IJ569" s="129"/>
      <c r="IK569" s="129"/>
      <c r="IL569" s="129"/>
      <c r="IM569" s="129"/>
      <c r="IN569" s="129"/>
      <c r="IO569" s="129"/>
      <c r="IP569" s="129"/>
      <c r="IQ569" s="129"/>
      <c r="IR569" s="129"/>
      <c r="IS569" s="129"/>
      <c r="IT569" s="129"/>
      <c r="IU569" s="129"/>
      <c r="IV569" s="129"/>
      <c r="IW569" s="129"/>
    </row>
    <row r="570" customFormat="false" ht="12.75" hidden="false" customHeight="false" outlineLevel="1" collapsed="false">
      <c r="A570" s="39"/>
      <c r="B570" s="139"/>
      <c r="C570" s="139"/>
      <c r="D570" s="135"/>
      <c r="E570" s="135"/>
      <c r="F570" s="135"/>
      <c r="G570" s="135"/>
      <c r="H570" s="135"/>
      <c r="I570" s="135"/>
      <c r="J570" s="135"/>
      <c r="K570" s="135"/>
      <c r="L570" s="135"/>
      <c r="M570" s="135"/>
      <c r="N570" s="135"/>
      <c r="O570" s="135"/>
      <c r="P570" s="135"/>
      <c r="Q570" s="135"/>
      <c r="R570" s="135"/>
      <c r="S570" s="135"/>
      <c r="T570" s="135"/>
      <c r="U570" s="135"/>
      <c r="V570" s="135"/>
      <c r="W570" s="135"/>
      <c r="X570" s="135"/>
      <c r="Y570" s="135"/>
      <c r="Z570" s="129"/>
      <c r="AA570" s="129"/>
      <c r="AB570" s="129"/>
      <c r="AC570" s="129"/>
      <c r="AD570" s="129"/>
      <c r="AE570" s="129"/>
      <c r="AF570" s="129"/>
      <c r="AG570" s="129"/>
      <c r="AH570" s="129"/>
      <c r="AI570" s="129"/>
      <c r="AJ570" s="129"/>
      <c r="AK570" s="129"/>
      <c r="AL570" s="129"/>
      <c r="AM570" s="129"/>
      <c r="AN570" s="129"/>
      <c r="AO570" s="129"/>
      <c r="AP570" s="129"/>
      <c r="AQ570" s="129"/>
      <c r="AR570" s="129"/>
      <c r="AS570" s="129"/>
      <c r="AT570" s="129"/>
      <c r="AU570" s="129"/>
      <c r="AV570" s="129"/>
      <c r="AW570" s="129"/>
      <c r="AX570" s="129"/>
      <c r="AY570" s="129"/>
      <c r="AZ570" s="129"/>
      <c r="BA570" s="129"/>
      <c r="BB570" s="129"/>
      <c r="BC570" s="129"/>
      <c r="BD570" s="129"/>
      <c r="BE570" s="129"/>
      <c r="BF570" s="129"/>
      <c r="BG570" s="129"/>
      <c r="BH570" s="129"/>
      <c r="BI570" s="129"/>
      <c r="BJ570" s="129"/>
      <c r="BK570" s="129"/>
      <c r="BL570" s="129"/>
      <c r="BM570" s="129"/>
      <c r="BN570" s="129"/>
      <c r="BO570" s="129"/>
      <c r="BP570" s="129"/>
      <c r="BQ570" s="129"/>
      <c r="BR570" s="129"/>
      <c r="BS570" s="129"/>
      <c r="BT570" s="129"/>
      <c r="BU570" s="129"/>
      <c r="BV570" s="129"/>
      <c r="BW570" s="129"/>
      <c r="BX570" s="129"/>
      <c r="BY570" s="129"/>
      <c r="BZ570" s="129"/>
      <c r="CA570" s="129"/>
      <c r="CB570" s="129"/>
      <c r="CC570" s="129"/>
      <c r="CD570" s="129"/>
      <c r="CE570" s="129"/>
      <c r="CF570" s="129"/>
      <c r="CG570" s="129"/>
      <c r="CH570" s="129"/>
      <c r="CI570" s="129"/>
      <c r="CJ570" s="129"/>
      <c r="CK570" s="129"/>
      <c r="CL570" s="129"/>
      <c r="CM570" s="129"/>
      <c r="CN570" s="129"/>
      <c r="CO570" s="129"/>
      <c r="CP570" s="129"/>
      <c r="CQ570" s="129"/>
      <c r="CR570" s="129"/>
      <c r="CS570" s="129"/>
      <c r="CT570" s="129"/>
      <c r="CU570" s="129"/>
      <c r="CV570" s="129"/>
      <c r="CW570" s="129"/>
      <c r="CX570" s="129"/>
      <c r="CY570" s="129"/>
      <c r="CZ570" s="129"/>
      <c r="DA570" s="129"/>
      <c r="DB570" s="129"/>
      <c r="DC570" s="129"/>
      <c r="DD570" s="129"/>
      <c r="DE570" s="129"/>
      <c r="DF570" s="129"/>
      <c r="DG570" s="129"/>
      <c r="DH570" s="129"/>
      <c r="DI570" s="129"/>
      <c r="DJ570" s="129"/>
      <c r="DK570" s="129"/>
      <c r="DL570" s="129"/>
      <c r="DM570" s="129"/>
      <c r="DN570" s="129"/>
      <c r="DO570" s="129"/>
      <c r="DP570" s="129"/>
      <c r="DQ570" s="129"/>
      <c r="DR570" s="129"/>
      <c r="DS570" s="129"/>
      <c r="DT570" s="129"/>
      <c r="DU570" s="129"/>
      <c r="DV570" s="129"/>
      <c r="DW570" s="129"/>
      <c r="DX570" s="129"/>
      <c r="DY570" s="129"/>
      <c r="DZ570" s="129"/>
      <c r="EA570" s="129"/>
      <c r="EB570" s="129"/>
      <c r="EC570" s="129"/>
      <c r="ED570" s="129"/>
      <c r="EE570" s="129"/>
      <c r="EF570" s="129"/>
      <c r="EG570" s="129"/>
      <c r="EH570" s="129"/>
      <c r="EI570" s="129"/>
      <c r="EJ570" s="129"/>
      <c r="EK570" s="129"/>
      <c r="EL570" s="129"/>
      <c r="EM570" s="129"/>
      <c r="EN570" s="129"/>
      <c r="EO570" s="129"/>
      <c r="EP570" s="129"/>
      <c r="EQ570" s="129"/>
      <c r="ER570" s="129"/>
      <c r="ES570" s="129"/>
      <c r="ET570" s="129"/>
      <c r="EU570" s="129"/>
      <c r="EV570" s="129"/>
      <c r="EW570" s="129"/>
      <c r="EX570" s="129"/>
      <c r="EY570" s="129"/>
      <c r="EZ570" s="129"/>
      <c r="FA570" s="129"/>
      <c r="FB570" s="129"/>
      <c r="FC570" s="129"/>
      <c r="FD570" s="129"/>
      <c r="FE570" s="129"/>
      <c r="FF570" s="129"/>
      <c r="FG570" s="129"/>
      <c r="FH570" s="129"/>
      <c r="FI570" s="129"/>
      <c r="FJ570" s="129"/>
      <c r="FK570" s="129"/>
      <c r="FL570" s="129"/>
      <c r="FM570" s="129"/>
      <c r="FN570" s="129"/>
      <c r="FO570" s="129"/>
      <c r="FP570" s="129"/>
      <c r="FQ570" s="129"/>
      <c r="FR570" s="129"/>
      <c r="FS570" s="129"/>
      <c r="FT570" s="129"/>
      <c r="FU570" s="129"/>
      <c r="FV570" s="129"/>
      <c r="FW570" s="129"/>
      <c r="FX570" s="129"/>
      <c r="FY570" s="129"/>
      <c r="FZ570" s="129"/>
      <c r="GA570" s="129"/>
      <c r="GB570" s="129"/>
      <c r="GC570" s="129"/>
      <c r="GD570" s="129"/>
      <c r="GE570" s="129"/>
      <c r="GF570" s="129"/>
      <c r="GG570" s="129"/>
      <c r="GH570" s="129"/>
      <c r="GI570" s="129"/>
      <c r="GJ570" s="129"/>
      <c r="GK570" s="129"/>
      <c r="GL570" s="129"/>
      <c r="GM570" s="129"/>
      <c r="GN570" s="129"/>
      <c r="GO570" s="129"/>
      <c r="GP570" s="129"/>
      <c r="GQ570" s="129"/>
      <c r="GR570" s="129"/>
      <c r="GS570" s="129"/>
      <c r="GT570" s="129"/>
      <c r="GU570" s="129"/>
      <c r="GV570" s="129"/>
      <c r="GW570" s="129"/>
      <c r="GX570" s="129"/>
      <c r="GY570" s="129"/>
      <c r="GZ570" s="129"/>
      <c r="HA570" s="129"/>
      <c r="HB570" s="129"/>
      <c r="HC570" s="129"/>
      <c r="HD570" s="129"/>
      <c r="HE570" s="129"/>
      <c r="HF570" s="129"/>
      <c r="HG570" s="129"/>
      <c r="HH570" s="129"/>
      <c r="HI570" s="129"/>
      <c r="HJ570" s="129"/>
      <c r="HK570" s="129"/>
      <c r="HL570" s="129"/>
      <c r="HM570" s="129"/>
      <c r="HN570" s="129"/>
      <c r="HO570" s="129"/>
      <c r="HP570" s="129"/>
      <c r="HQ570" s="129"/>
      <c r="HR570" s="129"/>
      <c r="HS570" s="129"/>
      <c r="HT570" s="129"/>
      <c r="HU570" s="129"/>
      <c r="HV570" s="129"/>
      <c r="HW570" s="129"/>
      <c r="HX570" s="129"/>
      <c r="HY570" s="129"/>
      <c r="HZ570" s="129"/>
      <c r="IA570" s="129"/>
      <c r="IB570" s="129"/>
      <c r="IC570" s="129"/>
      <c r="ID570" s="129"/>
      <c r="IE570" s="129"/>
      <c r="IF570" s="129"/>
      <c r="IG570" s="129"/>
      <c r="IH570" s="129"/>
      <c r="II570" s="129"/>
      <c r="IJ570" s="129"/>
      <c r="IK570" s="129"/>
      <c r="IL570" s="129"/>
      <c r="IM570" s="129"/>
      <c r="IN570" s="129"/>
      <c r="IO570" s="129"/>
      <c r="IP570" s="129"/>
      <c r="IQ570" s="129"/>
      <c r="IR570" s="129"/>
      <c r="IS570" s="129"/>
      <c r="IT570" s="129"/>
      <c r="IU570" s="129"/>
      <c r="IV570" s="129"/>
      <c r="IW570" s="129"/>
    </row>
    <row r="571" customFormat="false" ht="12.75" hidden="false" customHeight="false" outlineLevel="1" collapsed="false">
      <c r="A571" s="29"/>
      <c r="B571" s="139"/>
      <c r="C571" s="139"/>
      <c r="D571" s="135"/>
      <c r="E571" s="135"/>
      <c r="F571" s="135"/>
      <c r="G571" s="135"/>
      <c r="H571" s="135"/>
      <c r="I571" s="135"/>
      <c r="J571" s="135"/>
      <c r="K571" s="135"/>
      <c r="L571" s="135"/>
      <c r="M571" s="135"/>
      <c r="N571" s="135"/>
      <c r="O571" s="135"/>
      <c r="P571" s="135"/>
      <c r="Q571" s="135"/>
      <c r="R571" s="135"/>
      <c r="S571" s="135"/>
      <c r="T571" s="135"/>
      <c r="U571" s="135"/>
      <c r="V571" s="135"/>
      <c r="W571" s="135"/>
      <c r="X571" s="135"/>
      <c r="Y571" s="135"/>
      <c r="Z571" s="129"/>
      <c r="AA571" s="129"/>
      <c r="AB571" s="129"/>
      <c r="AC571" s="129"/>
      <c r="AD571" s="129"/>
      <c r="AE571" s="129"/>
      <c r="AF571" s="129"/>
      <c r="AG571" s="129"/>
      <c r="AH571" s="129"/>
      <c r="AI571" s="129"/>
      <c r="AJ571" s="129"/>
      <c r="AK571" s="129"/>
      <c r="AL571" s="129"/>
      <c r="AM571" s="129"/>
      <c r="AN571" s="129"/>
      <c r="AO571" s="129"/>
      <c r="AP571" s="129"/>
      <c r="AQ571" s="129"/>
      <c r="AR571" s="129"/>
      <c r="AS571" s="129"/>
      <c r="AT571" s="129"/>
      <c r="AU571" s="129"/>
      <c r="AV571" s="129"/>
      <c r="AW571" s="129"/>
      <c r="AX571" s="129"/>
      <c r="AY571" s="129"/>
      <c r="AZ571" s="129"/>
      <c r="BA571" s="129"/>
      <c r="BB571" s="129"/>
      <c r="BC571" s="129"/>
      <c r="BD571" s="129"/>
      <c r="BE571" s="129"/>
      <c r="BF571" s="129"/>
      <c r="BG571" s="129"/>
      <c r="BH571" s="129"/>
      <c r="BI571" s="129"/>
      <c r="BJ571" s="129"/>
      <c r="BK571" s="129"/>
      <c r="BL571" s="129"/>
      <c r="BM571" s="129"/>
      <c r="BN571" s="129"/>
      <c r="BO571" s="129"/>
      <c r="BP571" s="129"/>
      <c r="BQ571" s="129"/>
      <c r="BR571" s="129"/>
      <c r="BS571" s="129"/>
      <c r="BT571" s="129"/>
      <c r="BU571" s="129"/>
      <c r="BV571" s="129"/>
      <c r="BW571" s="129"/>
      <c r="BX571" s="129"/>
      <c r="BY571" s="129"/>
      <c r="BZ571" s="129"/>
      <c r="CA571" s="129"/>
      <c r="CB571" s="129"/>
      <c r="CC571" s="129"/>
      <c r="CD571" s="129"/>
      <c r="CE571" s="129"/>
      <c r="CF571" s="129"/>
      <c r="CG571" s="129"/>
      <c r="CH571" s="129"/>
      <c r="CI571" s="129"/>
      <c r="CJ571" s="129"/>
      <c r="CK571" s="129"/>
      <c r="CL571" s="129"/>
      <c r="CM571" s="129"/>
      <c r="CN571" s="129"/>
      <c r="CO571" s="129"/>
      <c r="CP571" s="129"/>
      <c r="CQ571" s="129"/>
      <c r="CR571" s="129"/>
      <c r="CS571" s="129"/>
      <c r="CT571" s="129"/>
      <c r="CU571" s="129"/>
      <c r="CV571" s="129"/>
      <c r="CW571" s="129"/>
      <c r="CX571" s="129"/>
      <c r="CY571" s="129"/>
      <c r="CZ571" s="129"/>
      <c r="DA571" s="129"/>
      <c r="DB571" s="129"/>
      <c r="DC571" s="129"/>
      <c r="DD571" s="129"/>
      <c r="DE571" s="129"/>
      <c r="DF571" s="129"/>
      <c r="DG571" s="129"/>
      <c r="DH571" s="129"/>
      <c r="DI571" s="129"/>
      <c r="DJ571" s="129"/>
      <c r="DK571" s="129"/>
      <c r="DL571" s="129"/>
      <c r="DM571" s="129"/>
      <c r="DN571" s="129"/>
      <c r="DO571" s="129"/>
      <c r="DP571" s="129"/>
      <c r="DQ571" s="129"/>
      <c r="DR571" s="129"/>
      <c r="DS571" s="129"/>
      <c r="DT571" s="129"/>
      <c r="DU571" s="129"/>
      <c r="DV571" s="129"/>
      <c r="DW571" s="129"/>
      <c r="DX571" s="129"/>
      <c r="DY571" s="129"/>
      <c r="DZ571" s="129"/>
      <c r="EA571" s="129"/>
      <c r="EB571" s="129"/>
      <c r="EC571" s="129"/>
      <c r="ED571" s="129"/>
      <c r="EE571" s="129"/>
      <c r="EF571" s="129"/>
      <c r="EG571" s="129"/>
      <c r="EH571" s="129"/>
      <c r="EI571" s="129"/>
      <c r="EJ571" s="129"/>
      <c r="EK571" s="129"/>
      <c r="EL571" s="129"/>
      <c r="EM571" s="129"/>
      <c r="EN571" s="129"/>
      <c r="EO571" s="129"/>
      <c r="EP571" s="129"/>
      <c r="EQ571" s="129"/>
      <c r="ER571" s="129"/>
      <c r="ES571" s="129"/>
      <c r="ET571" s="129"/>
      <c r="EU571" s="129"/>
      <c r="EV571" s="129"/>
      <c r="EW571" s="129"/>
      <c r="EX571" s="129"/>
      <c r="EY571" s="129"/>
      <c r="EZ571" s="129"/>
      <c r="FA571" s="129"/>
      <c r="FB571" s="129"/>
      <c r="FC571" s="129"/>
      <c r="FD571" s="129"/>
      <c r="FE571" s="129"/>
      <c r="FF571" s="129"/>
      <c r="FG571" s="129"/>
      <c r="FH571" s="129"/>
      <c r="FI571" s="129"/>
      <c r="FJ571" s="129"/>
      <c r="FK571" s="129"/>
      <c r="FL571" s="129"/>
      <c r="FM571" s="129"/>
      <c r="FN571" s="129"/>
      <c r="FO571" s="129"/>
      <c r="FP571" s="129"/>
      <c r="FQ571" s="129"/>
      <c r="FR571" s="129"/>
      <c r="FS571" s="129"/>
      <c r="FT571" s="129"/>
      <c r="FU571" s="129"/>
      <c r="FV571" s="129"/>
      <c r="FW571" s="129"/>
      <c r="FX571" s="129"/>
      <c r="FY571" s="129"/>
      <c r="FZ571" s="129"/>
      <c r="GA571" s="129"/>
      <c r="GB571" s="129"/>
      <c r="GC571" s="129"/>
      <c r="GD571" s="129"/>
      <c r="GE571" s="129"/>
      <c r="GF571" s="129"/>
      <c r="GG571" s="129"/>
      <c r="GH571" s="129"/>
      <c r="GI571" s="129"/>
      <c r="GJ571" s="129"/>
      <c r="GK571" s="129"/>
      <c r="GL571" s="129"/>
      <c r="GM571" s="129"/>
      <c r="GN571" s="129"/>
      <c r="GO571" s="129"/>
      <c r="GP571" s="129"/>
      <c r="GQ571" s="129"/>
      <c r="GR571" s="129"/>
      <c r="GS571" s="129"/>
      <c r="GT571" s="129"/>
      <c r="GU571" s="129"/>
      <c r="GV571" s="129"/>
      <c r="GW571" s="129"/>
      <c r="GX571" s="129"/>
      <c r="GY571" s="129"/>
      <c r="GZ571" s="129"/>
      <c r="HA571" s="129"/>
      <c r="HB571" s="129"/>
      <c r="HC571" s="129"/>
      <c r="HD571" s="129"/>
      <c r="HE571" s="129"/>
      <c r="HF571" s="129"/>
      <c r="HG571" s="129"/>
      <c r="HH571" s="129"/>
      <c r="HI571" s="129"/>
      <c r="HJ571" s="129"/>
      <c r="HK571" s="129"/>
      <c r="HL571" s="129"/>
      <c r="HM571" s="129"/>
      <c r="HN571" s="129"/>
      <c r="HO571" s="129"/>
      <c r="HP571" s="129"/>
      <c r="HQ571" s="129"/>
      <c r="HR571" s="129"/>
      <c r="HS571" s="129"/>
      <c r="HT571" s="129"/>
      <c r="HU571" s="129"/>
      <c r="HV571" s="129"/>
      <c r="HW571" s="129"/>
      <c r="HX571" s="129"/>
      <c r="HY571" s="129"/>
      <c r="HZ571" s="129"/>
      <c r="IA571" s="129"/>
      <c r="IB571" s="129"/>
      <c r="IC571" s="129"/>
      <c r="ID571" s="129"/>
      <c r="IE571" s="129"/>
      <c r="IF571" s="129"/>
      <c r="IG571" s="129"/>
      <c r="IH571" s="129"/>
      <c r="II571" s="129"/>
      <c r="IJ571" s="129"/>
      <c r="IK571" s="129"/>
      <c r="IL571" s="129"/>
      <c r="IM571" s="129"/>
      <c r="IN571" s="129"/>
      <c r="IO571" s="129"/>
      <c r="IP571" s="129"/>
      <c r="IQ571" s="129"/>
      <c r="IR571" s="129"/>
      <c r="IS571" s="129"/>
      <c r="IT571" s="129"/>
      <c r="IU571" s="129"/>
      <c r="IV571" s="129"/>
      <c r="IW571" s="129"/>
    </row>
    <row r="572" customFormat="false" ht="12.75" hidden="false" customHeight="false" outlineLevel="1" collapsed="false">
      <c r="A572" s="29"/>
      <c r="B572" s="139"/>
      <c r="C572" s="139"/>
      <c r="D572" s="135"/>
      <c r="E572" s="135"/>
      <c r="F572" s="135"/>
      <c r="G572" s="135"/>
      <c r="H572" s="135"/>
      <c r="I572" s="135"/>
      <c r="J572" s="135"/>
      <c r="K572" s="135"/>
      <c r="L572" s="135"/>
      <c r="M572" s="135"/>
      <c r="N572" s="135"/>
      <c r="O572" s="135"/>
      <c r="P572" s="135"/>
      <c r="Q572" s="135"/>
      <c r="R572" s="135"/>
      <c r="S572" s="135"/>
      <c r="T572" s="135"/>
      <c r="U572" s="135"/>
      <c r="V572" s="135"/>
      <c r="W572" s="135"/>
      <c r="X572" s="135"/>
      <c r="Y572" s="135"/>
      <c r="Z572" s="129"/>
      <c r="AA572" s="129"/>
      <c r="AB572" s="129"/>
      <c r="AC572" s="129"/>
      <c r="AD572" s="129"/>
      <c r="AE572" s="129"/>
      <c r="AF572" s="129"/>
      <c r="AG572" s="129"/>
      <c r="AH572" s="129"/>
      <c r="AI572" s="129"/>
      <c r="AJ572" s="129"/>
      <c r="AK572" s="129"/>
      <c r="AL572" s="129"/>
      <c r="AM572" s="129"/>
      <c r="AN572" s="129"/>
      <c r="AO572" s="129"/>
      <c r="AP572" s="129"/>
      <c r="AQ572" s="129"/>
      <c r="AR572" s="129"/>
      <c r="AS572" s="129"/>
      <c r="AT572" s="129"/>
      <c r="AU572" s="129"/>
      <c r="AV572" s="129"/>
      <c r="AW572" s="129"/>
      <c r="AX572" s="129"/>
      <c r="AY572" s="129"/>
      <c r="AZ572" s="129"/>
      <c r="BA572" s="129"/>
      <c r="BB572" s="129"/>
      <c r="BC572" s="129"/>
      <c r="BD572" s="129"/>
      <c r="BE572" s="129"/>
      <c r="BF572" s="129"/>
      <c r="BG572" s="129"/>
      <c r="BH572" s="129"/>
      <c r="BI572" s="129"/>
      <c r="BJ572" s="129"/>
      <c r="BK572" s="129"/>
      <c r="BL572" s="129"/>
      <c r="BM572" s="129"/>
      <c r="BN572" s="129"/>
      <c r="BO572" s="129"/>
      <c r="BP572" s="129"/>
      <c r="BQ572" s="129"/>
      <c r="BR572" s="129"/>
      <c r="BS572" s="129"/>
      <c r="BT572" s="129"/>
      <c r="BU572" s="129"/>
      <c r="BV572" s="129"/>
      <c r="BW572" s="129"/>
      <c r="BX572" s="129"/>
      <c r="BY572" s="129"/>
      <c r="BZ572" s="129"/>
      <c r="CA572" s="129"/>
      <c r="CB572" s="129"/>
      <c r="CC572" s="129"/>
      <c r="CD572" s="129"/>
      <c r="CE572" s="129"/>
      <c r="CF572" s="129"/>
      <c r="CG572" s="129"/>
      <c r="CH572" s="129"/>
      <c r="CI572" s="129"/>
      <c r="CJ572" s="129"/>
      <c r="CK572" s="129"/>
      <c r="CL572" s="129"/>
      <c r="CM572" s="129"/>
      <c r="CN572" s="129"/>
      <c r="CO572" s="129"/>
      <c r="CP572" s="129"/>
      <c r="CQ572" s="129"/>
      <c r="CR572" s="129"/>
      <c r="CS572" s="129"/>
      <c r="CT572" s="129"/>
      <c r="CU572" s="129"/>
      <c r="CV572" s="129"/>
      <c r="CW572" s="129"/>
      <c r="CX572" s="129"/>
      <c r="CY572" s="129"/>
      <c r="CZ572" s="129"/>
      <c r="DA572" s="129"/>
      <c r="DB572" s="129"/>
      <c r="DC572" s="129"/>
      <c r="DD572" s="129"/>
      <c r="DE572" s="129"/>
      <c r="DF572" s="129"/>
      <c r="DG572" s="129"/>
      <c r="DH572" s="129"/>
      <c r="DI572" s="129"/>
      <c r="DJ572" s="129"/>
      <c r="DK572" s="129"/>
      <c r="DL572" s="129"/>
      <c r="DM572" s="129"/>
      <c r="DN572" s="129"/>
      <c r="DO572" s="129"/>
      <c r="DP572" s="129"/>
      <c r="DQ572" s="129"/>
      <c r="DR572" s="129"/>
      <c r="DS572" s="129"/>
      <c r="DT572" s="129"/>
      <c r="DU572" s="129"/>
      <c r="DV572" s="129"/>
      <c r="DW572" s="129"/>
      <c r="DX572" s="129"/>
      <c r="DY572" s="129"/>
      <c r="DZ572" s="129"/>
      <c r="EA572" s="129"/>
      <c r="EB572" s="129"/>
      <c r="EC572" s="129"/>
      <c r="ED572" s="129"/>
      <c r="EE572" s="129"/>
      <c r="EF572" s="129"/>
      <c r="EG572" s="129"/>
      <c r="EH572" s="129"/>
      <c r="EI572" s="129"/>
      <c r="EJ572" s="129"/>
      <c r="EK572" s="129"/>
      <c r="EL572" s="129"/>
      <c r="EM572" s="129"/>
      <c r="EN572" s="129"/>
      <c r="EO572" s="129"/>
      <c r="EP572" s="129"/>
      <c r="EQ572" s="129"/>
      <c r="ER572" s="129"/>
      <c r="ES572" s="129"/>
      <c r="ET572" s="129"/>
      <c r="EU572" s="129"/>
      <c r="EV572" s="129"/>
      <c r="EW572" s="129"/>
      <c r="EX572" s="129"/>
      <c r="EY572" s="129"/>
      <c r="EZ572" s="129"/>
      <c r="FA572" s="129"/>
      <c r="FB572" s="129"/>
      <c r="FC572" s="129"/>
      <c r="FD572" s="129"/>
      <c r="FE572" s="129"/>
      <c r="FF572" s="129"/>
      <c r="FG572" s="129"/>
      <c r="FH572" s="129"/>
      <c r="FI572" s="129"/>
      <c r="FJ572" s="129"/>
      <c r="FK572" s="129"/>
      <c r="FL572" s="129"/>
      <c r="FM572" s="129"/>
      <c r="FN572" s="129"/>
      <c r="FO572" s="129"/>
      <c r="FP572" s="129"/>
      <c r="FQ572" s="129"/>
      <c r="FR572" s="129"/>
      <c r="FS572" s="129"/>
      <c r="FT572" s="129"/>
      <c r="FU572" s="129"/>
      <c r="FV572" s="129"/>
      <c r="FW572" s="129"/>
      <c r="FX572" s="129"/>
      <c r="FY572" s="129"/>
      <c r="FZ572" s="129"/>
      <c r="GA572" s="129"/>
      <c r="GB572" s="129"/>
      <c r="GC572" s="129"/>
      <c r="GD572" s="129"/>
      <c r="GE572" s="129"/>
      <c r="GF572" s="129"/>
      <c r="GG572" s="129"/>
      <c r="GH572" s="129"/>
      <c r="GI572" s="129"/>
      <c r="GJ572" s="129"/>
      <c r="GK572" s="129"/>
      <c r="GL572" s="129"/>
      <c r="GM572" s="129"/>
      <c r="GN572" s="129"/>
      <c r="GO572" s="129"/>
      <c r="GP572" s="129"/>
      <c r="GQ572" s="129"/>
      <c r="GR572" s="129"/>
      <c r="GS572" s="129"/>
      <c r="GT572" s="129"/>
      <c r="GU572" s="129"/>
      <c r="GV572" s="129"/>
      <c r="GW572" s="129"/>
      <c r="GX572" s="129"/>
      <c r="GY572" s="129"/>
      <c r="GZ572" s="129"/>
      <c r="HA572" s="129"/>
      <c r="HB572" s="129"/>
      <c r="HC572" s="129"/>
      <c r="HD572" s="129"/>
      <c r="HE572" s="129"/>
      <c r="HF572" s="129"/>
      <c r="HG572" s="129"/>
      <c r="HH572" s="129"/>
      <c r="HI572" s="129"/>
      <c r="HJ572" s="129"/>
      <c r="HK572" s="129"/>
      <c r="HL572" s="129"/>
      <c r="HM572" s="129"/>
      <c r="HN572" s="129"/>
      <c r="HO572" s="129"/>
      <c r="HP572" s="129"/>
      <c r="HQ572" s="129"/>
      <c r="HR572" s="129"/>
      <c r="HS572" s="129"/>
      <c r="HT572" s="129"/>
      <c r="HU572" s="129"/>
      <c r="HV572" s="129"/>
      <c r="HW572" s="129"/>
      <c r="HX572" s="129"/>
      <c r="HY572" s="129"/>
      <c r="HZ572" s="129"/>
      <c r="IA572" s="129"/>
      <c r="IB572" s="129"/>
      <c r="IC572" s="129"/>
      <c r="ID572" s="129"/>
      <c r="IE572" s="129"/>
      <c r="IF572" s="129"/>
      <c r="IG572" s="129"/>
      <c r="IH572" s="129"/>
      <c r="II572" s="129"/>
      <c r="IJ572" s="129"/>
      <c r="IK572" s="129"/>
      <c r="IL572" s="129"/>
      <c r="IM572" s="129"/>
      <c r="IN572" s="129"/>
      <c r="IO572" s="129"/>
      <c r="IP572" s="129"/>
      <c r="IQ572" s="129"/>
      <c r="IR572" s="129"/>
      <c r="IS572" s="129"/>
      <c r="IT572" s="129"/>
      <c r="IU572" s="129"/>
      <c r="IV572" s="129"/>
      <c r="IW572" s="129"/>
    </row>
    <row r="573" customFormat="false" ht="12.75" hidden="false" customHeight="false" outlineLevel="1" collapsed="false">
      <c r="A573" s="39"/>
      <c r="B573" s="139"/>
      <c r="C573" s="139"/>
      <c r="D573" s="135"/>
      <c r="E573" s="135"/>
      <c r="F573" s="135"/>
      <c r="G573" s="135"/>
      <c r="H573" s="135"/>
      <c r="I573" s="135"/>
      <c r="J573" s="135"/>
      <c r="K573" s="135"/>
      <c r="L573" s="135"/>
      <c r="M573" s="135"/>
      <c r="N573" s="135"/>
      <c r="O573" s="135"/>
      <c r="P573" s="135"/>
      <c r="Q573" s="135"/>
      <c r="R573" s="135"/>
      <c r="S573" s="135"/>
      <c r="T573" s="135"/>
      <c r="U573" s="135"/>
      <c r="V573" s="135"/>
      <c r="W573" s="135"/>
      <c r="X573" s="135"/>
      <c r="Y573" s="135"/>
      <c r="Z573" s="129"/>
      <c r="AA573" s="129"/>
      <c r="AB573" s="129"/>
      <c r="AC573" s="129"/>
      <c r="AD573" s="129"/>
      <c r="AE573" s="129"/>
      <c r="AF573" s="129"/>
      <c r="AG573" s="129"/>
      <c r="AH573" s="129"/>
      <c r="AI573" s="129"/>
      <c r="AJ573" s="129"/>
      <c r="AK573" s="129"/>
      <c r="AL573" s="129"/>
      <c r="AM573" s="129"/>
      <c r="AN573" s="129"/>
      <c r="AO573" s="129"/>
      <c r="AP573" s="129"/>
      <c r="AQ573" s="129"/>
      <c r="AR573" s="129"/>
      <c r="AS573" s="129"/>
      <c r="AT573" s="129"/>
      <c r="AU573" s="129"/>
      <c r="AV573" s="129"/>
      <c r="AW573" s="129"/>
      <c r="AX573" s="129"/>
      <c r="AY573" s="129"/>
      <c r="AZ573" s="129"/>
      <c r="BA573" s="129"/>
      <c r="BB573" s="129"/>
      <c r="BC573" s="129"/>
      <c r="BD573" s="129"/>
      <c r="BE573" s="129"/>
      <c r="BF573" s="129"/>
      <c r="BG573" s="129"/>
      <c r="BH573" s="129"/>
      <c r="BI573" s="129"/>
      <c r="BJ573" s="129"/>
      <c r="BK573" s="129"/>
      <c r="BL573" s="129"/>
      <c r="BM573" s="129"/>
      <c r="BN573" s="129"/>
      <c r="BO573" s="129"/>
      <c r="BP573" s="129"/>
      <c r="BQ573" s="129"/>
      <c r="BR573" s="129"/>
      <c r="BS573" s="129"/>
      <c r="BT573" s="129"/>
      <c r="BU573" s="129"/>
      <c r="BV573" s="129"/>
      <c r="BW573" s="129"/>
      <c r="BX573" s="129"/>
      <c r="BY573" s="129"/>
      <c r="BZ573" s="129"/>
      <c r="CA573" s="129"/>
      <c r="CB573" s="129"/>
      <c r="CC573" s="129"/>
      <c r="CD573" s="129"/>
      <c r="CE573" s="129"/>
      <c r="CF573" s="129"/>
      <c r="CG573" s="129"/>
      <c r="CH573" s="129"/>
      <c r="CI573" s="129"/>
      <c r="CJ573" s="129"/>
      <c r="CK573" s="129"/>
      <c r="CL573" s="129"/>
      <c r="CM573" s="129"/>
      <c r="CN573" s="129"/>
      <c r="CO573" s="129"/>
      <c r="CP573" s="129"/>
      <c r="CQ573" s="129"/>
      <c r="CR573" s="129"/>
      <c r="CS573" s="129"/>
      <c r="CT573" s="129"/>
      <c r="CU573" s="129"/>
      <c r="CV573" s="129"/>
      <c r="CW573" s="129"/>
      <c r="CX573" s="129"/>
      <c r="CY573" s="129"/>
      <c r="CZ573" s="129"/>
      <c r="DA573" s="129"/>
      <c r="DB573" s="129"/>
      <c r="DC573" s="129"/>
      <c r="DD573" s="129"/>
      <c r="DE573" s="129"/>
      <c r="DF573" s="129"/>
      <c r="DG573" s="129"/>
      <c r="DH573" s="129"/>
      <c r="DI573" s="129"/>
      <c r="DJ573" s="129"/>
      <c r="DK573" s="129"/>
      <c r="DL573" s="129"/>
      <c r="DM573" s="129"/>
      <c r="DN573" s="129"/>
      <c r="DO573" s="129"/>
      <c r="DP573" s="129"/>
      <c r="DQ573" s="129"/>
      <c r="DR573" s="129"/>
      <c r="DS573" s="129"/>
      <c r="DT573" s="129"/>
      <c r="DU573" s="129"/>
      <c r="DV573" s="129"/>
      <c r="DW573" s="129"/>
      <c r="DX573" s="129"/>
      <c r="DY573" s="129"/>
      <c r="DZ573" s="129"/>
      <c r="EA573" s="129"/>
      <c r="EB573" s="129"/>
      <c r="EC573" s="129"/>
      <c r="ED573" s="129"/>
      <c r="EE573" s="129"/>
      <c r="EF573" s="129"/>
      <c r="EG573" s="129"/>
      <c r="EH573" s="129"/>
      <c r="EI573" s="129"/>
      <c r="EJ573" s="129"/>
      <c r="EK573" s="129"/>
      <c r="EL573" s="129"/>
      <c r="EM573" s="129"/>
      <c r="EN573" s="129"/>
      <c r="EO573" s="129"/>
      <c r="EP573" s="129"/>
      <c r="EQ573" s="129"/>
      <c r="ER573" s="129"/>
      <c r="ES573" s="129"/>
      <c r="ET573" s="129"/>
      <c r="EU573" s="129"/>
      <c r="EV573" s="129"/>
      <c r="EW573" s="129"/>
      <c r="EX573" s="129"/>
      <c r="EY573" s="129"/>
      <c r="EZ573" s="129"/>
      <c r="FA573" s="129"/>
      <c r="FB573" s="129"/>
      <c r="FC573" s="129"/>
      <c r="FD573" s="129"/>
      <c r="FE573" s="129"/>
      <c r="FF573" s="129"/>
      <c r="FG573" s="129"/>
      <c r="FH573" s="129"/>
      <c r="FI573" s="129"/>
      <c r="FJ573" s="129"/>
      <c r="FK573" s="129"/>
      <c r="FL573" s="129"/>
      <c r="FM573" s="129"/>
      <c r="FN573" s="129"/>
      <c r="FO573" s="129"/>
      <c r="FP573" s="129"/>
      <c r="FQ573" s="129"/>
      <c r="FR573" s="129"/>
      <c r="FS573" s="129"/>
      <c r="FT573" s="129"/>
      <c r="FU573" s="129"/>
      <c r="FV573" s="129"/>
      <c r="FW573" s="129"/>
      <c r="FX573" s="129"/>
      <c r="FY573" s="129"/>
      <c r="FZ573" s="129"/>
      <c r="GA573" s="129"/>
      <c r="GB573" s="129"/>
      <c r="GC573" s="129"/>
      <c r="GD573" s="129"/>
      <c r="GE573" s="129"/>
      <c r="GF573" s="129"/>
      <c r="GG573" s="129"/>
      <c r="GH573" s="129"/>
      <c r="GI573" s="129"/>
      <c r="GJ573" s="129"/>
      <c r="GK573" s="129"/>
      <c r="GL573" s="129"/>
      <c r="GM573" s="129"/>
      <c r="GN573" s="129"/>
      <c r="GO573" s="129"/>
      <c r="GP573" s="129"/>
      <c r="GQ573" s="129"/>
      <c r="GR573" s="129"/>
      <c r="GS573" s="129"/>
      <c r="GT573" s="129"/>
      <c r="GU573" s="129"/>
      <c r="GV573" s="129"/>
      <c r="GW573" s="129"/>
      <c r="GX573" s="129"/>
      <c r="GY573" s="129"/>
      <c r="GZ573" s="129"/>
      <c r="HA573" s="129"/>
      <c r="HB573" s="129"/>
      <c r="HC573" s="129"/>
      <c r="HD573" s="129"/>
      <c r="HE573" s="129"/>
      <c r="HF573" s="129"/>
      <c r="HG573" s="129"/>
      <c r="HH573" s="129"/>
      <c r="HI573" s="129"/>
      <c r="HJ573" s="129"/>
      <c r="HK573" s="129"/>
      <c r="HL573" s="129"/>
      <c r="HM573" s="129"/>
      <c r="HN573" s="129"/>
      <c r="HO573" s="129"/>
      <c r="HP573" s="129"/>
      <c r="HQ573" s="129"/>
      <c r="HR573" s="129"/>
      <c r="HS573" s="129"/>
      <c r="HT573" s="129"/>
      <c r="HU573" s="129"/>
      <c r="HV573" s="129"/>
      <c r="HW573" s="129"/>
      <c r="HX573" s="129"/>
      <c r="HY573" s="129"/>
      <c r="HZ573" s="129"/>
      <c r="IA573" s="129"/>
      <c r="IB573" s="129"/>
      <c r="IC573" s="129"/>
      <c r="ID573" s="129"/>
      <c r="IE573" s="129"/>
      <c r="IF573" s="129"/>
      <c r="IG573" s="129"/>
      <c r="IH573" s="129"/>
      <c r="II573" s="129"/>
      <c r="IJ573" s="129"/>
      <c r="IK573" s="129"/>
      <c r="IL573" s="129"/>
      <c r="IM573" s="129"/>
      <c r="IN573" s="129"/>
      <c r="IO573" s="129"/>
      <c r="IP573" s="129"/>
      <c r="IQ573" s="129"/>
      <c r="IR573" s="129"/>
      <c r="IS573" s="129"/>
      <c r="IT573" s="129"/>
      <c r="IU573" s="129"/>
      <c r="IV573" s="129"/>
      <c r="IW573" s="129"/>
    </row>
    <row r="574" customFormat="false" ht="12.75" hidden="false" customHeight="false" outlineLevel="1" collapsed="false">
      <c r="A574" s="104"/>
      <c r="B574" s="139"/>
      <c r="C574" s="139"/>
      <c r="D574" s="141"/>
      <c r="E574" s="141"/>
      <c r="F574" s="141"/>
      <c r="G574" s="141"/>
      <c r="H574" s="141"/>
      <c r="I574" s="141"/>
      <c r="J574" s="141"/>
      <c r="K574" s="141"/>
      <c r="L574" s="141"/>
      <c r="M574" s="141"/>
      <c r="N574" s="141"/>
      <c r="O574" s="141"/>
      <c r="P574" s="141"/>
      <c r="Q574" s="141"/>
      <c r="R574" s="141"/>
      <c r="S574" s="141"/>
      <c r="T574" s="141"/>
      <c r="U574" s="141"/>
      <c r="V574" s="141"/>
      <c r="W574" s="141"/>
      <c r="X574" s="141"/>
      <c r="Y574" s="141"/>
      <c r="Z574" s="129"/>
      <c r="AA574" s="129"/>
      <c r="AB574" s="129"/>
      <c r="AC574" s="129"/>
      <c r="AD574" s="129"/>
      <c r="AE574" s="129"/>
      <c r="AF574" s="129"/>
      <c r="AG574" s="129"/>
      <c r="AH574" s="129"/>
      <c r="AI574" s="129"/>
      <c r="AJ574" s="129"/>
      <c r="AK574" s="129"/>
      <c r="AL574" s="129"/>
      <c r="AM574" s="129"/>
      <c r="AN574" s="129"/>
      <c r="AO574" s="129"/>
      <c r="AP574" s="129"/>
      <c r="AQ574" s="129"/>
      <c r="AR574" s="129"/>
      <c r="AS574" s="129"/>
      <c r="AT574" s="129"/>
      <c r="AU574" s="129"/>
      <c r="AV574" s="129"/>
      <c r="AW574" s="129"/>
      <c r="AX574" s="129"/>
      <c r="AY574" s="129"/>
      <c r="AZ574" s="129"/>
      <c r="BA574" s="129"/>
      <c r="BB574" s="129"/>
      <c r="BC574" s="129"/>
      <c r="BD574" s="129"/>
      <c r="BE574" s="129"/>
      <c r="BF574" s="129"/>
      <c r="BG574" s="129"/>
      <c r="BH574" s="129"/>
      <c r="BI574" s="129"/>
      <c r="BJ574" s="129"/>
      <c r="BK574" s="129"/>
      <c r="BL574" s="129"/>
      <c r="BM574" s="129"/>
      <c r="BN574" s="129"/>
      <c r="BO574" s="129"/>
      <c r="BP574" s="129"/>
      <c r="BQ574" s="129"/>
      <c r="BR574" s="129"/>
      <c r="BS574" s="129"/>
      <c r="BT574" s="129"/>
      <c r="BU574" s="129"/>
      <c r="BV574" s="129"/>
      <c r="BW574" s="129"/>
      <c r="BX574" s="129"/>
      <c r="BY574" s="129"/>
      <c r="BZ574" s="129"/>
      <c r="CA574" s="129"/>
      <c r="CB574" s="129"/>
      <c r="CC574" s="129"/>
      <c r="CD574" s="129"/>
      <c r="CE574" s="129"/>
      <c r="CF574" s="129"/>
      <c r="CG574" s="129"/>
      <c r="CH574" s="129"/>
      <c r="CI574" s="129"/>
      <c r="CJ574" s="129"/>
      <c r="CK574" s="129"/>
      <c r="CL574" s="129"/>
      <c r="CM574" s="129"/>
      <c r="CN574" s="129"/>
      <c r="CO574" s="129"/>
      <c r="CP574" s="129"/>
      <c r="CQ574" s="129"/>
      <c r="CR574" s="129"/>
      <c r="CS574" s="129"/>
      <c r="CT574" s="129"/>
      <c r="CU574" s="129"/>
      <c r="CV574" s="129"/>
      <c r="CW574" s="129"/>
      <c r="CX574" s="129"/>
      <c r="CY574" s="129"/>
      <c r="CZ574" s="129"/>
      <c r="DA574" s="129"/>
      <c r="DB574" s="129"/>
      <c r="DC574" s="129"/>
      <c r="DD574" s="129"/>
      <c r="DE574" s="129"/>
      <c r="DF574" s="129"/>
      <c r="DG574" s="129"/>
      <c r="DH574" s="129"/>
      <c r="DI574" s="129"/>
      <c r="DJ574" s="129"/>
      <c r="DK574" s="129"/>
      <c r="DL574" s="129"/>
      <c r="DM574" s="129"/>
      <c r="DN574" s="129"/>
      <c r="DO574" s="129"/>
      <c r="DP574" s="129"/>
      <c r="DQ574" s="129"/>
      <c r="DR574" s="129"/>
      <c r="DS574" s="129"/>
      <c r="DT574" s="129"/>
      <c r="DU574" s="129"/>
      <c r="DV574" s="129"/>
      <c r="DW574" s="129"/>
      <c r="DX574" s="129"/>
      <c r="DY574" s="129"/>
      <c r="DZ574" s="129"/>
      <c r="EA574" s="129"/>
      <c r="EB574" s="129"/>
      <c r="EC574" s="129"/>
      <c r="ED574" s="129"/>
      <c r="EE574" s="129"/>
      <c r="EF574" s="129"/>
      <c r="EG574" s="129"/>
      <c r="EH574" s="129"/>
      <c r="EI574" s="129"/>
      <c r="EJ574" s="129"/>
      <c r="EK574" s="129"/>
      <c r="EL574" s="129"/>
      <c r="EM574" s="129"/>
      <c r="EN574" s="129"/>
      <c r="EO574" s="129"/>
      <c r="EP574" s="129"/>
      <c r="EQ574" s="129"/>
      <c r="ER574" s="129"/>
      <c r="ES574" s="129"/>
      <c r="ET574" s="129"/>
      <c r="EU574" s="129"/>
      <c r="EV574" s="129"/>
      <c r="EW574" s="129"/>
      <c r="EX574" s="129"/>
      <c r="EY574" s="129"/>
      <c r="EZ574" s="129"/>
      <c r="FA574" s="129"/>
      <c r="FB574" s="129"/>
      <c r="FC574" s="129"/>
      <c r="FD574" s="129"/>
      <c r="FE574" s="129"/>
      <c r="FF574" s="129"/>
      <c r="FG574" s="129"/>
      <c r="FH574" s="129"/>
      <c r="FI574" s="129"/>
      <c r="FJ574" s="129"/>
      <c r="FK574" s="129"/>
      <c r="FL574" s="129"/>
      <c r="FM574" s="129"/>
      <c r="FN574" s="129"/>
      <c r="FO574" s="129"/>
      <c r="FP574" s="129"/>
      <c r="FQ574" s="129"/>
      <c r="FR574" s="129"/>
      <c r="FS574" s="129"/>
      <c r="FT574" s="129"/>
      <c r="FU574" s="129"/>
      <c r="FV574" s="129"/>
      <c r="FW574" s="129"/>
      <c r="FX574" s="129"/>
      <c r="FY574" s="129"/>
      <c r="FZ574" s="129"/>
      <c r="GA574" s="129"/>
      <c r="GB574" s="129"/>
      <c r="GC574" s="129"/>
      <c r="GD574" s="129"/>
      <c r="GE574" s="129"/>
      <c r="GF574" s="129"/>
      <c r="GG574" s="129"/>
      <c r="GH574" s="129"/>
      <c r="GI574" s="129"/>
      <c r="GJ574" s="129"/>
      <c r="GK574" s="129"/>
      <c r="GL574" s="129"/>
      <c r="GM574" s="129"/>
      <c r="GN574" s="129"/>
      <c r="GO574" s="129"/>
      <c r="GP574" s="129"/>
      <c r="GQ574" s="129"/>
      <c r="GR574" s="129"/>
      <c r="GS574" s="129"/>
      <c r="GT574" s="129"/>
      <c r="GU574" s="129"/>
      <c r="GV574" s="129"/>
      <c r="GW574" s="129"/>
      <c r="GX574" s="129"/>
      <c r="GY574" s="129"/>
      <c r="GZ574" s="129"/>
      <c r="HA574" s="129"/>
      <c r="HB574" s="129"/>
      <c r="HC574" s="129"/>
      <c r="HD574" s="129"/>
      <c r="HE574" s="129"/>
      <c r="HF574" s="129"/>
      <c r="HG574" s="129"/>
      <c r="HH574" s="129"/>
      <c r="HI574" s="129"/>
      <c r="HJ574" s="129"/>
      <c r="HK574" s="129"/>
      <c r="HL574" s="129"/>
      <c r="HM574" s="129"/>
      <c r="HN574" s="129"/>
      <c r="HO574" s="129"/>
      <c r="HP574" s="129"/>
      <c r="HQ574" s="129"/>
      <c r="HR574" s="129"/>
      <c r="HS574" s="129"/>
      <c r="HT574" s="129"/>
      <c r="HU574" s="129"/>
      <c r="HV574" s="129"/>
      <c r="HW574" s="129"/>
      <c r="HX574" s="129"/>
      <c r="HY574" s="129"/>
      <c r="HZ574" s="129"/>
      <c r="IA574" s="129"/>
      <c r="IB574" s="129"/>
      <c r="IC574" s="129"/>
      <c r="ID574" s="129"/>
      <c r="IE574" s="129"/>
      <c r="IF574" s="129"/>
      <c r="IG574" s="129"/>
      <c r="IH574" s="129"/>
      <c r="II574" s="129"/>
      <c r="IJ574" s="129"/>
      <c r="IK574" s="129"/>
      <c r="IL574" s="129"/>
      <c r="IM574" s="129"/>
      <c r="IN574" s="129"/>
      <c r="IO574" s="129"/>
      <c r="IP574" s="129"/>
      <c r="IQ574" s="129"/>
      <c r="IR574" s="129"/>
      <c r="IS574" s="129"/>
      <c r="IT574" s="129"/>
      <c r="IU574" s="129"/>
      <c r="IV574" s="129"/>
      <c r="IW574" s="129"/>
    </row>
    <row r="575" customFormat="false" ht="12.75" hidden="false" customHeight="false" outlineLevel="1" collapsed="false">
      <c r="A575" s="29"/>
      <c r="B575" s="142"/>
      <c r="C575" s="142"/>
      <c r="D575" s="135"/>
      <c r="E575" s="135"/>
      <c r="F575" s="135"/>
      <c r="G575" s="135"/>
      <c r="H575" s="135"/>
      <c r="I575" s="135"/>
      <c r="J575" s="135"/>
      <c r="K575" s="135"/>
      <c r="L575" s="135"/>
      <c r="M575" s="135"/>
      <c r="N575" s="135"/>
      <c r="O575" s="135"/>
      <c r="P575" s="135"/>
      <c r="Q575" s="135"/>
      <c r="R575" s="135"/>
      <c r="S575" s="135"/>
      <c r="T575" s="135"/>
      <c r="U575" s="135"/>
      <c r="V575" s="135"/>
      <c r="W575" s="135"/>
      <c r="X575" s="135"/>
      <c r="Y575" s="135"/>
      <c r="Z575" s="129"/>
      <c r="AA575" s="129"/>
      <c r="AB575" s="129"/>
      <c r="AC575" s="129"/>
      <c r="AD575" s="129"/>
      <c r="AE575" s="129"/>
      <c r="AF575" s="129"/>
      <c r="AG575" s="129"/>
      <c r="AH575" s="129"/>
      <c r="AI575" s="129"/>
      <c r="AJ575" s="129"/>
      <c r="AK575" s="129"/>
      <c r="AL575" s="129"/>
      <c r="AM575" s="129"/>
      <c r="AN575" s="129"/>
      <c r="AO575" s="129"/>
      <c r="AP575" s="129"/>
      <c r="AQ575" s="129"/>
      <c r="AR575" s="129"/>
      <c r="AS575" s="129"/>
      <c r="AT575" s="129"/>
      <c r="AU575" s="129"/>
      <c r="AV575" s="129"/>
      <c r="AW575" s="129"/>
      <c r="AX575" s="129"/>
      <c r="AY575" s="129"/>
      <c r="AZ575" s="129"/>
      <c r="BA575" s="129"/>
      <c r="BB575" s="129"/>
      <c r="BC575" s="129"/>
      <c r="BD575" s="129"/>
      <c r="BE575" s="129"/>
      <c r="BF575" s="129"/>
      <c r="BG575" s="129"/>
      <c r="BH575" s="129"/>
      <c r="BI575" s="129"/>
      <c r="BJ575" s="129"/>
      <c r="BK575" s="129"/>
      <c r="BL575" s="129"/>
      <c r="BM575" s="129"/>
      <c r="BN575" s="129"/>
      <c r="BO575" s="129"/>
      <c r="BP575" s="129"/>
      <c r="BQ575" s="129"/>
      <c r="BR575" s="129"/>
      <c r="BS575" s="129"/>
      <c r="BT575" s="129"/>
      <c r="BU575" s="129"/>
      <c r="BV575" s="129"/>
      <c r="BW575" s="129"/>
      <c r="BX575" s="129"/>
      <c r="BY575" s="129"/>
      <c r="BZ575" s="129"/>
      <c r="CA575" s="129"/>
      <c r="CB575" s="129"/>
      <c r="CC575" s="129"/>
      <c r="CD575" s="129"/>
      <c r="CE575" s="129"/>
      <c r="CF575" s="129"/>
      <c r="CG575" s="129"/>
      <c r="CH575" s="129"/>
      <c r="CI575" s="129"/>
      <c r="CJ575" s="129"/>
      <c r="CK575" s="129"/>
      <c r="CL575" s="129"/>
      <c r="CM575" s="129"/>
      <c r="CN575" s="129"/>
      <c r="CO575" s="129"/>
      <c r="CP575" s="129"/>
      <c r="CQ575" s="129"/>
      <c r="CR575" s="129"/>
      <c r="CS575" s="129"/>
      <c r="CT575" s="129"/>
      <c r="CU575" s="129"/>
      <c r="CV575" s="129"/>
      <c r="CW575" s="129"/>
      <c r="CX575" s="129"/>
      <c r="CY575" s="129"/>
      <c r="CZ575" s="129"/>
      <c r="DA575" s="129"/>
      <c r="DB575" s="129"/>
      <c r="DC575" s="129"/>
      <c r="DD575" s="129"/>
      <c r="DE575" s="129"/>
      <c r="DF575" s="129"/>
      <c r="DG575" s="129"/>
      <c r="DH575" s="129"/>
      <c r="DI575" s="129"/>
      <c r="DJ575" s="129"/>
      <c r="DK575" s="129"/>
      <c r="DL575" s="129"/>
      <c r="DM575" s="129"/>
      <c r="DN575" s="129"/>
      <c r="DO575" s="129"/>
      <c r="DP575" s="129"/>
      <c r="DQ575" s="129"/>
      <c r="DR575" s="129"/>
      <c r="DS575" s="129"/>
      <c r="DT575" s="129"/>
      <c r="DU575" s="129"/>
      <c r="DV575" s="129"/>
      <c r="DW575" s="129"/>
      <c r="DX575" s="129"/>
      <c r="DY575" s="129"/>
      <c r="DZ575" s="129"/>
      <c r="EA575" s="129"/>
      <c r="EB575" s="129"/>
      <c r="EC575" s="129"/>
      <c r="ED575" s="129"/>
      <c r="EE575" s="129"/>
      <c r="EF575" s="129"/>
      <c r="EG575" s="129"/>
      <c r="EH575" s="129"/>
      <c r="EI575" s="129"/>
      <c r="EJ575" s="129"/>
      <c r="EK575" s="129"/>
      <c r="EL575" s="129"/>
      <c r="EM575" s="129"/>
      <c r="EN575" s="129"/>
      <c r="EO575" s="129"/>
      <c r="EP575" s="129"/>
      <c r="EQ575" s="129"/>
      <c r="ER575" s="129"/>
      <c r="ES575" s="129"/>
      <c r="ET575" s="129"/>
      <c r="EU575" s="129"/>
      <c r="EV575" s="129"/>
      <c r="EW575" s="129"/>
      <c r="EX575" s="129"/>
      <c r="EY575" s="129"/>
      <c r="EZ575" s="129"/>
      <c r="FA575" s="129"/>
      <c r="FB575" s="129"/>
      <c r="FC575" s="129"/>
      <c r="FD575" s="129"/>
      <c r="FE575" s="129"/>
      <c r="FF575" s="129"/>
      <c r="FG575" s="129"/>
      <c r="FH575" s="129"/>
      <c r="FI575" s="129"/>
      <c r="FJ575" s="129"/>
      <c r="FK575" s="129"/>
      <c r="FL575" s="129"/>
      <c r="FM575" s="129"/>
      <c r="FN575" s="129"/>
      <c r="FO575" s="129"/>
      <c r="FP575" s="129"/>
      <c r="FQ575" s="129"/>
      <c r="FR575" s="129"/>
      <c r="FS575" s="129"/>
      <c r="FT575" s="129"/>
      <c r="FU575" s="129"/>
      <c r="FV575" s="129"/>
      <c r="FW575" s="129"/>
      <c r="FX575" s="129"/>
      <c r="FY575" s="129"/>
      <c r="FZ575" s="129"/>
      <c r="GA575" s="129"/>
      <c r="GB575" s="129"/>
      <c r="GC575" s="129"/>
      <c r="GD575" s="129"/>
      <c r="GE575" s="129"/>
      <c r="GF575" s="129"/>
      <c r="GG575" s="129"/>
      <c r="GH575" s="129"/>
      <c r="GI575" s="129"/>
      <c r="GJ575" s="129"/>
      <c r="GK575" s="129"/>
      <c r="GL575" s="129"/>
      <c r="GM575" s="129"/>
      <c r="GN575" s="129"/>
      <c r="GO575" s="129"/>
      <c r="GP575" s="129"/>
      <c r="GQ575" s="129"/>
      <c r="GR575" s="129"/>
      <c r="GS575" s="129"/>
      <c r="GT575" s="129"/>
      <c r="GU575" s="129"/>
      <c r="GV575" s="129"/>
      <c r="GW575" s="129"/>
      <c r="GX575" s="129"/>
      <c r="GY575" s="129"/>
      <c r="GZ575" s="129"/>
      <c r="HA575" s="129"/>
      <c r="HB575" s="129"/>
      <c r="HC575" s="129"/>
      <c r="HD575" s="129"/>
      <c r="HE575" s="129"/>
      <c r="HF575" s="129"/>
      <c r="HG575" s="129"/>
      <c r="HH575" s="129"/>
      <c r="HI575" s="129"/>
      <c r="HJ575" s="129"/>
      <c r="HK575" s="129"/>
      <c r="HL575" s="129"/>
      <c r="HM575" s="129"/>
      <c r="HN575" s="129"/>
      <c r="HO575" s="129"/>
      <c r="HP575" s="129"/>
      <c r="HQ575" s="129"/>
      <c r="HR575" s="129"/>
      <c r="HS575" s="129"/>
      <c r="HT575" s="129"/>
      <c r="HU575" s="129"/>
      <c r="HV575" s="129"/>
      <c r="HW575" s="129"/>
      <c r="HX575" s="129"/>
      <c r="HY575" s="129"/>
      <c r="HZ575" s="129"/>
      <c r="IA575" s="129"/>
      <c r="IB575" s="129"/>
      <c r="IC575" s="129"/>
      <c r="ID575" s="129"/>
      <c r="IE575" s="129"/>
      <c r="IF575" s="129"/>
      <c r="IG575" s="129"/>
      <c r="IH575" s="129"/>
      <c r="II575" s="129"/>
      <c r="IJ575" s="129"/>
      <c r="IK575" s="129"/>
      <c r="IL575" s="129"/>
      <c r="IM575" s="129"/>
      <c r="IN575" s="129"/>
      <c r="IO575" s="129"/>
      <c r="IP575" s="129"/>
      <c r="IQ575" s="129"/>
      <c r="IR575" s="129"/>
      <c r="IS575" s="129"/>
      <c r="IT575" s="129"/>
      <c r="IU575" s="129"/>
      <c r="IV575" s="129"/>
      <c r="IW575" s="129"/>
    </row>
    <row r="576" customFormat="false" ht="13.9" hidden="false" customHeight="true" outlineLevel="1" collapsed="false">
      <c r="A576" s="33"/>
      <c r="B576" s="142"/>
      <c r="C576" s="142"/>
      <c r="D576" s="135"/>
      <c r="E576" s="135"/>
      <c r="F576" s="135"/>
      <c r="G576" s="135"/>
      <c r="H576" s="135"/>
      <c r="I576" s="135"/>
      <c r="J576" s="135"/>
      <c r="K576" s="135"/>
      <c r="L576" s="135"/>
      <c r="M576" s="135"/>
      <c r="N576" s="135"/>
      <c r="O576" s="135"/>
      <c r="P576" s="135"/>
      <c r="Q576" s="135"/>
      <c r="R576" s="135"/>
      <c r="S576" s="135"/>
      <c r="T576" s="135"/>
      <c r="U576" s="135"/>
      <c r="V576" s="135"/>
      <c r="W576" s="135"/>
      <c r="X576" s="135"/>
      <c r="Y576" s="135"/>
      <c r="Z576" s="129"/>
      <c r="AA576" s="129"/>
      <c r="AB576" s="129"/>
      <c r="AC576" s="129"/>
      <c r="AD576" s="129"/>
      <c r="AE576" s="129"/>
      <c r="AF576" s="129"/>
      <c r="AG576" s="129"/>
      <c r="AH576" s="129"/>
      <c r="AI576" s="129"/>
      <c r="AJ576" s="129"/>
      <c r="AK576" s="129"/>
      <c r="AL576" s="129"/>
      <c r="AM576" s="129"/>
      <c r="AN576" s="129"/>
      <c r="AO576" s="129"/>
      <c r="AP576" s="129"/>
      <c r="AQ576" s="129"/>
      <c r="AR576" s="129"/>
      <c r="AS576" s="129"/>
      <c r="AT576" s="129"/>
      <c r="AU576" s="129"/>
      <c r="AV576" s="129"/>
      <c r="AW576" s="129"/>
      <c r="AX576" s="129"/>
      <c r="AY576" s="129"/>
      <c r="AZ576" s="129"/>
      <c r="BA576" s="129"/>
      <c r="BB576" s="129"/>
      <c r="BC576" s="129"/>
      <c r="BD576" s="129"/>
      <c r="BE576" s="129"/>
      <c r="BF576" s="129"/>
      <c r="BG576" s="129"/>
      <c r="BH576" s="129"/>
      <c r="BI576" s="129"/>
      <c r="BJ576" s="129"/>
      <c r="BK576" s="129"/>
      <c r="BL576" s="129"/>
      <c r="BM576" s="129"/>
      <c r="BN576" s="129"/>
      <c r="BO576" s="129"/>
      <c r="BP576" s="129"/>
      <c r="BQ576" s="129"/>
      <c r="BR576" s="129"/>
      <c r="BS576" s="129"/>
      <c r="BT576" s="129"/>
      <c r="BU576" s="129"/>
      <c r="BV576" s="129"/>
      <c r="BW576" s="129"/>
      <c r="BX576" s="129"/>
      <c r="BY576" s="129"/>
      <c r="BZ576" s="129"/>
      <c r="CA576" s="129"/>
      <c r="CB576" s="129"/>
      <c r="CC576" s="129"/>
      <c r="CD576" s="129"/>
      <c r="CE576" s="129"/>
      <c r="CF576" s="129"/>
      <c r="CG576" s="129"/>
      <c r="CH576" s="129"/>
      <c r="CI576" s="129"/>
      <c r="CJ576" s="129"/>
      <c r="CK576" s="129"/>
      <c r="CL576" s="129"/>
      <c r="CM576" s="129"/>
      <c r="CN576" s="129"/>
      <c r="CO576" s="129"/>
      <c r="CP576" s="129"/>
      <c r="CQ576" s="129"/>
      <c r="CR576" s="129"/>
      <c r="CS576" s="129"/>
      <c r="CT576" s="129"/>
      <c r="CU576" s="129"/>
      <c r="CV576" s="129"/>
      <c r="CW576" s="129"/>
      <c r="CX576" s="129"/>
      <c r="CY576" s="129"/>
      <c r="CZ576" s="129"/>
      <c r="DA576" s="129"/>
      <c r="DB576" s="129"/>
      <c r="DC576" s="129"/>
      <c r="DD576" s="129"/>
      <c r="DE576" s="129"/>
      <c r="DF576" s="129"/>
      <c r="DG576" s="129"/>
      <c r="DH576" s="129"/>
      <c r="DI576" s="129"/>
      <c r="DJ576" s="129"/>
      <c r="DK576" s="129"/>
      <c r="DL576" s="129"/>
      <c r="DM576" s="129"/>
      <c r="DN576" s="129"/>
      <c r="DO576" s="129"/>
      <c r="DP576" s="129"/>
      <c r="DQ576" s="129"/>
      <c r="DR576" s="129"/>
      <c r="DS576" s="129"/>
      <c r="DT576" s="129"/>
      <c r="DU576" s="129"/>
      <c r="DV576" s="129"/>
      <c r="DW576" s="129"/>
      <c r="DX576" s="129"/>
      <c r="DY576" s="129"/>
      <c r="DZ576" s="129"/>
      <c r="EA576" s="129"/>
      <c r="EB576" s="129"/>
      <c r="EC576" s="129"/>
      <c r="ED576" s="129"/>
      <c r="EE576" s="129"/>
      <c r="EF576" s="129"/>
      <c r="EG576" s="129"/>
      <c r="EH576" s="129"/>
      <c r="EI576" s="129"/>
      <c r="EJ576" s="129"/>
      <c r="EK576" s="129"/>
      <c r="EL576" s="129"/>
      <c r="EM576" s="129"/>
      <c r="EN576" s="129"/>
      <c r="EO576" s="129"/>
      <c r="EP576" s="129"/>
      <c r="EQ576" s="129"/>
      <c r="ER576" s="129"/>
      <c r="ES576" s="129"/>
      <c r="ET576" s="129"/>
      <c r="EU576" s="129"/>
      <c r="EV576" s="129"/>
      <c r="EW576" s="129"/>
      <c r="EX576" s="129"/>
      <c r="EY576" s="129"/>
      <c r="EZ576" s="129"/>
      <c r="FA576" s="129"/>
      <c r="FB576" s="129"/>
      <c r="FC576" s="129"/>
      <c r="FD576" s="129"/>
      <c r="FE576" s="129"/>
      <c r="FF576" s="129"/>
      <c r="FG576" s="129"/>
      <c r="FH576" s="129"/>
      <c r="FI576" s="129"/>
      <c r="FJ576" s="129"/>
      <c r="FK576" s="129"/>
      <c r="FL576" s="129"/>
      <c r="FM576" s="129"/>
      <c r="FN576" s="129"/>
      <c r="FO576" s="129"/>
      <c r="FP576" s="129"/>
      <c r="FQ576" s="129"/>
      <c r="FR576" s="129"/>
      <c r="FS576" s="129"/>
      <c r="FT576" s="129"/>
      <c r="FU576" s="129"/>
      <c r="FV576" s="129"/>
      <c r="FW576" s="129"/>
      <c r="FX576" s="129"/>
      <c r="FY576" s="129"/>
      <c r="FZ576" s="129"/>
      <c r="GA576" s="129"/>
      <c r="GB576" s="129"/>
      <c r="GC576" s="129"/>
      <c r="GD576" s="129"/>
      <c r="GE576" s="129"/>
      <c r="GF576" s="129"/>
      <c r="GG576" s="129"/>
      <c r="GH576" s="129"/>
      <c r="GI576" s="129"/>
      <c r="GJ576" s="129"/>
      <c r="GK576" s="129"/>
      <c r="GL576" s="129"/>
      <c r="GM576" s="129"/>
      <c r="GN576" s="129"/>
      <c r="GO576" s="129"/>
      <c r="GP576" s="129"/>
      <c r="GQ576" s="129"/>
      <c r="GR576" s="129"/>
      <c r="GS576" s="129"/>
      <c r="GT576" s="129"/>
      <c r="GU576" s="129"/>
      <c r="GV576" s="129"/>
      <c r="GW576" s="129"/>
      <c r="GX576" s="129"/>
      <c r="GY576" s="129"/>
      <c r="GZ576" s="129"/>
      <c r="HA576" s="129"/>
      <c r="HB576" s="129"/>
      <c r="HC576" s="129"/>
      <c r="HD576" s="129"/>
      <c r="HE576" s="129"/>
      <c r="HF576" s="129"/>
      <c r="HG576" s="129"/>
      <c r="HH576" s="129"/>
      <c r="HI576" s="129"/>
      <c r="HJ576" s="129"/>
      <c r="HK576" s="129"/>
      <c r="HL576" s="129"/>
      <c r="HM576" s="129"/>
      <c r="HN576" s="129"/>
      <c r="HO576" s="129"/>
      <c r="HP576" s="129"/>
      <c r="HQ576" s="129"/>
      <c r="HR576" s="129"/>
      <c r="HS576" s="129"/>
      <c r="HT576" s="129"/>
      <c r="HU576" s="129"/>
      <c r="HV576" s="129"/>
      <c r="HW576" s="129"/>
      <c r="HX576" s="129"/>
      <c r="HY576" s="129"/>
      <c r="HZ576" s="129"/>
      <c r="IA576" s="129"/>
      <c r="IB576" s="129"/>
      <c r="IC576" s="129"/>
      <c r="ID576" s="129"/>
      <c r="IE576" s="129"/>
      <c r="IF576" s="129"/>
      <c r="IG576" s="129"/>
      <c r="IH576" s="129"/>
      <c r="II576" s="129"/>
      <c r="IJ576" s="129"/>
      <c r="IK576" s="129"/>
      <c r="IL576" s="129"/>
      <c r="IM576" s="129"/>
      <c r="IN576" s="129"/>
      <c r="IO576" s="129"/>
      <c r="IP576" s="129"/>
      <c r="IQ576" s="129"/>
      <c r="IR576" s="129"/>
      <c r="IS576" s="129"/>
      <c r="IT576" s="129"/>
      <c r="IU576" s="129"/>
      <c r="IV576" s="129"/>
      <c r="IW576" s="129"/>
    </row>
    <row r="577" customFormat="false" ht="12.75" hidden="false" customHeight="false" outlineLevel="1" collapsed="false">
      <c r="A577" s="29"/>
      <c r="B577" s="136"/>
      <c r="C577" s="136"/>
      <c r="D577" s="135"/>
      <c r="E577" s="135"/>
      <c r="F577" s="135"/>
      <c r="G577" s="135"/>
      <c r="H577" s="135"/>
      <c r="I577" s="135"/>
      <c r="J577" s="135"/>
      <c r="K577" s="135"/>
      <c r="L577" s="135"/>
      <c r="M577" s="135"/>
      <c r="N577" s="135"/>
      <c r="O577" s="135"/>
      <c r="P577" s="135"/>
      <c r="Q577" s="135"/>
      <c r="R577" s="135"/>
      <c r="S577" s="135"/>
      <c r="T577" s="135"/>
      <c r="U577" s="135"/>
      <c r="V577" s="135"/>
      <c r="W577" s="135"/>
      <c r="X577" s="135"/>
      <c r="Y577" s="135"/>
      <c r="Z577" s="129"/>
      <c r="AA577" s="129"/>
      <c r="AB577" s="129"/>
      <c r="AC577" s="129"/>
      <c r="AD577" s="129"/>
      <c r="AE577" s="129"/>
      <c r="AF577" s="129"/>
      <c r="AG577" s="129"/>
      <c r="AH577" s="129"/>
      <c r="AI577" s="129"/>
      <c r="AJ577" s="129"/>
      <c r="AK577" s="129"/>
      <c r="AL577" s="129"/>
      <c r="AM577" s="129"/>
      <c r="AN577" s="129"/>
      <c r="AO577" s="129"/>
      <c r="AP577" s="129"/>
      <c r="AQ577" s="129"/>
      <c r="AR577" s="129"/>
      <c r="AS577" s="129"/>
      <c r="AT577" s="129"/>
      <c r="AU577" s="129"/>
      <c r="AV577" s="129"/>
      <c r="AW577" s="129"/>
      <c r="AX577" s="129"/>
      <c r="AY577" s="129"/>
      <c r="AZ577" s="129"/>
      <c r="BA577" s="129"/>
      <c r="BB577" s="129"/>
      <c r="BC577" s="129"/>
      <c r="BD577" s="129"/>
      <c r="BE577" s="129"/>
      <c r="BF577" s="129"/>
      <c r="BG577" s="129"/>
      <c r="BH577" s="129"/>
      <c r="BI577" s="129"/>
      <c r="BJ577" s="129"/>
      <c r="BK577" s="129"/>
      <c r="BL577" s="129"/>
      <c r="BM577" s="129"/>
      <c r="BN577" s="129"/>
      <c r="BO577" s="129"/>
      <c r="BP577" s="129"/>
      <c r="BQ577" s="129"/>
      <c r="BR577" s="129"/>
      <c r="BS577" s="129"/>
      <c r="BT577" s="129"/>
      <c r="BU577" s="129"/>
      <c r="BV577" s="129"/>
      <c r="BW577" s="129"/>
      <c r="BX577" s="129"/>
      <c r="BY577" s="129"/>
      <c r="BZ577" s="129"/>
      <c r="CA577" s="129"/>
      <c r="CB577" s="129"/>
      <c r="CC577" s="129"/>
      <c r="CD577" s="129"/>
      <c r="CE577" s="129"/>
      <c r="CF577" s="129"/>
      <c r="CG577" s="129"/>
      <c r="CH577" s="129"/>
      <c r="CI577" s="129"/>
      <c r="CJ577" s="129"/>
      <c r="CK577" s="129"/>
      <c r="CL577" s="129"/>
      <c r="CM577" s="129"/>
      <c r="CN577" s="129"/>
      <c r="CO577" s="129"/>
      <c r="CP577" s="129"/>
      <c r="CQ577" s="129"/>
      <c r="CR577" s="129"/>
      <c r="CS577" s="129"/>
      <c r="CT577" s="129"/>
      <c r="CU577" s="129"/>
      <c r="CV577" s="129"/>
      <c r="CW577" s="129"/>
      <c r="CX577" s="129"/>
      <c r="CY577" s="129"/>
      <c r="CZ577" s="129"/>
      <c r="DA577" s="129"/>
      <c r="DB577" s="129"/>
      <c r="DC577" s="129"/>
      <c r="DD577" s="129"/>
      <c r="DE577" s="129"/>
      <c r="DF577" s="129"/>
      <c r="DG577" s="129"/>
      <c r="DH577" s="129"/>
      <c r="DI577" s="129"/>
      <c r="DJ577" s="129"/>
      <c r="DK577" s="129"/>
      <c r="DL577" s="129"/>
      <c r="DM577" s="129"/>
      <c r="DN577" s="129"/>
      <c r="DO577" s="129"/>
      <c r="DP577" s="129"/>
      <c r="DQ577" s="129"/>
      <c r="DR577" s="129"/>
      <c r="DS577" s="129"/>
      <c r="DT577" s="129"/>
      <c r="DU577" s="129"/>
      <c r="DV577" s="129"/>
      <c r="DW577" s="129"/>
      <c r="DX577" s="129"/>
      <c r="DY577" s="129"/>
      <c r="DZ577" s="129"/>
      <c r="EA577" s="129"/>
      <c r="EB577" s="129"/>
      <c r="EC577" s="129"/>
      <c r="ED577" s="129"/>
      <c r="EE577" s="129"/>
      <c r="EF577" s="129"/>
      <c r="EG577" s="129"/>
      <c r="EH577" s="129"/>
      <c r="EI577" s="129"/>
      <c r="EJ577" s="129"/>
      <c r="EK577" s="129"/>
      <c r="EL577" s="129"/>
      <c r="EM577" s="129"/>
      <c r="EN577" s="129"/>
      <c r="EO577" s="129"/>
      <c r="EP577" s="129"/>
      <c r="EQ577" s="129"/>
      <c r="ER577" s="129"/>
      <c r="ES577" s="129"/>
      <c r="ET577" s="129"/>
      <c r="EU577" s="129"/>
      <c r="EV577" s="129"/>
      <c r="EW577" s="129"/>
      <c r="EX577" s="129"/>
      <c r="EY577" s="129"/>
      <c r="EZ577" s="129"/>
      <c r="FA577" s="129"/>
      <c r="FB577" s="129"/>
      <c r="FC577" s="129"/>
      <c r="FD577" s="129"/>
      <c r="FE577" s="129"/>
      <c r="FF577" s="129"/>
      <c r="FG577" s="129"/>
      <c r="FH577" s="129"/>
      <c r="FI577" s="129"/>
      <c r="FJ577" s="129"/>
      <c r="FK577" s="129"/>
      <c r="FL577" s="129"/>
      <c r="FM577" s="129"/>
      <c r="FN577" s="129"/>
      <c r="FO577" s="129"/>
      <c r="FP577" s="129"/>
      <c r="FQ577" s="129"/>
      <c r="FR577" s="129"/>
      <c r="FS577" s="129"/>
      <c r="FT577" s="129"/>
      <c r="FU577" s="129"/>
      <c r="FV577" s="129"/>
      <c r="FW577" s="129"/>
      <c r="FX577" s="129"/>
      <c r="FY577" s="129"/>
      <c r="FZ577" s="129"/>
      <c r="GA577" s="129"/>
      <c r="GB577" s="129"/>
      <c r="GC577" s="129"/>
      <c r="GD577" s="129"/>
      <c r="GE577" s="129"/>
      <c r="GF577" s="129"/>
      <c r="GG577" s="129"/>
      <c r="GH577" s="129"/>
      <c r="GI577" s="129"/>
      <c r="GJ577" s="129"/>
      <c r="GK577" s="129"/>
      <c r="GL577" s="129"/>
      <c r="GM577" s="129"/>
      <c r="GN577" s="129"/>
      <c r="GO577" s="129"/>
      <c r="GP577" s="129"/>
      <c r="GQ577" s="129"/>
      <c r="GR577" s="129"/>
      <c r="GS577" s="129"/>
      <c r="GT577" s="129"/>
      <c r="GU577" s="129"/>
      <c r="GV577" s="129"/>
      <c r="GW577" s="129"/>
      <c r="GX577" s="129"/>
      <c r="GY577" s="129"/>
      <c r="GZ577" s="129"/>
      <c r="HA577" s="129"/>
      <c r="HB577" s="129"/>
      <c r="HC577" s="129"/>
      <c r="HD577" s="129"/>
      <c r="HE577" s="129"/>
      <c r="HF577" s="129"/>
      <c r="HG577" s="129"/>
      <c r="HH577" s="129"/>
      <c r="HI577" s="129"/>
      <c r="HJ577" s="129"/>
      <c r="HK577" s="129"/>
      <c r="HL577" s="129"/>
      <c r="HM577" s="129"/>
      <c r="HN577" s="129"/>
      <c r="HO577" s="129"/>
      <c r="HP577" s="129"/>
      <c r="HQ577" s="129"/>
      <c r="HR577" s="129"/>
      <c r="HS577" s="129"/>
      <c r="HT577" s="129"/>
      <c r="HU577" s="129"/>
      <c r="HV577" s="129"/>
      <c r="HW577" s="129"/>
      <c r="HX577" s="129"/>
      <c r="HY577" s="129"/>
      <c r="HZ577" s="129"/>
      <c r="IA577" s="129"/>
      <c r="IB577" s="129"/>
      <c r="IC577" s="129"/>
      <c r="ID577" s="129"/>
      <c r="IE577" s="129"/>
      <c r="IF577" s="129"/>
      <c r="IG577" s="129"/>
      <c r="IH577" s="129"/>
      <c r="II577" s="129"/>
      <c r="IJ577" s="129"/>
      <c r="IK577" s="129"/>
      <c r="IL577" s="129"/>
      <c r="IM577" s="129"/>
      <c r="IN577" s="129"/>
      <c r="IO577" s="129"/>
      <c r="IP577" s="129"/>
      <c r="IQ577" s="129"/>
      <c r="IR577" s="129"/>
      <c r="IS577" s="129"/>
      <c r="IT577" s="129"/>
      <c r="IU577" s="129"/>
      <c r="IV577" s="129"/>
      <c r="IW577" s="129"/>
    </row>
    <row r="578" customFormat="false" ht="12.75" hidden="false" customHeight="false" outlineLevel="1" collapsed="false">
      <c r="A578" s="33"/>
      <c r="B578" s="136"/>
      <c r="C578" s="136"/>
      <c r="D578" s="135"/>
      <c r="E578" s="135"/>
      <c r="F578" s="135"/>
      <c r="G578" s="135"/>
      <c r="H578" s="135"/>
      <c r="I578" s="135"/>
      <c r="J578" s="135"/>
      <c r="K578" s="135"/>
      <c r="L578" s="135"/>
      <c r="M578" s="135"/>
      <c r="N578" s="135"/>
      <c r="O578" s="135"/>
      <c r="P578" s="135"/>
      <c r="Q578" s="135"/>
      <c r="R578" s="135"/>
      <c r="S578" s="135"/>
      <c r="T578" s="135"/>
      <c r="U578" s="135"/>
      <c r="V578" s="135"/>
      <c r="W578" s="135"/>
      <c r="X578" s="135"/>
      <c r="Y578" s="135"/>
      <c r="Z578" s="129"/>
      <c r="AA578" s="129"/>
      <c r="AB578" s="129"/>
      <c r="AC578" s="129"/>
      <c r="AD578" s="129"/>
      <c r="AE578" s="129"/>
      <c r="AF578" s="129"/>
      <c r="AG578" s="129"/>
      <c r="AH578" s="129"/>
      <c r="AI578" s="129"/>
      <c r="AJ578" s="129"/>
      <c r="AK578" s="129"/>
      <c r="AL578" s="129"/>
      <c r="AM578" s="129"/>
      <c r="AN578" s="129"/>
      <c r="AO578" s="129"/>
      <c r="AP578" s="129"/>
      <c r="AQ578" s="129"/>
      <c r="AR578" s="129"/>
      <c r="AS578" s="129"/>
      <c r="AT578" s="129"/>
      <c r="AU578" s="129"/>
      <c r="AV578" s="129"/>
      <c r="AW578" s="129"/>
      <c r="AX578" s="129"/>
      <c r="AY578" s="129"/>
      <c r="AZ578" s="129"/>
      <c r="BA578" s="129"/>
      <c r="BB578" s="129"/>
      <c r="BC578" s="129"/>
      <c r="BD578" s="129"/>
      <c r="BE578" s="129"/>
      <c r="BF578" s="129"/>
      <c r="BG578" s="129"/>
      <c r="BH578" s="129"/>
      <c r="BI578" s="129"/>
      <c r="BJ578" s="129"/>
      <c r="BK578" s="129"/>
      <c r="BL578" s="129"/>
      <c r="BM578" s="129"/>
      <c r="BN578" s="129"/>
      <c r="BO578" s="129"/>
      <c r="BP578" s="129"/>
      <c r="BQ578" s="129"/>
      <c r="BR578" s="129"/>
      <c r="BS578" s="129"/>
      <c r="BT578" s="129"/>
      <c r="BU578" s="129"/>
      <c r="BV578" s="129"/>
      <c r="BW578" s="129"/>
      <c r="BX578" s="129"/>
      <c r="BY578" s="129"/>
      <c r="BZ578" s="129"/>
      <c r="CA578" s="129"/>
      <c r="CB578" s="129"/>
      <c r="CC578" s="129"/>
      <c r="CD578" s="129"/>
      <c r="CE578" s="129"/>
      <c r="CF578" s="129"/>
      <c r="CG578" s="129"/>
      <c r="CH578" s="129"/>
      <c r="CI578" s="129"/>
      <c r="CJ578" s="129"/>
      <c r="CK578" s="129"/>
      <c r="CL578" s="129"/>
      <c r="CM578" s="129"/>
      <c r="CN578" s="129"/>
      <c r="CO578" s="129"/>
      <c r="CP578" s="129"/>
      <c r="CQ578" s="129"/>
      <c r="CR578" s="129"/>
      <c r="CS578" s="129"/>
      <c r="CT578" s="129"/>
      <c r="CU578" s="129"/>
      <c r="CV578" s="129"/>
      <c r="CW578" s="129"/>
      <c r="CX578" s="129"/>
      <c r="CY578" s="129"/>
      <c r="CZ578" s="129"/>
      <c r="DA578" s="129"/>
      <c r="DB578" s="129"/>
      <c r="DC578" s="129"/>
      <c r="DD578" s="129"/>
      <c r="DE578" s="129"/>
      <c r="DF578" s="129"/>
      <c r="DG578" s="129"/>
      <c r="DH578" s="129"/>
      <c r="DI578" s="129"/>
      <c r="DJ578" s="129"/>
      <c r="DK578" s="129"/>
      <c r="DL578" s="129"/>
      <c r="DM578" s="129"/>
      <c r="DN578" s="129"/>
      <c r="DO578" s="129"/>
      <c r="DP578" s="129"/>
      <c r="DQ578" s="129"/>
      <c r="DR578" s="129"/>
      <c r="DS578" s="129"/>
      <c r="DT578" s="129"/>
      <c r="DU578" s="129"/>
      <c r="DV578" s="129"/>
      <c r="DW578" s="129"/>
      <c r="DX578" s="129"/>
      <c r="DY578" s="129"/>
      <c r="DZ578" s="129"/>
      <c r="EA578" s="129"/>
      <c r="EB578" s="129"/>
      <c r="EC578" s="129"/>
      <c r="ED578" s="129"/>
      <c r="EE578" s="129"/>
      <c r="EF578" s="129"/>
      <c r="EG578" s="129"/>
      <c r="EH578" s="129"/>
      <c r="EI578" s="129"/>
      <c r="EJ578" s="129"/>
      <c r="EK578" s="129"/>
      <c r="EL578" s="129"/>
      <c r="EM578" s="129"/>
      <c r="EN578" s="129"/>
      <c r="EO578" s="129"/>
      <c r="EP578" s="129"/>
      <c r="EQ578" s="129"/>
      <c r="ER578" s="129"/>
      <c r="ES578" s="129"/>
      <c r="ET578" s="129"/>
      <c r="EU578" s="129"/>
      <c r="EV578" s="129"/>
      <c r="EW578" s="129"/>
      <c r="EX578" s="129"/>
      <c r="EY578" s="129"/>
      <c r="EZ578" s="129"/>
      <c r="FA578" s="129"/>
      <c r="FB578" s="129"/>
      <c r="FC578" s="129"/>
      <c r="FD578" s="129"/>
      <c r="FE578" s="129"/>
      <c r="FF578" s="129"/>
      <c r="FG578" s="129"/>
      <c r="FH578" s="129"/>
      <c r="FI578" s="129"/>
      <c r="FJ578" s="129"/>
      <c r="FK578" s="129"/>
      <c r="FL578" s="129"/>
      <c r="FM578" s="129"/>
      <c r="FN578" s="129"/>
      <c r="FO578" s="129"/>
      <c r="FP578" s="129"/>
      <c r="FQ578" s="129"/>
      <c r="FR578" s="129"/>
      <c r="FS578" s="129"/>
      <c r="FT578" s="129"/>
      <c r="FU578" s="129"/>
      <c r="FV578" s="129"/>
      <c r="FW578" s="129"/>
      <c r="FX578" s="129"/>
      <c r="FY578" s="129"/>
      <c r="FZ578" s="129"/>
      <c r="GA578" s="129"/>
      <c r="GB578" s="129"/>
      <c r="GC578" s="129"/>
      <c r="GD578" s="129"/>
      <c r="GE578" s="129"/>
      <c r="GF578" s="129"/>
      <c r="GG578" s="129"/>
      <c r="GH578" s="129"/>
      <c r="GI578" s="129"/>
      <c r="GJ578" s="129"/>
      <c r="GK578" s="129"/>
      <c r="GL578" s="129"/>
      <c r="GM578" s="129"/>
      <c r="GN578" s="129"/>
      <c r="GO578" s="129"/>
      <c r="GP578" s="129"/>
      <c r="GQ578" s="129"/>
      <c r="GR578" s="129"/>
      <c r="GS578" s="129"/>
      <c r="GT578" s="129"/>
      <c r="GU578" s="129"/>
      <c r="GV578" s="129"/>
      <c r="GW578" s="129"/>
      <c r="GX578" s="129"/>
      <c r="GY578" s="129"/>
      <c r="GZ578" s="129"/>
      <c r="HA578" s="129"/>
      <c r="HB578" s="129"/>
      <c r="HC578" s="129"/>
      <c r="HD578" s="129"/>
      <c r="HE578" s="129"/>
      <c r="HF578" s="129"/>
      <c r="HG578" s="129"/>
      <c r="HH578" s="129"/>
      <c r="HI578" s="129"/>
      <c r="HJ578" s="129"/>
      <c r="HK578" s="129"/>
      <c r="HL578" s="129"/>
      <c r="HM578" s="129"/>
      <c r="HN578" s="129"/>
      <c r="HO578" s="129"/>
      <c r="HP578" s="129"/>
      <c r="HQ578" s="129"/>
      <c r="HR578" s="129"/>
      <c r="HS578" s="129"/>
      <c r="HT578" s="129"/>
      <c r="HU578" s="129"/>
      <c r="HV578" s="129"/>
      <c r="HW578" s="129"/>
      <c r="HX578" s="129"/>
      <c r="HY578" s="129"/>
      <c r="HZ578" s="129"/>
      <c r="IA578" s="129"/>
      <c r="IB578" s="129"/>
      <c r="IC578" s="129"/>
      <c r="ID578" s="129"/>
      <c r="IE578" s="129"/>
      <c r="IF578" s="129"/>
      <c r="IG578" s="129"/>
      <c r="IH578" s="129"/>
      <c r="II578" s="129"/>
      <c r="IJ578" s="129"/>
      <c r="IK578" s="129"/>
      <c r="IL578" s="129"/>
      <c r="IM578" s="129"/>
      <c r="IN578" s="129"/>
      <c r="IO578" s="129"/>
      <c r="IP578" s="129"/>
      <c r="IQ578" s="129"/>
      <c r="IR578" s="129"/>
      <c r="IS578" s="129"/>
      <c r="IT578" s="129"/>
      <c r="IU578" s="129"/>
      <c r="IV578" s="129"/>
      <c r="IW578" s="129"/>
    </row>
    <row r="579" customFormat="false" ht="12.75" hidden="false" customHeight="false" outlineLevel="1" collapsed="false">
      <c r="A579" s="29"/>
      <c r="B579" s="136"/>
      <c r="C579" s="136"/>
      <c r="D579" s="135"/>
      <c r="E579" s="135"/>
      <c r="F579" s="135"/>
      <c r="G579" s="135"/>
      <c r="H579" s="135"/>
      <c r="I579" s="135"/>
      <c r="J579" s="135"/>
      <c r="K579" s="135"/>
      <c r="L579" s="135"/>
      <c r="M579" s="135"/>
      <c r="N579" s="135"/>
      <c r="O579" s="135"/>
      <c r="P579" s="135"/>
      <c r="Q579" s="135"/>
      <c r="R579" s="135"/>
      <c r="S579" s="135"/>
      <c r="T579" s="135"/>
      <c r="U579" s="135"/>
      <c r="V579" s="135"/>
      <c r="W579" s="135"/>
      <c r="X579" s="135"/>
      <c r="Y579" s="135"/>
      <c r="Z579" s="129"/>
      <c r="AA579" s="129"/>
      <c r="AB579" s="129"/>
      <c r="AC579" s="129"/>
      <c r="AD579" s="129"/>
      <c r="AE579" s="129"/>
      <c r="AF579" s="129"/>
      <c r="AG579" s="129"/>
      <c r="AH579" s="129"/>
      <c r="AI579" s="129"/>
      <c r="AJ579" s="129"/>
      <c r="AK579" s="129"/>
      <c r="AL579" s="129"/>
      <c r="AM579" s="129"/>
      <c r="AN579" s="129"/>
      <c r="AO579" s="129"/>
      <c r="AP579" s="129"/>
      <c r="AQ579" s="129"/>
      <c r="AR579" s="129"/>
      <c r="AS579" s="129"/>
      <c r="AT579" s="129"/>
      <c r="AU579" s="129"/>
      <c r="AV579" s="129"/>
      <c r="AW579" s="129"/>
      <c r="AX579" s="129"/>
      <c r="AY579" s="129"/>
      <c r="AZ579" s="129"/>
      <c r="BA579" s="129"/>
      <c r="BB579" s="129"/>
      <c r="BC579" s="129"/>
      <c r="BD579" s="129"/>
      <c r="BE579" s="129"/>
      <c r="BF579" s="129"/>
      <c r="BG579" s="129"/>
      <c r="BH579" s="129"/>
      <c r="BI579" s="129"/>
      <c r="BJ579" s="129"/>
      <c r="BK579" s="129"/>
      <c r="BL579" s="129"/>
      <c r="BM579" s="129"/>
      <c r="BN579" s="129"/>
      <c r="BO579" s="129"/>
      <c r="BP579" s="129"/>
      <c r="BQ579" s="129"/>
      <c r="BR579" s="129"/>
      <c r="BS579" s="129"/>
      <c r="BT579" s="129"/>
      <c r="BU579" s="129"/>
      <c r="BV579" s="129"/>
      <c r="BW579" s="129"/>
      <c r="BX579" s="129"/>
      <c r="BY579" s="129"/>
      <c r="BZ579" s="129"/>
      <c r="CA579" s="129"/>
      <c r="CB579" s="129"/>
      <c r="CC579" s="129"/>
      <c r="CD579" s="129"/>
      <c r="CE579" s="129"/>
      <c r="CF579" s="129"/>
      <c r="CG579" s="129"/>
      <c r="CH579" s="129"/>
      <c r="CI579" s="129"/>
      <c r="CJ579" s="129"/>
      <c r="CK579" s="129"/>
      <c r="CL579" s="129"/>
      <c r="CM579" s="129"/>
      <c r="CN579" s="129"/>
      <c r="CO579" s="129"/>
      <c r="CP579" s="129"/>
      <c r="CQ579" s="129"/>
      <c r="CR579" s="129"/>
      <c r="CS579" s="129"/>
      <c r="CT579" s="129"/>
      <c r="CU579" s="129"/>
      <c r="CV579" s="129"/>
      <c r="CW579" s="129"/>
      <c r="CX579" s="129"/>
      <c r="CY579" s="129"/>
      <c r="CZ579" s="129"/>
      <c r="DA579" s="129"/>
      <c r="DB579" s="129"/>
      <c r="DC579" s="129"/>
      <c r="DD579" s="129"/>
      <c r="DE579" s="129"/>
      <c r="DF579" s="129"/>
      <c r="DG579" s="129"/>
      <c r="DH579" s="129"/>
      <c r="DI579" s="129"/>
      <c r="DJ579" s="129"/>
      <c r="DK579" s="129"/>
      <c r="DL579" s="129"/>
      <c r="DM579" s="129"/>
      <c r="DN579" s="129"/>
      <c r="DO579" s="129"/>
      <c r="DP579" s="129"/>
      <c r="DQ579" s="129"/>
      <c r="DR579" s="129"/>
      <c r="DS579" s="129"/>
      <c r="DT579" s="129"/>
      <c r="DU579" s="129"/>
      <c r="DV579" s="129"/>
      <c r="DW579" s="129"/>
      <c r="DX579" s="129"/>
      <c r="DY579" s="129"/>
      <c r="DZ579" s="129"/>
      <c r="EA579" s="129"/>
      <c r="EB579" s="129"/>
      <c r="EC579" s="129"/>
      <c r="ED579" s="129"/>
      <c r="EE579" s="129"/>
      <c r="EF579" s="129"/>
      <c r="EG579" s="129"/>
      <c r="EH579" s="129"/>
      <c r="EI579" s="129"/>
      <c r="EJ579" s="129"/>
      <c r="EK579" s="129"/>
      <c r="EL579" s="129"/>
      <c r="EM579" s="129"/>
      <c r="EN579" s="129"/>
      <c r="EO579" s="129"/>
      <c r="EP579" s="129"/>
      <c r="EQ579" s="129"/>
      <c r="ER579" s="129"/>
      <c r="ES579" s="129"/>
      <c r="ET579" s="129"/>
      <c r="EU579" s="129"/>
      <c r="EV579" s="129"/>
      <c r="EW579" s="129"/>
      <c r="EX579" s="129"/>
      <c r="EY579" s="129"/>
      <c r="EZ579" s="129"/>
      <c r="FA579" s="129"/>
      <c r="FB579" s="129"/>
      <c r="FC579" s="129"/>
      <c r="FD579" s="129"/>
      <c r="FE579" s="129"/>
      <c r="FF579" s="129"/>
      <c r="FG579" s="129"/>
      <c r="FH579" s="129"/>
      <c r="FI579" s="129"/>
      <c r="FJ579" s="129"/>
      <c r="FK579" s="129"/>
      <c r="FL579" s="129"/>
      <c r="FM579" s="129"/>
      <c r="FN579" s="129"/>
      <c r="FO579" s="129"/>
      <c r="FP579" s="129"/>
      <c r="FQ579" s="129"/>
      <c r="FR579" s="129"/>
      <c r="FS579" s="129"/>
      <c r="FT579" s="129"/>
      <c r="FU579" s="129"/>
      <c r="FV579" s="129"/>
      <c r="FW579" s="129"/>
      <c r="FX579" s="129"/>
      <c r="FY579" s="129"/>
      <c r="FZ579" s="129"/>
      <c r="GA579" s="129"/>
      <c r="GB579" s="129"/>
      <c r="GC579" s="129"/>
      <c r="GD579" s="129"/>
      <c r="GE579" s="129"/>
      <c r="GF579" s="129"/>
      <c r="GG579" s="129"/>
      <c r="GH579" s="129"/>
      <c r="GI579" s="129"/>
      <c r="GJ579" s="129"/>
      <c r="GK579" s="129"/>
      <c r="GL579" s="129"/>
      <c r="GM579" s="129"/>
      <c r="GN579" s="129"/>
      <c r="GO579" s="129"/>
      <c r="GP579" s="129"/>
      <c r="GQ579" s="129"/>
      <c r="GR579" s="129"/>
      <c r="GS579" s="129"/>
      <c r="GT579" s="129"/>
      <c r="GU579" s="129"/>
      <c r="GV579" s="129"/>
      <c r="GW579" s="129"/>
      <c r="GX579" s="129"/>
      <c r="GY579" s="129"/>
      <c r="GZ579" s="129"/>
      <c r="HA579" s="129"/>
      <c r="HB579" s="129"/>
      <c r="HC579" s="129"/>
      <c r="HD579" s="129"/>
      <c r="HE579" s="129"/>
      <c r="HF579" s="129"/>
      <c r="HG579" s="129"/>
      <c r="HH579" s="129"/>
      <c r="HI579" s="129"/>
      <c r="HJ579" s="129"/>
      <c r="HK579" s="129"/>
      <c r="HL579" s="129"/>
      <c r="HM579" s="129"/>
      <c r="HN579" s="129"/>
      <c r="HO579" s="129"/>
      <c r="HP579" s="129"/>
      <c r="HQ579" s="129"/>
      <c r="HR579" s="129"/>
      <c r="HS579" s="129"/>
      <c r="HT579" s="129"/>
      <c r="HU579" s="129"/>
      <c r="HV579" s="129"/>
      <c r="HW579" s="129"/>
      <c r="HX579" s="129"/>
      <c r="HY579" s="129"/>
      <c r="HZ579" s="129"/>
      <c r="IA579" s="129"/>
      <c r="IB579" s="129"/>
      <c r="IC579" s="129"/>
      <c r="ID579" s="129"/>
      <c r="IE579" s="129"/>
      <c r="IF579" s="129"/>
      <c r="IG579" s="129"/>
      <c r="IH579" s="129"/>
      <c r="II579" s="129"/>
      <c r="IJ579" s="129"/>
      <c r="IK579" s="129"/>
      <c r="IL579" s="129"/>
      <c r="IM579" s="129"/>
      <c r="IN579" s="129"/>
      <c r="IO579" s="129"/>
      <c r="IP579" s="129"/>
      <c r="IQ579" s="129"/>
      <c r="IR579" s="129"/>
      <c r="IS579" s="129"/>
      <c r="IT579" s="129"/>
      <c r="IU579" s="129"/>
      <c r="IV579" s="129"/>
      <c r="IW579" s="129"/>
    </row>
    <row r="580" customFormat="false" ht="12.75" hidden="false" customHeight="false" outlineLevel="1" collapsed="false">
      <c r="A580" s="29"/>
      <c r="B580" s="143"/>
      <c r="C580" s="143"/>
      <c r="D580" s="135"/>
      <c r="E580" s="135"/>
      <c r="F580" s="135"/>
      <c r="G580" s="135"/>
      <c r="H580" s="135"/>
      <c r="I580" s="135"/>
      <c r="J580" s="135"/>
      <c r="K580" s="135"/>
      <c r="L580" s="135"/>
      <c r="M580" s="135"/>
      <c r="N580" s="135"/>
      <c r="O580" s="135"/>
      <c r="P580" s="135"/>
      <c r="Q580" s="135"/>
      <c r="R580" s="135"/>
      <c r="S580" s="135"/>
      <c r="T580" s="135"/>
      <c r="U580" s="135"/>
      <c r="V580" s="135"/>
      <c r="W580" s="135"/>
      <c r="X580" s="135"/>
      <c r="Y580" s="135"/>
      <c r="Z580" s="129"/>
      <c r="AA580" s="129"/>
      <c r="AB580" s="129"/>
      <c r="AC580" s="129"/>
      <c r="AD580" s="129"/>
      <c r="AE580" s="129"/>
      <c r="AF580" s="129"/>
      <c r="AG580" s="129"/>
      <c r="AH580" s="129"/>
      <c r="AI580" s="129"/>
      <c r="AJ580" s="129"/>
      <c r="AK580" s="129"/>
      <c r="AL580" s="129"/>
      <c r="AM580" s="129"/>
      <c r="AN580" s="129"/>
      <c r="AO580" s="129"/>
      <c r="AP580" s="129"/>
      <c r="AQ580" s="129"/>
      <c r="AR580" s="129"/>
      <c r="AS580" s="129"/>
      <c r="AT580" s="129"/>
      <c r="AU580" s="129"/>
      <c r="AV580" s="129"/>
      <c r="AW580" s="129"/>
      <c r="AX580" s="129"/>
      <c r="AY580" s="129"/>
      <c r="AZ580" s="129"/>
      <c r="BA580" s="129"/>
      <c r="BB580" s="129"/>
      <c r="BC580" s="129"/>
      <c r="BD580" s="129"/>
      <c r="BE580" s="129"/>
      <c r="BF580" s="129"/>
      <c r="BG580" s="129"/>
      <c r="BH580" s="129"/>
      <c r="BI580" s="129"/>
      <c r="BJ580" s="129"/>
      <c r="BK580" s="129"/>
      <c r="BL580" s="129"/>
      <c r="BM580" s="129"/>
      <c r="BN580" s="129"/>
      <c r="BO580" s="129"/>
      <c r="BP580" s="129"/>
      <c r="BQ580" s="129"/>
      <c r="BR580" s="129"/>
      <c r="BS580" s="129"/>
      <c r="BT580" s="129"/>
      <c r="BU580" s="129"/>
      <c r="BV580" s="129"/>
      <c r="BW580" s="129"/>
      <c r="BX580" s="129"/>
      <c r="BY580" s="129"/>
      <c r="BZ580" s="129"/>
      <c r="CA580" s="129"/>
      <c r="CB580" s="129"/>
      <c r="CC580" s="129"/>
      <c r="CD580" s="129"/>
      <c r="CE580" s="129"/>
      <c r="CF580" s="129"/>
      <c r="CG580" s="129"/>
      <c r="CH580" s="129"/>
      <c r="CI580" s="129"/>
      <c r="CJ580" s="129"/>
      <c r="CK580" s="129"/>
      <c r="CL580" s="129"/>
      <c r="CM580" s="129"/>
      <c r="CN580" s="129"/>
      <c r="CO580" s="129"/>
      <c r="CP580" s="129"/>
      <c r="CQ580" s="129"/>
      <c r="CR580" s="129"/>
      <c r="CS580" s="129"/>
      <c r="CT580" s="129"/>
      <c r="CU580" s="129"/>
      <c r="CV580" s="129"/>
      <c r="CW580" s="129"/>
      <c r="CX580" s="129"/>
      <c r="CY580" s="129"/>
      <c r="CZ580" s="129"/>
      <c r="DA580" s="129"/>
      <c r="DB580" s="129"/>
      <c r="DC580" s="129"/>
      <c r="DD580" s="129"/>
      <c r="DE580" s="129"/>
      <c r="DF580" s="129"/>
      <c r="DG580" s="129"/>
      <c r="DH580" s="129"/>
      <c r="DI580" s="129"/>
      <c r="DJ580" s="129"/>
      <c r="DK580" s="129"/>
      <c r="DL580" s="129"/>
      <c r="DM580" s="129"/>
      <c r="DN580" s="129"/>
      <c r="DO580" s="129"/>
      <c r="DP580" s="129"/>
      <c r="DQ580" s="129"/>
      <c r="DR580" s="129"/>
      <c r="DS580" s="129"/>
      <c r="DT580" s="129"/>
      <c r="DU580" s="129"/>
      <c r="DV580" s="129"/>
      <c r="DW580" s="129"/>
      <c r="DX580" s="129"/>
      <c r="DY580" s="129"/>
      <c r="DZ580" s="129"/>
      <c r="EA580" s="129"/>
      <c r="EB580" s="129"/>
      <c r="EC580" s="129"/>
      <c r="ED580" s="129"/>
      <c r="EE580" s="129"/>
      <c r="EF580" s="129"/>
      <c r="EG580" s="129"/>
      <c r="EH580" s="129"/>
      <c r="EI580" s="129"/>
      <c r="EJ580" s="129"/>
      <c r="EK580" s="129"/>
      <c r="EL580" s="129"/>
      <c r="EM580" s="129"/>
      <c r="EN580" s="129"/>
      <c r="EO580" s="129"/>
      <c r="EP580" s="129"/>
      <c r="EQ580" s="129"/>
      <c r="ER580" s="129"/>
      <c r="ES580" s="129"/>
      <c r="ET580" s="129"/>
      <c r="EU580" s="129"/>
      <c r="EV580" s="129"/>
      <c r="EW580" s="129"/>
      <c r="EX580" s="129"/>
      <c r="EY580" s="129"/>
      <c r="EZ580" s="129"/>
      <c r="FA580" s="129"/>
      <c r="FB580" s="129"/>
      <c r="FC580" s="129"/>
      <c r="FD580" s="129"/>
      <c r="FE580" s="129"/>
      <c r="FF580" s="129"/>
      <c r="FG580" s="129"/>
      <c r="FH580" s="129"/>
      <c r="FI580" s="129"/>
      <c r="FJ580" s="129"/>
      <c r="FK580" s="129"/>
      <c r="FL580" s="129"/>
      <c r="FM580" s="129"/>
      <c r="FN580" s="129"/>
      <c r="FO580" s="129"/>
      <c r="FP580" s="129"/>
      <c r="FQ580" s="129"/>
      <c r="FR580" s="129"/>
      <c r="FS580" s="129"/>
      <c r="FT580" s="129"/>
      <c r="FU580" s="129"/>
      <c r="FV580" s="129"/>
      <c r="FW580" s="129"/>
      <c r="FX580" s="129"/>
      <c r="FY580" s="129"/>
      <c r="FZ580" s="129"/>
      <c r="GA580" s="129"/>
      <c r="GB580" s="129"/>
      <c r="GC580" s="129"/>
      <c r="GD580" s="129"/>
      <c r="GE580" s="129"/>
      <c r="GF580" s="129"/>
      <c r="GG580" s="129"/>
      <c r="GH580" s="129"/>
      <c r="GI580" s="129"/>
      <c r="GJ580" s="129"/>
      <c r="GK580" s="129"/>
      <c r="GL580" s="129"/>
      <c r="GM580" s="129"/>
      <c r="GN580" s="129"/>
      <c r="GO580" s="129"/>
      <c r="GP580" s="129"/>
      <c r="GQ580" s="129"/>
      <c r="GR580" s="129"/>
      <c r="GS580" s="129"/>
      <c r="GT580" s="129"/>
      <c r="GU580" s="129"/>
      <c r="GV580" s="129"/>
      <c r="GW580" s="129"/>
      <c r="GX580" s="129"/>
      <c r="GY580" s="129"/>
      <c r="GZ580" s="129"/>
      <c r="HA580" s="129"/>
      <c r="HB580" s="129"/>
      <c r="HC580" s="129"/>
      <c r="HD580" s="129"/>
      <c r="HE580" s="129"/>
      <c r="HF580" s="129"/>
      <c r="HG580" s="129"/>
      <c r="HH580" s="129"/>
      <c r="HI580" s="129"/>
      <c r="HJ580" s="129"/>
      <c r="HK580" s="129"/>
      <c r="HL580" s="129"/>
      <c r="HM580" s="129"/>
      <c r="HN580" s="129"/>
      <c r="HO580" s="129"/>
      <c r="HP580" s="129"/>
      <c r="HQ580" s="129"/>
      <c r="HR580" s="129"/>
      <c r="HS580" s="129"/>
      <c r="HT580" s="129"/>
      <c r="HU580" s="129"/>
      <c r="HV580" s="129"/>
      <c r="HW580" s="129"/>
      <c r="HX580" s="129"/>
      <c r="HY580" s="129"/>
      <c r="HZ580" s="129"/>
      <c r="IA580" s="129"/>
      <c r="IB580" s="129"/>
      <c r="IC580" s="129"/>
      <c r="ID580" s="129"/>
      <c r="IE580" s="129"/>
      <c r="IF580" s="129"/>
      <c r="IG580" s="129"/>
      <c r="IH580" s="129"/>
      <c r="II580" s="129"/>
      <c r="IJ580" s="129"/>
      <c r="IK580" s="129"/>
      <c r="IL580" s="129"/>
      <c r="IM580" s="129"/>
      <c r="IN580" s="129"/>
      <c r="IO580" s="129"/>
      <c r="IP580" s="129"/>
      <c r="IQ580" s="129"/>
      <c r="IR580" s="129"/>
      <c r="IS580" s="129"/>
      <c r="IT580" s="129"/>
      <c r="IU580" s="129"/>
      <c r="IV580" s="129"/>
      <c r="IW580" s="129"/>
    </row>
    <row r="581" customFormat="false" ht="12.75" hidden="false" customHeight="false" outlineLevel="1" collapsed="false">
      <c r="A581" s="29"/>
      <c r="B581" s="143"/>
      <c r="C581" s="143"/>
      <c r="D581" s="135"/>
      <c r="E581" s="135"/>
      <c r="F581" s="135"/>
      <c r="G581" s="135"/>
      <c r="H581" s="135"/>
      <c r="I581" s="135"/>
      <c r="J581" s="135"/>
      <c r="K581" s="135"/>
      <c r="L581" s="135"/>
      <c r="M581" s="135"/>
      <c r="N581" s="135"/>
      <c r="O581" s="135"/>
      <c r="P581" s="135"/>
      <c r="Q581" s="135"/>
      <c r="R581" s="135"/>
      <c r="S581" s="135"/>
      <c r="T581" s="135"/>
      <c r="U581" s="135"/>
      <c r="V581" s="135"/>
      <c r="W581" s="135"/>
      <c r="X581" s="135"/>
      <c r="Y581" s="135"/>
      <c r="Z581" s="129"/>
      <c r="AA581" s="129"/>
      <c r="AB581" s="129"/>
      <c r="AC581" s="129"/>
      <c r="AD581" s="129"/>
      <c r="AE581" s="129"/>
      <c r="AF581" s="129"/>
      <c r="AG581" s="129"/>
      <c r="AH581" s="129"/>
      <c r="AI581" s="129"/>
      <c r="AJ581" s="129"/>
      <c r="AK581" s="129"/>
      <c r="AL581" s="129"/>
      <c r="AM581" s="129"/>
      <c r="AN581" s="129"/>
      <c r="AO581" s="129"/>
      <c r="AP581" s="129"/>
      <c r="AQ581" s="129"/>
      <c r="AR581" s="129"/>
      <c r="AS581" s="129"/>
      <c r="AT581" s="129"/>
      <c r="AU581" s="129"/>
      <c r="AV581" s="129"/>
      <c r="AW581" s="129"/>
      <c r="AX581" s="129"/>
      <c r="AY581" s="129"/>
      <c r="AZ581" s="129"/>
      <c r="BA581" s="129"/>
      <c r="BB581" s="129"/>
      <c r="BC581" s="129"/>
      <c r="BD581" s="129"/>
      <c r="BE581" s="129"/>
      <c r="BF581" s="129"/>
      <c r="BG581" s="129"/>
      <c r="BH581" s="129"/>
      <c r="BI581" s="129"/>
      <c r="BJ581" s="129"/>
      <c r="BK581" s="129"/>
      <c r="BL581" s="129"/>
      <c r="BM581" s="129"/>
      <c r="BN581" s="129"/>
      <c r="BO581" s="129"/>
      <c r="BP581" s="129"/>
      <c r="BQ581" s="129"/>
      <c r="BR581" s="129"/>
      <c r="BS581" s="129"/>
      <c r="BT581" s="129"/>
      <c r="BU581" s="129"/>
      <c r="BV581" s="129"/>
      <c r="BW581" s="129"/>
      <c r="BX581" s="129"/>
      <c r="BY581" s="129"/>
      <c r="BZ581" s="129"/>
      <c r="CA581" s="129"/>
      <c r="CB581" s="129"/>
      <c r="CC581" s="129"/>
      <c r="CD581" s="129"/>
      <c r="CE581" s="129"/>
      <c r="CF581" s="129"/>
      <c r="CG581" s="129"/>
      <c r="CH581" s="129"/>
      <c r="CI581" s="129"/>
      <c r="CJ581" s="129"/>
      <c r="CK581" s="129"/>
      <c r="CL581" s="129"/>
      <c r="CM581" s="129"/>
      <c r="CN581" s="129"/>
      <c r="CO581" s="129"/>
      <c r="CP581" s="129"/>
      <c r="CQ581" s="129"/>
      <c r="CR581" s="129"/>
      <c r="CS581" s="129"/>
      <c r="CT581" s="129"/>
      <c r="CU581" s="129"/>
      <c r="CV581" s="129"/>
      <c r="CW581" s="129"/>
      <c r="CX581" s="129"/>
      <c r="CY581" s="129"/>
      <c r="CZ581" s="129"/>
      <c r="DA581" s="129"/>
      <c r="DB581" s="129"/>
      <c r="DC581" s="129"/>
      <c r="DD581" s="129"/>
      <c r="DE581" s="129"/>
      <c r="DF581" s="129"/>
      <c r="DG581" s="129"/>
      <c r="DH581" s="129"/>
      <c r="DI581" s="129"/>
      <c r="DJ581" s="129"/>
      <c r="DK581" s="129"/>
      <c r="DL581" s="129"/>
      <c r="DM581" s="129"/>
      <c r="DN581" s="129"/>
      <c r="DO581" s="129"/>
      <c r="DP581" s="129"/>
      <c r="DQ581" s="129"/>
      <c r="DR581" s="129"/>
      <c r="DS581" s="129"/>
      <c r="DT581" s="129"/>
      <c r="DU581" s="129"/>
      <c r="DV581" s="129"/>
      <c r="DW581" s="129"/>
      <c r="DX581" s="129"/>
      <c r="DY581" s="129"/>
      <c r="DZ581" s="129"/>
      <c r="EA581" s="129"/>
      <c r="EB581" s="129"/>
      <c r="EC581" s="129"/>
      <c r="ED581" s="129"/>
      <c r="EE581" s="129"/>
      <c r="EF581" s="129"/>
      <c r="EG581" s="129"/>
      <c r="EH581" s="129"/>
      <c r="EI581" s="129"/>
      <c r="EJ581" s="129"/>
      <c r="EK581" s="129"/>
      <c r="EL581" s="129"/>
      <c r="EM581" s="129"/>
      <c r="EN581" s="129"/>
      <c r="EO581" s="129"/>
      <c r="EP581" s="129"/>
      <c r="EQ581" s="129"/>
      <c r="ER581" s="129"/>
      <c r="ES581" s="129"/>
      <c r="ET581" s="129"/>
      <c r="EU581" s="129"/>
      <c r="EV581" s="129"/>
      <c r="EW581" s="129"/>
      <c r="EX581" s="129"/>
      <c r="EY581" s="129"/>
      <c r="EZ581" s="129"/>
      <c r="FA581" s="129"/>
      <c r="FB581" s="129"/>
      <c r="FC581" s="129"/>
      <c r="FD581" s="129"/>
      <c r="FE581" s="129"/>
      <c r="FF581" s="129"/>
      <c r="FG581" s="129"/>
      <c r="FH581" s="129"/>
      <c r="FI581" s="129"/>
      <c r="FJ581" s="129"/>
      <c r="FK581" s="129"/>
      <c r="FL581" s="129"/>
      <c r="FM581" s="129"/>
      <c r="FN581" s="129"/>
      <c r="FO581" s="129"/>
      <c r="FP581" s="129"/>
      <c r="FQ581" s="129"/>
      <c r="FR581" s="129"/>
      <c r="FS581" s="129"/>
      <c r="FT581" s="129"/>
      <c r="FU581" s="129"/>
      <c r="FV581" s="129"/>
      <c r="FW581" s="129"/>
      <c r="FX581" s="129"/>
      <c r="FY581" s="129"/>
      <c r="FZ581" s="129"/>
      <c r="GA581" s="129"/>
      <c r="GB581" s="129"/>
      <c r="GC581" s="129"/>
      <c r="GD581" s="129"/>
      <c r="GE581" s="129"/>
      <c r="GF581" s="129"/>
      <c r="GG581" s="129"/>
      <c r="GH581" s="129"/>
      <c r="GI581" s="129"/>
      <c r="GJ581" s="129"/>
      <c r="GK581" s="129"/>
      <c r="GL581" s="129"/>
      <c r="GM581" s="129"/>
      <c r="GN581" s="129"/>
      <c r="GO581" s="129"/>
      <c r="GP581" s="129"/>
      <c r="GQ581" s="129"/>
      <c r="GR581" s="129"/>
      <c r="GS581" s="129"/>
      <c r="GT581" s="129"/>
      <c r="GU581" s="129"/>
      <c r="GV581" s="129"/>
      <c r="GW581" s="129"/>
      <c r="GX581" s="129"/>
      <c r="GY581" s="129"/>
      <c r="GZ581" s="129"/>
      <c r="HA581" s="129"/>
      <c r="HB581" s="129"/>
      <c r="HC581" s="129"/>
      <c r="HD581" s="129"/>
      <c r="HE581" s="129"/>
      <c r="HF581" s="129"/>
      <c r="HG581" s="129"/>
      <c r="HH581" s="129"/>
      <c r="HI581" s="129"/>
      <c r="HJ581" s="129"/>
      <c r="HK581" s="129"/>
      <c r="HL581" s="129"/>
      <c r="HM581" s="129"/>
      <c r="HN581" s="129"/>
      <c r="HO581" s="129"/>
      <c r="HP581" s="129"/>
      <c r="HQ581" s="129"/>
      <c r="HR581" s="129"/>
      <c r="HS581" s="129"/>
      <c r="HT581" s="129"/>
      <c r="HU581" s="129"/>
      <c r="HV581" s="129"/>
      <c r="HW581" s="129"/>
      <c r="HX581" s="129"/>
      <c r="HY581" s="129"/>
      <c r="HZ581" s="129"/>
      <c r="IA581" s="129"/>
      <c r="IB581" s="129"/>
      <c r="IC581" s="129"/>
      <c r="ID581" s="129"/>
      <c r="IE581" s="129"/>
      <c r="IF581" s="129"/>
      <c r="IG581" s="129"/>
      <c r="IH581" s="129"/>
      <c r="II581" s="129"/>
      <c r="IJ581" s="129"/>
      <c r="IK581" s="129"/>
      <c r="IL581" s="129"/>
      <c r="IM581" s="129"/>
      <c r="IN581" s="129"/>
      <c r="IO581" s="129"/>
      <c r="IP581" s="129"/>
      <c r="IQ581" s="129"/>
      <c r="IR581" s="129"/>
      <c r="IS581" s="129"/>
      <c r="IT581" s="129"/>
      <c r="IU581" s="129"/>
      <c r="IV581" s="129"/>
      <c r="IW581" s="129"/>
    </row>
    <row r="582" customFormat="false" ht="12.75" hidden="false" customHeight="false" outlineLevel="1" collapsed="false">
      <c r="A582" s="29"/>
      <c r="B582" s="143"/>
      <c r="C582" s="143"/>
      <c r="D582" s="135"/>
      <c r="E582" s="135"/>
      <c r="F582" s="135"/>
      <c r="G582" s="135"/>
      <c r="H582" s="135"/>
      <c r="I582" s="135"/>
      <c r="J582" s="135"/>
      <c r="K582" s="135"/>
      <c r="L582" s="135"/>
      <c r="M582" s="135"/>
      <c r="N582" s="135"/>
      <c r="O582" s="135"/>
      <c r="P582" s="135"/>
      <c r="Q582" s="135"/>
      <c r="R582" s="135"/>
      <c r="S582" s="135"/>
      <c r="T582" s="135"/>
      <c r="U582" s="135"/>
      <c r="V582" s="135"/>
      <c r="W582" s="135"/>
      <c r="X582" s="135"/>
      <c r="Y582" s="135"/>
      <c r="Z582" s="129"/>
      <c r="AA582" s="129"/>
      <c r="AB582" s="129"/>
      <c r="AC582" s="129"/>
      <c r="AD582" s="129"/>
      <c r="AE582" s="129"/>
      <c r="AF582" s="129"/>
      <c r="AG582" s="129"/>
      <c r="AH582" s="129"/>
      <c r="AI582" s="129"/>
      <c r="AJ582" s="129"/>
      <c r="AK582" s="129"/>
      <c r="AL582" s="129"/>
      <c r="AM582" s="129"/>
      <c r="AN582" s="129"/>
      <c r="AO582" s="129"/>
      <c r="AP582" s="129"/>
      <c r="AQ582" s="129"/>
      <c r="AR582" s="129"/>
      <c r="AS582" s="129"/>
      <c r="AT582" s="129"/>
      <c r="AU582" s="129"/>
      <c r="AV582" s="129"/>
      <c r="AW582" s="129"/>
      <c r="AX582" s="129"/>
      <c r="AY582" s="129"/>
      <c r="AZ582" s="129"/>
      <c r="BA582" s="129"/>
      <c r="BB582" s="129"/>
      <c r="BC582" s="129"/>
      <c r="BD582" s="129"/>
      <c r="BE582" s="129"/>
      <c r="BF582" s="129"/>
      <c r="BG582" s="129"/>
      <c r="BH582" s="129"/>
      <c r="BI582" s="129"/>
      <c r="BJ582" s="129"/>
      <c r="BK582" s="129"/>
      <c r="BL582" s="129"/>
      <c r="BM582" s="129"/>
      <c r="BN582" s="129"/>
      <c r="BO582" s="129"/>
      <c r="BP582" s="129"/>
      <c r="BQ582" s="129"/>
      <c r="BR582" s="129"/>
      <c r="BS582" s="129"/>
      <c r="BT582" s="129"/>
      <c r="BU582" s="129"/>
      <c r="BV582" s="129"/>
      <c r="BW582" s="129"/>
      <c r="BX582" s="129"/>
      <c r="BY582" s="129"/>
      <c r="BZ582" s="129"/>
      <c r="CA582" s="129"/>
      <c r="CB582" s="129"/>
      <c r="CC582" s="129"/>
      <c r="CD582" s="129"/>
      <c r="CE582" s="129"/>
      <c r="CF582" s="129"/>
      <c r="CG582" s="129"/>
      <c r="CH582" s="129"/>
      <c r="CI582" s="129"/>
      <c r="CJ582" s="129"/>
      <c r="CK582" s="129"/>
      <c r="CL582" s="129"/>
      <c r="CM582" s="129"/>
      <c r="CN582" s="129"/>
      <c r="CO582" s="129"/>
      <c r="CP582" s="129"/>
      <c r="CQ582" s="129"/>
      <c r="CR582" s="129"/>
      <c r="CS582" s="129"/>
      <c r="CT582" s="129"/>
      <c r="CU582" s="129"/>
      <c r="CV582" s="129"/>
      <c r="CW582" s="129"/>
      <c r="CX582" s="129"/>
      <c r="CY582" s="129"/>
      <c r="CZ582" s="129"/>
      <c r="DA582" s="129"/>
      <c r="DB582" s="129"/>
      <c r="DC582" s="129"/>
      <c r="DD582" s="129"/>
      <c r="DE582" s="129"/>
      <c r="DF582" s="129"/>
      <c r="DG582" s="129"/>
      <c r="DH582" s="129"/>
      <c r="DI582" s="129"/>
      <c r="DJ582" s="129"/>
      <c r="DK582" s="129"/>
      <c r="DL582" s="129"/>
      <c r="DM582" s="129"/>
      <c r="DN582" s="129"/>
      <c r="DO582" s="129"/>
      <c r="DP582" s="129"/>
      <c r="DQ582" s="129"/>
      <c r="DR582" s="129"/>
      <c r="DS582" s="129"/>
      <c r="DT582" s="129"/>
      <c r="DU582" s="129"/>
      <c r="DV582" s="129"/>
      <c r="DW582" s="129"/>
      <c r="DX582" s="129"/>
      <c r="DY582" s="129"/>
      <c r="DZ582" s="129"/>
      <c r="EA582" s="129"/>
      <c r="EB582" s="129"/>
      <c r="EC582" s="129"/>
      <c r="ED582" s="129"/>
      <c r="EE582" s="129"/>
      <c r="EF582" s="129"/>
      <c r="EG582" s="129"/>
      <c r="EH582" s="129"/>
      <c r="EI582" s="129"/>
      <c r="EJ582" s="129"/>
      <c r="EK582" s="129"/>
      <c r="EL582" s="129"/>
      <c r="EM582" s="129"/>
      <c r="EN582" s="129"/>
      <c r="EO582" s="129"/>
      <c r="EP582" s="129"/>
      <c r="EQ582" s="129"/>
      <c r="ER582" s="129"/>
      <c r="ES582" s="129"/>
      <c r="ET582" s="129"/>
      <c r="EU582" s="129"/>
      <c r="EV582" s="129"/>
      <c r="EW582" s="129"/>
      <c r="EX582" s="129"/>
      <c r="EY582" s="129"/>
      <c r="EZ582" s="129"/>
      <c r="FA582" s="129"/>
      <c r="FB582" s="129"/>
      <c r="FC582" s="129"/>
      <c r="FD582" s="129"/>
      <c r="FE582" s="129"/>
      <c r="FF582" s="129"/>
      <c r="FG582" s="129"/>
      <c r="FH582" s="129"/>
      <c r="FI582" s="129"/>
      <c r="FJ582" s="129"/>
      <c r="FK582" s="129"/>
      <c r="FL582" s="129"/>
      <c r="FM582" s="129"/>
      <c r="FN582" s="129"/>
      <c r="FO582" s="129"/>
      <c r="FP582" s="129"/>
      <c r="FQ582" s="129"/>
      <c r="FR582" s="129"/>
      <c r="FS582" s="129"/>
      <c r="FT582" s="129"/>
      <c r="FU582" s="129"/>
      <c r="FV582" s="129"/>
      <c r="FW582" s="129"/>
      <c r="FX582" s="129"/>
      <c r="FY582" s="129"/>
      <c r="FZ582" s="129"/>
      <c r="GA582" s="129"/>
      <c r="GB582" s="129"/>
      <c r="GC582" s="129"/>
      <c r="GD582" s="129"/>
      <c r="GE582" s="129"/>
      <c r="GF582" s="129"/>
      <c r="GG582" s="129"/>
      <c r="GH582" s="129"/>
      <c r="GI582" s="129"/>
      <c r="GJ582" s="129"/>
      <c r="GK582" s="129"/>
      <c r="GL582" s="129"/>
      <c r="GM582" s="129"/>
      <c r="GN582" s="129"/>
      <c r="GO582" s="129"/>
      <c r="GP582" s="129"/>
      <c r="GQ582" s="129"/>
      <c r="GR582" s="129"/>
      <c r="GS582" s="129"/>
      <c r="GT582" s="129"/>
      <c r="GU582" s="129"/>
      <c r="GV582" s="129"/>
      <c r="GW582" s="129"/>
      <c r="GX582" s="129"/>
      <c r="GY582" s="129"/>
      <c r="GZ582" s="129"/>
      <c r="HA582" s="129"/>
      <c r="HB582" s="129"/>
      <c r="HC582" s="129"/>
      <c r="HD582" s="129"/>
      <c r="HE582" s="129"/>
      <c r="HF582" s="129"/>
      <c r="HG582" s="129"/>
      <c r="HH582" s="129"/>
      <c r="HI582" s="129"/>
      <c r="HJ582" s="129"/>
      <c r="HK582" s="129"/>
      <c r="HL582" s="129"/>
      <c r="HM582" s="129"/>
      <c r="HN582" s="129"/>
      <c r="HO582" s="129"/>
      <c r="HP582" s="129"/>
      <c r="HQ582" s="129"/>
      <c r="HR582" s="129"/>
      <c r="HS582" s="129"/>
      <c r="HT582" s="129"/>
      <c r="HU582" s="129"/>
      <c r="HV582" s="129"/>
      <c r="HW582" s="129"/>
      <c r="HX582" s="129"/>
      <c r="HY582" s="129"/>
      <c r="HZ582" s="129"/>
      <c r="IA582" s="129"/>
      <c r="IB582" s="129"/>
      <c r="IC582" s="129"/>
      <c r="ID582" s="129"/>
      <c r="IE582" s="129"/>
      <c r="IF582" s="129"/>
      <c r="IG582" s="129"/>
      <c r="IH582" s="129"/>
      <c r="II582" s="129"/>
      <c r="IJ582" s="129"/>
      <c r="IK582" s="129"/>
      <c r="IL582" s="129"/>
      <c r="IM582" s="129"/>
      <c r="IN582" s="129"/>
      <c r="IO582" s="129"/>
      <c r="IP582" s="129"/>
      <c r="IQ582" s="129"/>
      <c r="IR582" s="129"/>
      <c r="IS582" s="129"/>
      <c r="IT582" s="129"/>
      <c r="IU582" s="129"/>
      <c r="IV582" s="129"/>
      <c r="IW582" s="129"/>
    </row>
    <row r="583" customFormat="false" ht="12.75" hidden="false" customHeight="false" outlineLevel="1" collapsed="false">
      <c r="A583" s="39"/>
      <c r="B583" s="129"/>
      <c r="C583" s="129"/>
      <c r="D583" s="135"/>
      <c r="E583" s="135"/>
      <c r="F583" s="135"/>
      <c r="G583" s="135"/>
      <c r="H583" s="135"/>
      <c r="I583" s="135"/>
      <c r="J583" s="135"/>
      <c r="K583" s="135"/>
      <c r="L583" s="135"/>
      <c r="M583" s="135"/>
      <c r="N583" s="135"/>
      <c r="O583" s="135"/>
      <c r="P583" s="135"/>
      <c r="Q583" s="135"/>
      <c r="R583" s="135"/>
      <c r="S583" s="135"/>
      <c r="T583" s="135"/>
      <c r="U583" s="135"/>
      <c r="V583" s="135"/>
      <c r="W583" s="135"/>
      <c r="X583" s="135"/>
      <c r="Y583" s="135"/>
      <c r="Z583" s="129"/>
      <c r="AA583" s="129"/>
      <c r="AB583" s="129"/>
      <c r="AC583" s="129"/>
      <c r="AD583" s="129"/>
      <c r="AE583" s="129"/>
      <c r="AF583" s="129"/>
      <c r="AG583" s="129"/>
      <c r="AH583" s="129"/>
      <c r="AI583" s="129"/>
      <c r="AJ583" s="129"/>
      <c r="AK583" s="129"/>
      <c r="AL583" s="129"/>
      <c r="AM583" s="129"/>
      <c r="AN583" s="129"/>
      <c r="AO583" s="129"/>
      <c r="AP583" s="129"/>
      <c r="AQ583" s="129"/>
      <c r="AR583" s="129"/>
      <c r="AS583" s="129"/>
      <c r="AT583" s="129"/>
      <c r="AU583" s="129"/>
      <c r="AV583" s="129"/>
      <c r="AW583" s="129"/>
      <c r="AX583" s="129"/>
      <c r="AY583" s="129"/>
      <c r="AZ583" s="129"/>
      <c r="BA583" s="129"/>
      <c r="BB583" s="129"/>
      <c r="BC583" s="129"/>
      <c r="BD583" s="129"/>
      <c r="BE583" s="129"/>
      <c r="BF583" s="129"/>
      <c r="BG583" s="129"/>
      <c r="BH583" s="129"/>
      <c r="BI583" s="129"/>
      <c r="BJ583" s="129"/>
      <c r="BK583" s="129"/>
      <c r="BL583" s="129"/>
      <c r="BM583" s="129"/>
      <c r="BN583" s="129"/>
      <c r="BO583" s="129"/>
      <c r="BP583" s="129"/>
      <c r="BQ583" s="129"/>
      <c r="BR583" s="129"/>
      <c r="BS583" s="129"/>
      <c r="BT583" s="129"/>
      <c r="BU583" s="129"/>
      <c r="BV583" s="129"/>
      <c r="BW583" s="129"/>
      <c r="BX583" s="129"/>
      <c r="BY583" s="129"/>
      <c r="BZ583" s="129"/>
      <c r="CA583" s="129"/>
      <c r="CB583" s="129"/>
      <c r="CC583" s="129"/>
      <c r="CD583" s="129"/>
      <c r="CE583" s="129"/>
      <c r="CF583" s="129"/>
      <c r="CG583" s="129"/>
      <c r="CH583" s="129"/>
      <c r="CI583" s="129"/>
      <c r="CJ583" s="129"/>
      <c r="CK583" s="129"/>
      <c r="CL583" s="129"/>
      <c r="CM583" s="129"/>
      <c r="CN583" s="129"/>
      <c r="CO583" s="129"/>
      <c r="CP583" s="129"/>
      <c r="CQ583" s="129"/>
      <c r="CR583" s="129"/>
      <c r="CS583" s="129"/>
      <c r="CT583" s="129"/>
      <c r="CU583" s="129"/>
      <c r="CV583" s="129"/>
      <c r="CW583" s="129"/>
      <c r="CX583" s="129"/>
      <c r="CY583" s="129"/>
      <c r="CZ583" s="129"/>
      <c r="DA583" s="129"/>
      <c r="DB583" s="129"/>
      <c r="DC583" s="129"/>
      <c r="DD583" s="129"/>
      <c r="DE583" s="129"/>
      <c r="DF583" s="129"/>
      <c r="DG583" s="129"/>
      <c r="DH583" s="129"/>
      <c r="DI583" s="129"/>
      <c r="DJ583" s="129"/>
      <c r="DK583" s="129"/>
      <c r="DL583" s="129"/>
      <c r="DM583" s="129"/>
      <c r="DN583" s="129"/>
      <c r="DO583" s="129"/>
      <c r="DP583" s="129"/>
      <c r="DQ583" s="129"/>
      <c r="DR583" s="129"/>
      <c r="DS583" s="129"/>
      <c r="DT583" s="129"/>
      <c r="DU583" s="129"/>
      <c r="DV583" s="129"/>
      <c r="DW583" s="129"/>
      <c r="DX583" s="129"/>
      <c r="DY583" s="129"/>
      <c r="DZ583" s="129"/>
      <c r="EA583" s="129"/>
      <c r="EB583" s="129"/>
      <c r="EC583" s="129"/>
      <c r="ED583" s="129"/>
      <c r="EE583" s="129"/>
      <c r="EF583" s="129"/>
      <c r="EG583" s="129"/>
      <c r="EH583" s="129"/>
      <c r="EI583" s="129"/>
      <c r="EJ583" s="129"/>
      <c r="EK583" s="129"/>
      <c r="EL583" s="129"/>
      <c r="EM583" s="129"/>
      <c r="EN583" s="129"/>
      <c r="EO583" s="129"/>
      <c r="EP583" s="129"/>
      <c r="EQ583" s="129"/>
      <c r="ER583" s="129"/>
      <c r="ES583" s="129"/>
      <c r="ET583" s="129"/>
      <c r="EU583" s="129"/>
      <c r="EV583" s="129"/>
      <c r="EW583" s="129"/>
      <c r="EX583" s="129"/>
      <c r="EY583" s="129"/>
      <c r="EZ583" s="129"/>
      <c r="FA583" s="129"/>
      <c r="FB583" s="129"/>
      <c r="FC583" s="129"/>
      <c r="FD583" s="129"/>
      <c r="FE583" s="129"/>
      <c r="FF583" s="129"/>
      <c r="FG583" s="129"/>
      <c r="FH583" s="129"/>
      <c r="FI583" s="129"/>
      <c r="FJ583" s="129"/>
      <c r="FK583" s="129"/>
      <c r="FL583" s="129"/>
      <c r="FM583" s="129"/>
      <c r="FN583" s="129"/>
      <c r="FO583" s="129"/>
      <c r="FP583" s="129"/>
      <c r="FQ583" s="129"/>
      <c r="FR583" s="129"/>
      <c r="FS583" s="129"/>
      <c r="FT583" s="129"/>
      <c r="FU583" s="129"/>
      <c r="FV583" s="129"/>
      <c r="FW583" s="129"/>
      <c r="FX583" s="129"/>
      <c r="FY583" s="129"/>
      <c r="FZ583" s="129"/>
      <c r="GA583" s="129"/>
      <c r="GB583" s="129"/>
      <c r="GC583" s="129"/>
      <c r="GD583" s="129"/>
      <c r="GE583" s="129"/>
      <c r="GF583" s="129"/>
      <c r="GG583" s="129"/>
      <c r="GH583" s="129"/>
      <c r="GI583" s="129"/>
      <c r="GJ583" s="129"/>
      <c r="GK583" s="129"/>
      <c r="GL583" s="129"/>
      <c r="GM583" s="129"/>
      <c r="GN583" s="129"/>
      <c r="GO583" s="129"/>
      <c r="GP583" s="129"/>
      <c r="GQ583" s="129"/>
      <c r="GR583" s="129"/>
      <c r="GS583" s="129"/>
      <c r="GT583" s="129"/>
      <c r="GU583" s="129"/>
      <c r="GV583" s="129"/>
      <c r="GW583" s="129"/>
      <c r="GX583" s="129"/>
      <c r="GY583" s="129"/>
      <c r="GZ583" s="129"/>
      <c r="HA583" s="129"/>
      <c r="HB583" s="129"/>
      <c r="HC583" s="129"/>
      <c r="HD583" s="129"/>
      <c r="HE583" s="129"/>
      <c r="HF583" s="129"/>
      <c r="HG583" s="129"/>
      <c r="HH583" s="129"/>
      <c r="HI583" s="129"/>
      <c r="HJ583" s="129"/>
      <c r="HK583" s="129"/>
      <c r="HL583" s="129"/>
      <c r="HM583" s="129"/>
      <c r="HN583" s="129"/>
      <c r="HO583" s="129"/>
      <c r="HP583" s="129"/>
      <c r="HQ583" s="129"/>
      <c r="HR583" s="129"/>
      <c r="HS583" s="129"/>
      <c r="HT583" s="129"/>
      <c r="HU583" s="129"/>
      <c r="HV583" s="129"/>
      <c r="HW583" s="129"/>
      <c r="HX583" s="129"/>
      <c r="HY583" s="129"/>
      <c r="HZ583" s="129"/>
      <c r="IA583" s="129"/>
      <c r="IB583" s="129"/>
      <c r="IC583" s="129"/>
      <c r="ID583" s="129"/>
      <c r="IE583" s="129"/>
      <c r="IF583" s="129"/>
      <c r="IG583" s="129"/>
      <c r="IH583" s="129"/>
      <c r="II583" s="129"/>
      <c r="IJ583" s="129"/>
      <c r="IK583" s="129"/>
      <c r="IL583" s="129"/>
      <c r="IM583" s="129"/>
      <c r="IN583" s="129"/>
      <c r="IO583" s="129"/>
      <c r="IP583" s="129"/>
      <c r="IQ583" s="129"/>
      <c r="IR583" s="129"/>
      <c r="IS583" s="129"/>
      <c r="IT583" s="129"/>
      <c r="IU583" s="129"/>
      <c r="IV583" s="129"/>
      <c r="IW583" s="129"/>
    </row>
    <row r="584" customFormat="false" ht="12.75" hidden="false" customHeight="false" outlineLevel="1" collapsed="false">
      <c r="A584" s="39"/>
      <c r="B584" s="128"/>
      <c r="C584" s="128"/>
      <c r="D584" s="135"/>
      <c r="E584" s="135"/>
      <c r="F584" s="135"/>
      <c r="G584" s="135"/>
      <c r="H584" s="135"/>
      <c r="I584" s="135"/>
      <c r="J584" s="135"/>
      <c r="K584" s="135"/>
      <c r="L584" s="135"/>
      <c r="M584" s="135"/>
      <c r="N584" s="135"/>
      <c r="O584" s="135"/>
      <c r="P584" s="135"/>
      <c r="Q584" s="135"/>
      <c r="R584" s="135"/>
      <c r="S584" s="135"/>
      <c r="T584" s="135"/>
      <c r="U584" s="135"/>
      <c r="V584" s="135"/>
      <c r="W584" s="135"/>
      <c r="X584" s="135"/>
      <c r="Y584" s="135"/>
      <c r="Z584" s="129"/>
      <c r="AA584" s="129"/>
      <c r="AB584" s="129"/>
      <c r="AC584" s="129"/>
      <c r="AD584" s="129"/>
      <c r="AE584" s="129"/>
      <c r="AF584" s="129"/>
      <c r="AG584" s="129"/>
      <c r="AH584" s="129"/>
      <c r="AI584" s="129"/>
      <c r="AJ584" s="129"/>
      <c r="AK584" s="129"/>
      <c r="AL584" s="129"/>
      <c r="AM584" s="129"/>
      <c r="AN584" s="129"/>
      <c r="AO584" s="129"/>
      <c r="AP584" s="129"/>
      <c r="AQ584" s="129"/>
      <c r="AR584" s="129"/>
      <c r="AS584" s="129"/>
      <c r="AT584" s="129"/>
      <c r="AU584" s="129"/>
      <c r="AV584" s="129"/>
      <c r="AW584" s="129"/>
      <c r="AX584" s="129"/>
      <c r="AY584" s="129"/>
      <c r="AZ584" s="129"/>
      <c r="BA584" s="129"/>
      <c r="BB584" s="129"/>
      <c r="BC584" s="129"/>
      <c r="BD584" s="129"/>
      <c r="BE584" s="129"/>
      <c r="BF584" s="129"/>
      <c r="BG584" s="129"/>
      <c r="BH584" s="129"/>
      <c r="BI584" s="129"/>
      <c r="BJ584" s="129"/>
      <c r="BK584" s="129"/>
      <c r="BL584" s="129"/>
      <c r="BM584" s="129"/>
      <c r="BN584" s="129"/>
      <c r="BO584" s="129"/>
      <c r="BP584" s="129"/>
      <c r="BQ584" s="129"/>
      <c r="BR584" s="129"/>
      <c r="BS584" s="129"/>
      <c r="BT584" s="129"/>
      <c r="BU584" s="129"/>
      <c r="BV584" s="129"/>
      <c r="BW584" s="129"/>
      <c r="BX584" s="129"/>
      <c r="BY584" s="129"/>
      <c r="BZ584" s="129"/>
      <c r="CA584" s="129"/>
      <c r="CB584" s="129"/>
      <c r="CC584" s="129"/>
      <c r="CD584" s="129"/>
      <c r="CE584" s="129"/>
      <c r="CF584" s="129"/>
      <c r="CG584" s="129"/>
      <c r="CH584" s="129"/>
      <c r="CI584" s="129"/>
      <c r="CJ584" s="129"/>
      <c r="CK584" s="129"/>
      <c r="CL584" s="129"/>
      <c r="CM584" s="129"/>
      <c r="CN584" s="129"/>
      <c r="CO584" s="129"/>
      <c r="CP584" s="129"/>
      <c r="CQ584" s="129"/>
      <c r="CR584" s="129"/>
      <c r="CS584" s="129"/>
      <c r="CT584" s="129"/>
      <c r="CU584" s="129"/>
      <c r="CV584" s="129"/>
      <c r="CW584" s="129"/>
      <c r="CX584" s="129"/>
      <c r="CY584" s="129"/>
      <c r="CZ584" s="129"/>
      <c r="DA584" s="129"/>
      <c r="DB584" s="129"/>
      <c r="DC584" s="129"/>
      <c r="DD584" s="129"/>
      <c r="DE584" s="129"/>
      <c r="DF584" s="129"/>
      <c r="DG584" s="129"/>
      <c r="DH584" s="129"/>
      <c r="DI584" s="129"/>
      <c r="DJ584" s="129"/>
      <c r="DK584" s="129"/>
      <c r="DL584" s="129"/>
      <c r="DM584" s="129"/>
      <c r="DN584" s="129"/>
      <c r="DO584" s="129"/>
      <c r="DP584" s="129"/>
      <c r="DQ584" s="129"/>
      <c r="DR584" s="129"/>
      <c r="DS584" s="129"/>
      <c r="DT584" s="129"/>
      <c r="DU584" s="129"/>
      <c r="DV584" s="129"/>
      <c r="DW584" s="129"/>
      <c r="DX584" s="129"/>
      <c r="DY584" s="129"/>
      <c r="DZ584" s="129"/>
      <c r="EA584" s="129"/>
      <c r="EB584" s="129"/>
      <c r="EC584" s="129"/>
      <c r="ED584" s="129"/>
      <c r="EE584" s="129"/>
      <c r="EF584" s="129"/>
      <c r="EG584" s="129"/>
      <c r="EH584" s="129"/>
      <c r="EI584" s="129"/>
      <c r="EJ584" s="129"/>
      <c r="EK584" s="129"/>
      <c r="EL584" s="129"/>
      <c r="EM584" s="129"/>
      <c r="EN584" s="129"/>
      <c r="EO584" s="129"/>
      <c r="EP584" s="129"/>
      <c r="EQ584" s="129"/>
      <c r="ER584" s="129"/>
      <c r="ES584" s="129"/>
      <c r="ET584" s="129"/>
      <c r="EU584" s="129"/>
      <c r="EV584" s="129"/>
      <c r="EW584" s="129"/>
      <c r="EX584" s="129"/>
      <c r="EY584" s="129"/>
      <c r="EZ584" s="129"/>
      <c r="FA584" s="129"/>
      <c r="FB584" s="129"/>
      <c r="FC584" s="129"/>
      <c r="FD584" s="129"/>
      <c r="FE584" s="129"/>
      <c r="FF584" s="129"/>
      <c r="FG584" s="129"/>
      <c r="FH584" s="129"/>
      <c r="FI584" s="129"/>
      <c r="FJ584" s="129"/>
      <c r="FK584" s="129"/>
      <c r="FL584" s="129"/>
      <c r="FM584" s="129"/>
      <c r="FN584" s="129"/>
      <c r="FO584" s="129"/>
      <c r="FP584" s="129"/>
      <c r="FQ584" s="129"/>
      <c r="FR584" s="129"/>
      <c r="FS584" s="129"/>
      <c r="FT584" s="129"/>
      <c r="FU584" s="129"/>
      <c r="FV584" s="129"/>
      <c r="FW584" s="129"/>
      <c r="FX584" s="129"/>
      <c r="FY584" s="129"/>
      <c r="FZ584" s="129"/>
      <c r="GA584" s="129"/>
      <c r="GB584" s="129"/>
      <c r="GC584" s="129"/>
      <c r="GD584" s="129"/>
      <c r="GE584" s="129"/>
      <c r="GF584" s="129"/>
      <c r="GG584" s="129"/>
      <c r="GH584" s="129"/>
      <c r="GI584" s="129"/>
      <c r="GJ584" s="129"/>
      <c r="GK584" s="129"/>
      <c r="GL584" s="129"/>
      <c r="GM584" s="129"/>
      <c r="GN584" s="129"/>
      <c r="GO584" s="129"/>
      <c r="GP584" s="129"/>
      <c r="GQ584" s="129"/>
      <c r="GR584" s="129"/>
      <c r="GS584" s="129"/>
      <c r="GT584" s="129"/>
      <c r="GU584" s="129"/>
      <c r="GV584" s="129"/>
      <c r="GW584" s="129"/>
      <c r="GX584" s="129"/>
      <c r="GY584" s="129"/>
      <c r="GZ584" s="129"/>
      <c r="HA584" s="129"/>
      <c r="HB584" s="129"/>
      <c r="HC584" s="129"/>
      <c r="HD584" s="129"/>
      <c r="HE584" s="129"/>
      <c r="HF584" s="129"/>
      <c r="HG584" s="129"/>
      <c r="HH584" s="129"/>
      <c r="HI584" s="129"/>
      <c r="HJ584" s="129"/>
      <c r="HK584" s="129"/>
      <c r="HL584" s="129"/>
      <c r="HM584" s="129"/>
      <c r="HN584" s="129"/>
      <c r="HO584" s="129"/>
      <c r="HP584" s="129"/>
      <c r="HQ584" s="129"/>
      <c r="HR584" s="129"/>
      <c r="HS584" s="129"/>
      <c r="HT584" s="129"/>
      <c r="HU584" s="129"/>
      <c r="HV584" s="129"/>
      <c r="HW584" s="129"/>
      <c r="HX584" s="129"/>
      <c r="HY584" s="129"/>
      <c r="HZ584" s="129"/>
      <c r="IA584" s="129"/>
      <c r="IB584" s="129"/>
      <c r="IC584" s="129"/>
      <c r="ID584" s="129"/>
      <c r="IE584" s="129"/>
      <c r="IF584" s="129"/>
      <c r="IG584" s="129"/>
      <c r="IH584" s="129"/>
      <c r="II584" s="129"/>
      <c r="IJ584" s="129"/>
      <c r="IK584" s="129"/>
      <c r="IL584" s="129"/>
      <c r="IM584" s="129"/>
      <c r="IN584" s="129"/>
      <c r="IO584" s="129"/>
      <c r="IP584" s="129"/>
      <c r="IQ584" s="129"/>
      <c r="IR584" s="129"/>
      <c r="IS584" s="129"/>
      <c r="IT584" s="129"/>
      <c r="IU584" s="129"/>
      <c r="IV584" s="129"/>
      <c r="IW584" s="129"/>
    </row>
    <row r="585" customFormat="false" ht="12.75" hidden="false" customHeight="false" outlineLevel="1" collapsed="false">
      <c r="A585" s="29"/>
      <c r="B585" s="128"/>
      <c r="C585" s="128"/>
      <c r="D585" s="135"/>
      <c r="E585" s="135"/>
      <c r="F585" s="135"/>
      <c r="G585" s="135"/>
      <c r="H585" s="135"/>
      <c r="I585" s="135"/>
      <c r="J585" s="135"/>
      <c r="K585" s="135"/>
      <c r="L585" s="135"/>
      <c r="M585" s="135"/>
      <c r="N585" s="135"/>
      <c r="O585" s="135"/>
      <c r="P585" s="135"/>
      <c r="Q585" s="135"/>
      <c r="R585" s="135"/>
      <c r="S585" s="135"/>
      <c r="T585" s="135"/>
      <c r="U585" s="135"/>
      <c r="V585" s="135"/>
      <c r="W585" s="135"/>
      <c r="X585" s="135"/>
      <c r="Y585" s="135"/>
      <c r="Z585" s="129"/>
      <c r="AA585" s="129"/>
      <c r="AB585" s="129"/>
      <c r="AC585" s="129"/>
      <c r="AD585" s="129"/>
      <c r="AE585" s="129"/>
      <c r="AF585" s="129"/>
      <c r="AG585" s="129"/>
      <c r="AH585" s="129"/>
      <c r="AI585" s="129"/>
      <c r="AJ585" s="129"/>
      <c r="AK585" s="129"/>
      <c r="AL585" s="129"/>
      <c r="AM585" s="129"/>
      <c r="AN585" s="129"/>
      <c r="AO585" s="129"/>
      <c r="AP585" s="129"/>
      <c r="AQ585" s="129"/>
      <c r="AR585" s="129"/>
      <c r="AS585" s="129"/>
      <c r="AT585" s="129"/>
      <c r="AU585" s="129"/>
      <c r="AV585" s="129"/>
      <c r="AW585" s="129"/>
      <c r="AX585" s="129"/>
      <c r="AY585" s="129"/>
      <c r="AZ585" s="129"/>
      <c r="BA585" s="129"/>
      <c r="BB585" s="129"/>
      <c r="BC585" s="129"/>
      <c r="BD585" s="129"/>
      <c r="BE585" s="129"/>
      <c r="BF585" s="129"/>
      <c r="BG585" s="129"/>
      <c r="BH585" s="129"/>
      <c r="BI585" s="129"/>
      <c r="BJ585" s="129"/>
      <c r="BK585" s="129"/>
      <c r="BL585" s="129"/>
      <c r="BM585" s="129"/>
      <c r="BN585" s="129"/>
      <c r="BO585" s="129"/>
      <c r="BP585" s="129"/>
      <c r="BQ585" s="129"/>
      <c r="BR585" s="129"/>
      <c r="BS585" s="129"/>
      <c r="BT585" s="129"/>
      <c r="BU585" s="129"/>
      <c r="BV585" s="129"/>
      <c r="BW585" s="129"/>
      <c r="BX585" s="129"/>
      <c r="BY585" s="129"/>
      <c r="BZ585" s="129"/>
      <c r="CA585" s="129"/>
      <c r="CB585" s="129"/>
      <c r="CC585" s="129"/>
      <c r="CD585" s="129"/>
      <c r="CE585" s="129"/>
      <c r="CF585" s="129"/>
      <c r="CG585" s="129"/>
      <c r="CH585" s="129"/>
      <c r="CI585" s="129"/>
      <c r="CJ585" s="129"/>
      <c r="CK585" s="129"/>
      <c r="CL585" s="129"/>
      <c r="CM585" s="129"/>
      <c r="CN585" s="129"/>
      <c r="CO585" s="129"/>
      <c r="CP585" s="129"/>
      <c r="CQ585" s="129"/>
      <c r="CR585" s="129"/>
      <c r="CS585" s="129"/>
      <c r="CT585" s="129"/>
      <c r="CU585" s="129"/>
      <c r="CV585" s="129"/>
      <c r="CW585" s="129"/>
      <c r="CX585" s="129"/>
      <c r="CY585" s="129"/>
      <c r="CZ585" s="129"/>
      <c r="DA585" s="129"/>
      <c r="DB585" s="129"/>
      <c r="DC585" s="129"/>
      <c r="DD585" s="129"/>
      <c r="DE585" s="129"/>
      <c r="DF585" s="129"/>
      <c r="DG585" s="129"/>
      <c r="DH585" s="129"/>
      <c r="DI585" s="129"/>
      <c r="DJ585" s="129"/>
      <c r="DK585" s="129"/>
      <c r="DL585" s="129"/>
      <c r="DM585" s="129"/>
      <c r="DN585" s="129"/>
      <c r="DO585" s="129"/>
      <c r="DP585" s="129"/>
      <c r="DQ585" s="129"/>
      <c r="DR585" s="129"/>
      <c r="DS585" s="129"/>
      <c r="DT585" s="129"/>
      <c r="DU585" s="129"/>
      <c r="DV585" s="129"/>
      <c r="DW585" s="129"/>
      <c r="DX585" s="129"/>
      <c r="DY585" s="129"/>
      <c r="DZ585" s="129"/>
      <c r="EA585" s="129"/>
      <c r="EB585" s="129"/>
      <c r="EC585" s="129"/>
      <c r="ED585" s="129"/>
      <c r="EE585" s="129"/>
      <c r="EF585" s="129"/>
      <c r="EG585" s="129"/>
      <c r="EH585" s="129"/>
      <c r="EI585" s="129"/>
      <c r="EJ585" s="129"/>
      <c r="EK585" s="129"/>
      <c r="EL585" s="129"/>
      <c r="EM585" s="129"/>
      <c r="EN585" s="129"/>
      <c r="EO585" s="129"/>
      <c r="EP585" s="129"/>
      <c r="EQ585" s="129"/>
      <c r="ER585" s="129"/>
      <c r="ES585" s="129"/>
      <c r="ET585" s="129"/>
      <c r="EU585" s="129"/>
      <c r="EV585" s="129"/>
      <c r="EW585" s="129"/>
      <c r="EX585" s="129"/>
      <c r="EY585" s="129"/>
      <c r="EZ585" s="129"/>
      <c r="FA585" s="129"/>
      <c r="FB585" s="129"/>
      <c r="FC585" s="129"/>
      <c r="FD585" s="129"/>
      <c r="FE585" s="129"/>
      <c r="FF585" s="129"/>
      <c r="FG585" s="129"/>
      <c r="FH585" s="129"/>
      <c r="FI585" s="129"/>
      <c r="FJ585" s="129"/>
      <c r="FK585" s="129"/>
      <c r="FL585" s="129"/>
      <c r="FM585" s="129"/>
      <c r="FN585" s="129"/>
      <c r="FO585" s="129"/>
      <c r="FP585" s="129"/>
      <c r="FQ585" s="129"/>
      <c r="FR585" s="129"/>
      <c r="FS585" s="129"/>
      <c r="FT585" s="129"/>
      <c r="FU585" s="129"/>
      <c r="FV585" s="129"/>
      <c r="FW585" s="129"/>
      <c r="FX585" s="129"/>
      <c r="FY585" s="129"/>
      <c r="FZ585" s="129"/>
      <c r="GA585" s="129"/>
      <c r="GB585" s="129"/>
      <c r="GC585" s="129"/>
      <c r="GD585" s="129"/>
      <c r="GE585" s="129"/>
      <c r="GF585" s="129"/>
      <c r="GG585" s="129"/>
      <c r="GH585" s="129"/>
      <c r="GI585" s="129"/>
      <c r="GJ585" s="129"/>
      <c r="GK585" s="129"/>
      <c r="GL585" s="129"/>
      <c r="GM585" s="129"/>
      <c r="GN585" s="129"/>
      <c r="GO585" s="129"/>
      <c r="GP585" s="129"/>
      <c r="GQ585" s="129"/>
      <c r="GR585" s="129"/>
      <c r="GS585" s="129"/>
      <c r="GT585" s="129"/>
      <c r="GU585" s="129"/>
      <c r="GV585" s="129"/>
      <c r="GW585" s="129"/>
      <c r="GX585" s="129"/>
      <c r="GY585" s="129"/>
      <c r="GZ585" s="129"/>
      <c r="HA585" s="129"/>
      <c r="HB585" s="129"/>
      <c r="HC585" s="129"/>
      <c r="HD585" s="129"/>
      <c r="HE585" s="129"/>
      <c r="HF585" s="129"/>
      <c r="HG585" s="129"/>
      <c r="HH585" s="129"/>
      <c r="HI585" s="129"/>
      <c r="HJ585" s="129"/>
      <c r="HK585" s="129"/>
      <c r="HL585" s="129"/>
      <c r="HM585" s="129"/>
      <c r="HN585" s="129"/>
      <c r="HO585" s="129"/>
      <c r="HP585" s="129"/>
      <c r="HQ585" s="129"/>
      <c r="HR585" s="129"/>
      <c r="HS585" s="129"/>
      <c r="HT585" s="129"/>
      <c r="HU585" s="129"/>
      <c r="HV585" s="129"/>
      <c r="HW585" s="129"/>
      <c r="HX585" s="129"/>
      <c r="HY585" s="129"/>
      <c r="HZ585" s="129"/>
      <c r="IA585" s="129"/>
      <c r="IB585" s="129"/>
      <c r="IC585" s="129"/>
      <c r="ID585" s="129"/>
      <c r="IE585" s="129"/>
      <c r="IF585" s="129"/>
      <c r="IG585" s="129"/>
      <c r="IH585" s="129"/>
      <c r="II585" s="129"/>
      <c r="IJ585" s="129"/>
      <c r="IK585" s="129"/>
      <c r="IL585" s="129"/>
      <c r="IM585" s="129"/>
      <c r="IN585" s="129"/>
      <c r="IO585" s="129"/>
      <c r="IP585" s="129"/>
      <c r="IQ585" s="129"/>
      <c r="IR585" s="129"/>
      <c r="IS585" s="129"/>
      <c r="IT585" s="129"/>
      <c r="IU585" s="129"/>
      <c r="IV585" s="129"/>
      <c r="IW585" s="129"/>
    </row>
    <row r="586" customFormat="false" ht="12.75" hidden="false" customHeight="false" outlineLevel="1" collapsed="false">
      <c r="A586" s="104"/>
      <c r="B586" s="128"/>
      <c r="C586" s="128"/>
      <c r="D586" s="135"/>
      <c r="E586" s="135"/>
      <c r="F586" s="135"/>
      <c r="G586" s="135"/>
      <c r="H586" s="135"/>
      <c r="I586" s="135"/>
      <c r="J586" s="135"/>
      <c r="K586" s="135"/>
      <c r="L586" s="135"/>
      <c r="M586" s="135"/>
      <c r="N586" s="135"/>
      <c r="O586" s="135"/>
      <c r="P586" s="135"/>
      <c r="Q586" s="135"/>
      <c r="R586" s="135"/>
      <c r="S586" s="135"/>
      <c r="T586" s="135"/>
      <c r="U586" s="135"/>
      <c r="V586" s="135"/>
      <c r="W586" s="135"/>
      <c r="X586" s="135"/>
      <c r="Y586" s="135"/>
      <c r="Z586" s="129"/>
      <c r="AA586" s="129"/>
      <c r="AB586" s="129"/>
      <c r="AC586" s="129"/>
      <c r="AD586" s="129"/>
      <c r="AE586" s="129"/>
      <c r="AF586" s="129"/>
      <c r="AG586" s="129"/>
      <c r="AH586" s="129"/>
      <c r="AI586" s="129"/>
      <c r="AJ586" s="129"/>
      <c r="AK586" s="129"/>
      <c r="AL586" s="129"/>
      <c r="AM586" s="129"/>
      <c r="AN586" s="129"/>
      <c r="AO586" s="129"/>
      <c r="AP586" s="129"/>
      <c r="AQ586" s="129"/>
      <c r="AR586" s="129"/>
      <c r="AS586" s="129"/>
      <c r="AT586" s="129"/>
      <c r="AU586" s="129"/>
      <c r="AV586" s="129"/>
      <c r="AW586" s="129"/>
      <c r="AX586" s="129"/>
      <c r="AY586" s="129"/>
      <c r="AZ586" s="129"/>
      <c r="BA586" s="129"/>
      <c r="BB586" s="129"/>
      <c r="BC586" s="129"/>
      <c r="BD586" s="129"/>
      <c r="BE586" s="129"/>
      <c r="BF586" s="129"/>
      <c r="BG586" s="129"/>
      <c r="BH586" s="129"/>
      <c r="BI586" s="129"/>
      <c r="BJ586" s="129"/>
      <c r="BK586" s="129"/>
      <c r="BL586" s="129"/>
      <c r="BM586" s="129"/>
      <c r="BN586" s="129"/>
      <c r="BO586" s="129"/>
      <c r="BP586" s="129"/>
      <c r="BQ586" s="129"/>
      <c r="BR586" s="129"/>
      <c r="BS586" s="129"/>
      <c r="BT586" s="129"/>
      <c r="BU586" s="129"/>
      <c r="BV586" s="129"/>
      <c r="BW586" s="129"/>
      <c r="BX586" s="129"/>
      <c r="BY586" s="129"/>
      <c r="BZ586" s="129"/>
      <c r="CA586" s="129"/>
      <c r="CB586" s="129"/>
      <c r="CC586" s="129"/>
      <c r="CD586" s="129"/>
      <c r="CE586" s="129"/>
      <c r="CF586" s="129"/>
      <c r="CG586" s="129"/>
      <c r="CH586" s="129"/>
      <c r="CI586" s="129"/>
      <c r="CJ586" s="129"/>
      <c r="CK586" s="129"/>
      <c r="CL586" s="129"/>
      <c r="CM586" s="129"/>
      <c r="CN586" s="129"/>
      <c r="CO586" s="129"/>
      <c r="CP586" s="129"/>
      <c r="CQ586" s="129"/>
      <c r="CR586" s="129"/>
      <c r="CS586" s="129"/>
      <c r="CT586" s="129"/>
      <c r="CU586" s="129"/>
      <c r="CV586" s="129"/>
      <c r="CW586" s="129"/>
      <c r="CX586" s="129"/>
      <c r="CY586" s="129"/>
      <c r="CZ586" s="129"/>
      <c r="DA586" s="129"/>
      <c r="DB586" s="129"/>
      <c r="DC586" s="129"/>
      <c r="DD586" s="129"/>
      <c r="DE586" s="129"/>
      <c r="DF586" s="129"/>
      <c r="DG586" s="129"/>
      <c r="DH586" s="129"/>
      <c r="DI586" s="129"/>
      <c r="DJ586" s="129"/>
      <c r="DK586" s="129"/>
      <c r="DL586" s="129"/>
      <c r="DM586" s="129"/>
      <c r="DN586" s="129"/>
      <c r="DO586" s="129"/>
      <c r="DP586" s="129"/>
      <c r="DQ586" s="129"/>
      <c r="DR586" s="129"/>
      <c r="DS586" s="129"/>
      <c r="DT586" s="129"/>
      <c r="DU586" s="129"/>
      <c r="DV586" s="129"/>
      <c r="DW586" s="129"/>
      <c r="DX586" s="129"/>
      <c r="DY586" s="129"/>
      <c r="DZ586" s="129"/>
      <c r="EA586" s="129"/>
      <c r="EB586" s="129"/>
      <c r="EC586" s="129"/>
      <c r="ED586" s="129"/>
      <c r="EE586" s="129"/>
      <c r="EF586" s="129"/>
      <c r="EG586" s="129"/>
      <c r="EH586" s="129"/>
      <c r="EI586" s="129"/>
      <c r="EJ586" s="129"/>
      <c r="EK586" s="129"/>
      <c r="EL586" s="129"/>
      <c r="EM586" s="129"/>
      <c r="EN586" s="129"/>
      <c r="EO586" s="129"/>
      <c r="EP586" s="129"/>
      <c r="EQ586" s="129"/>
      <c r="ER586" s="129"/>
      <c r="ES586" s="129"/>
      <c r="ET586" s="129"/>
      <c r="EU586" s="129"/>
      <c r="EV586" s="129"/>
      <c r="EW586" s="129"/>
      <c r="EX586" s="129"/>
      <c r="EY586" s="129"/>
      <c r="EZ586" s="129"/>
      <c r="FA586" s="129"/>
      <c r="FB586" s="129"/>
      <c r="FC586" s="129"/>
      <c r="FD586" s="129"/>
      <c r="FE586" s="129"/>
      <c r="FF586" s="129"/>
      <c r="FG586" s="129"/>
      <c r="FH586" s="129"/>
      <c r="FI586" s="129"/>
      <c r="FJ586" s="129"/>
      <c r="FK586" s="129"/>
      <c r="FL586" s="129"/>
      <c r="FM586" s="129"/>
      <c r="FN586" s="129"/>
      <c r="FO586" s="129"/>
      <c r="FP586" s="129"/>
      <c r="FQ586" s="129"/>
      <c r="FR586" s="129"/>
      <c r="FS586" s="129"/>
      <c r="FT586" s="129"/>
      <c r="FU586" s="129"/>
      <c r="FV586" s="129"/>
      <c r="FW586" s="129"/>
      <c r="FX586" s="129"/>
      <c r="FY586" s="129"/>
      <c r="FZ586" s="129"/>
      <c r="GA586" s="129"/>
      <c r="GB586" s="129"/>
      <c r="GC586" s="129"/>
      <c r="GD586" s="129"/>
      <c r="GE586" s="129"/>
      <c r="GF586" s="129"/>
      <c r="GG586" s="129"/>
      <c r="GH586" s="129"/>
      <c r="GI586" s="129"/>
      <c r="GJ586" s="129"/>
      <c r="GK586" s="129"/>
      <c r="GL586" s="129"/>
      <c r="GM586" s="129"/>
      <c r="GN586" s="129"/>
      <c r="GO586" s="129"/>
      <c r="GP586" s="129"/>
      <c r="GQ586" s="129"/>
      <c r="GR586" s="129"/>
      <c r="GS586" s="129"/>
      <c r="GT586" s="129"/>
      <c r="GU586" s="129"/>
      <c r="GV586" s="129"/>
      <c r="GW586" s="129"/>
      <c r="GX586" s="129"/>
      <c r="GY586" s="129"/>
      <c r="GZ586" s="129"/>
      <c r="HA586" s="129"/>
      <c r="HB586" s="129"/>
      <c r="HC586" s="129"/>
      <c r="HD586" s="129"/>
      <c r="HE586" s="129"/>
      <c r="HF586" s="129"/>
      <c r="HG586" s="129"/>
      <c r="HH586" s="129"/>
      <c r="HI586" s="129"/>
      <c r="HJ586" s="129"/>
      <c r="HK586" s="129"/>
      <c r="HL586" s="129"/>
      <c r="HM586" s="129"/>
      <c r="HN586" s="129"/>
      <c r="HO586" s="129"/>
      <c r="HP586" s="129"/>
      <c r="HQ586" s="129"/>
      <c r="HR586" s="129"/>
      <c r="HS586" s="129"/>
      <c r="HT586" s="129"/>
      <c r="HU586" s="129"/>
      <c r="HV586" s="129"/>
      <c r="HW586" s="129"/>
      <c r="HX586" s="129"/>
      <c r="HY586" s="129"/>
      <c r="HZ586" s="129"/>
      <c r="IA586" s="129"/>
      <c r="IB586" s="129"/>
      <c r="IC586" s="129"/>
      <c r="ID586" s="129"/>
      <c r="IE586" s="129"/>
      <c r="IF586" s="129"/>
      <c r="IG586" s="129"/>
      <c r="IH586" s="129"/>
      <c r="II586" s="129"/>
      <c r="IJ586" s="129"/>
      <c r="IK586" s="129"/>
      <c r="IL586" s="129"/>
      <c r="IM586" s="129"/>
      <c r="IN586" s="129"/>
      <c r="IO586" s="129"/>
      <c r="IP586" s="129"/>
      <c r="IQ586" s="129"/>
      <c r="IR586" s="129"/>
      <c r="IS586" s="129"/>
      <c r="IT586" s="129"/>
      <c r="IU586" s="129"/>
      <c r="IV586" s="129"/>
      <c r="IW586" s="129"/>
    </row>
    <row r="587" customFormat="false" ht="12.75" hidden="false" customHeight="false" outlineLevel="1" collapsed="false">
      <c r="A587" s="104"/>
      <c r="B587" s="128"/>
      <c r="C587" s="128"/>
      <c r="D587" s="135"/>
      <c r="E587" s="135"/>
      <c r="F587" s="135"/>
      <c r="G587" s="135"/>
      <c r="H587" s="135"/>
      <c r="I587" s="135"/>
      <c r="J587" s="135"/>
      <c r="K587" s="135"/>
      <c r="L587" s="135"/>
      <c r="M587" s="135"/>
      <c r="N587" s="135"/>
      <c r="O587" s="135"/>
      <c r="P587" s="135"/>
      <c r="Q587" s="135"/>
      <c r="R587" s="135"/>
      <c r="S587" s="135"/>
      <c r="T587" s="135"/>
      <c r="U587" s="135"/>
      <c r="V587" s="135"/>
      <c r="W587" s="135"/>
      <c r="X587" s="135"/>
      <c r="Y587" s="135"/>
      <c r="Z587" s="129"/>
      <c r="AA587" s="129"/>
      <c r="AB587" s="129"/>
      <c r="AC587" s="129"/>
      <c r="AD587" s="129"/>
      <c r="AE587" s="129"/>
      <c r="AF587" s="129"/>
      <c r="AG587" s="129"/>
      <c r="AH587" s="129"/>
      <c r="AI587" s="129"/>
      <c r="AJ587" s="129"/>
      <c r="AK587" s="129"/>
      <c r="AL587" s="129"/>
      <c r="AM587" s="129"/>
      <c r="AN587" s="129"/>
      <c r="AO587" s="129"/>
      <c r="AP587" s="129"/>
      <c r="AQ587" s="129"/>
      <c r="AR587" s="129"/>
      <c r="AS587" s="129"/>
      <c r="AT587" s="129"/>
      <c r="AU587" s="129"/>
      <c r="AV587" s="129"/>
      <c r="AW587" s="129"/>
      <c r="AX587" s="129"/>
      <c r="AY587" s="129"/>
      <c r="AZ587" s="129"/>
      <c r="BA587" s="129"/>
      <c r="BB587" s="129"/>
      <c r="BC587" s="129"/>
      <c r="BD587" s="129"/>
      <c r="BE587" s="129"/>
      <c r="BF587" s="129"/>
      <c r="BG587" s="129"/>
      <c r="BH587" s="129"/>
      <c r="BI587" s="129"/>
      <c r="BJ587" s="129"/>
      <c r="BK587" s="129"/>
      <c r="BL587" s="129"/>
      <c r="BM587" s="129"/>
      <c r="BN587" s="129"/>
      <c r="BO587" s="129"/>
      <c r="BP587" s="129"/>
      <c r="BQ587" s="129"/>
      <c r="BR587" s="129"/>
      <c r="BS587" s="129"/>
      <c r="BT587" s="129"/>
      <c r="BU587" s="129"/>
      <c r="BV587" s="129"/>
      <c r="BW587" s="129"/>
      <c r="BX587" s="129"/>
      <c r="BY587" s="129"/>
      <c r="BZ587" s="129"/>
      <c r="CA587" s="129"/>
      <c r="CB587" s="129"/>
      <c r="CC587" s="129"/>
      <c r="CD587" s="129"/>
      <c r="CE587" s="129"/>
      <c r="CF587" s="129"/>
      <c r="CG587" s="129"/>
      <c r="CH587" s="129"/>
      <c r="CI587" s="129"/>
      <c r="CJ587" s="129"/>
      <c r="CK587" s="129"/>
      <c r="CL587" s="129"/>
      <c r="CM587" s="129"/>
      <c r="CN587" s="129"/>
      <c r="CO587" s="129"/>
      <c r="CP587" s="129"/>
      <c r="CQ587" s="129"/>
      <c r="CR587" s="129"/>
      <c r="CS587" s="129"/>
      <c r="CT587" s="129"/>
      <c r="CU587" s="129"/>
      <c r="CV587" s="129"/>
      <c r="CW587" s="129"/>
      <c r="CX587" s="129"/>
      <c r="CY587" s="129"/>
      <c r="CZ587" s="129"/>
      <c r="DA587" s="129"/>
      <c r="DB587" s="129"/>
      <c r="DC587" s="129"/>
      <c r="DD587" s="129"/>
      <c r="DE587" s="129"/>
      <c r="DF587" s="129"/>
      <c r="DG587" s="129"/>
      <c r="DH587" s="129"/>
      <c r="DI587" s="129"/>
      <c r="DJ587" s="129"/>
      <c r="DK587" s="129"/>
      <c r="DL587" s="129"/>
      <c r="DM587" s="129"/>
      <c r="DN587" s="129"/>
      <c r="DO587" s="129"/>
      <c r="DP587" s="129"/>
      <c r="DQ587" s="129"/>
      <c r="DR587" s="129"/>
      <c r="DS587" s="129"/>
      <c r="DT587" s="129"/>
      <c r="DU587" s="129"/>
      <c r="DV587" s="129"/>
      <c r="DW587" s="129"/>
      <c r="DX587" s="129"/>
      <c r="DY587" s="129"/>
      <c r="DZ587" s="129"/>
      <c r="EA587" s="129"/>
      <c r="EB587" s="129"/>
      <c r="EC587" s="129"/>
      <c r="ED587" s="129"/>
      <c r="EE587" s="129"/>
      <c r="EF587" s="129"/>
      <c r="EG587" s="129"/>
      <c r="EH587" s="129"/>
      <c r="EI587" s="129"/>
      <c r="EJ587" s="129"/>
      <c r="EK587" s="129"/>
      <c r="EL587" s="129"/>
      <c r="EM587" s="129"/>
      <c r="EN587" s="129"/>
      <c r="EO587" s="129"/>
      <c r="EP587" s="129"/>
      <c r="EQ587" s="129"/>
      <c r="ER587" s="129"/>
      <c r="ES587" s="129"/>
      <c r="ET587" s="129"/>
      <c r="EU587" s="129"/>
      <c r="EV587" s="129"/>
      <c r="EW587" s="129"/>
      <c r="EX587" s="129"/>
      <c r="EY587" s="129"/>
      <c r="EZ587" s="129"/>
      <c r="FA587" s="129"/>
      <c r="FB587" s="129"/>
      <c r="FC587" s="129"/>
      <c r="FD587" s="129"/>
      <c r="FE587" s="129"/>
      <c r="FF587" s="129"/>
      <c r="FG587" s="129"/>
      <c r="FH587" s="129"/>
      <c r="FI587" s="129"/>
      <c r="FJ587" s="129"/>
      <c r="FK587" s="129"/>
      <c r="FL587" s="129"/>
      <c r="FM587" s="129"/>
      <c r="FN587" s="129"/>
      <c r="FO587" s="129"/>
      <c r="FP587" s="129"/>
      <c r="FQ587" s="129"/>
      <c r="FR587" s="129"/>
      <c r="FS587" s="129"/>
      <c r="FT587" s="129"/>
      <c r="FU587" s="129"/>
      <c r="FV587" s="129"/>
      <c r="FW587" s="129"/>
      <c r="FX587" s="129"/>
      <c r="FY587" s="129"/>
      <c r="FZ587" s="129"/>
      <c r="GA587" s="129"/>
      <c r="GB587" s="129"/>
      <c r="GC587" s="129"/>
      <c r="GD587" s="129"/>
      <c r="GE587" s="129"/>
      <c r="GF587" s="129"/>
      <c r="GG587" s="129"/>
      <c r="GH587" s="129"/>
      <c r="GI587" s="129"/>
      <c r="GJ587" s="129"/>
      <c r="GK587" s="129"/>
      <c r="GL587" s="129"/>
      <c r="GM587" s="129"/>
      <c r="GN587" s="129"/>
      <c r="GO587" s="129"/>
      <c r="GP587" s="129"/>
      <c r="GQ587" s="129"/>
      <c r="GR587" s="129"/>
      <c r="GS587" s="129"/>
      <c r="GT587" s="129"/>
      <c r="GU587" s="129"/>
      <c r="GV587" s="129"/>
      <c r="GW587" s="129"/>
      <c r="GX587" s="129"/>
      <c r="GY587" s="129"/>
      <c r="GZ587" s="129"/>
      <c r="HA587" s="129"/>
      <c r="HB587" s="129"/>
      <c r="HC587" s="129"/>
      <c r="HD587" s="129"/>
      <c r="HE587" s="129"/>
      <c r="HF587" s="129"/>
      <c r="HG587" s="129"/>
      <c r="HH587" s="129"/>
      <c r="HI587" s="129"/>
      <c r="HJ587" s="129"/>
      <c r="HK587" s="129"/>
      <c r="HL587" s="129"/>
      <c r="HM587" s="129"/>
      <c r="HN587" s="129"/>
      <c r="HO587" s="129"/>
      <c r="HP587" s="129"/>
      <c r="HQ587" s="129"/>
      <c r="HR587" s="129"/>
      <c r="HS587" s="129"/>
      <c r="HT587" s="129"/>
      <c r="HU587" s="129"/>
      <c r="HV587" s="129"/>
      <c r="HW587" s="129"/>
      <c r="HX587" s="129"/>
      <c r="HY587" s="129"/>
      <c r="HZ587" s="129"/>
      <c r="IA587" s="129"/>
      <c r="IB587" s="129"/>
      <c r="IC587" s="129"/>
      <c r="ID587" s="129"/>
      <c r="IE587" s="129"/>
      <c r="IF587" s="129"/>
      <c r="IG587" s="129"/>
      <c r="IH587" s="129"/>
      <c r="II587" s="129"/>
      <c r="IJ587" s="129"/>
      <c r="IK587" s="129"/>
      <c r="IL587" s="129"/>
      <c r="IM587" s="129"/>
      <c r="IN587" s="129"/>
      <c r="IO587" s="129"/>
      <c r="IP587" s="129"/>
      <c r="IQ587" s="129"/>
      <c r="IR587" s="129"/>
      <c r="IS587" s="129"/>
      <c r="IT587" s="129"/>
      <c r="IU587" s="129"/>
      <c r="IV587" s="129"/>
      <c r="IW587" s="129"/>
    </row>
    <row r="588" customFormat="false" ht="12.75" hidden="false" customHeight="false" outlineLevel="1" collapsed="false">
      <c r="A588" s="104"/>
      <c r="B588" s="128"/>
      <c r="C588" s="128"/>
      <c r="D588" s="135"/>
      <c r="E588" s="135"/>
      <c r="F588" s="135"/>
      <c r="G588" s="135"/>
      <c r="H588" s="135"/>
      <c r="I588" s="135"/>
      <c r="J588" s="135"/>
      <c r="K588" s="135"/>
      <c r="L588" s="135"/>
      <c r="M588" s="135"/>
      <c r="N588" s="135"/>
      <c r="O588" s="135"/>
      <c r="P588" s="135"/>
      <c r="Q588" s="135"/>
      <c r="R588" s="135"/>
      <c r="S588" s="135"/>
      <c r="T588" s="135"/>
      <c r="U588" s="135"/>
      <c r="V588" s="135"/>
      <c r="W588" s="135"/>
      <c r="X588" s="135"/>
      <c r="Y588" s="135"/>
      <c r="Z588" s="129"/>
      <c r="AA588" s="129"/>
      <c r="AB588" s="129"/>
      <c r="AC588" s="129"/>
      <c r="AD588" s="129"/>
      <c r="AE588" s="129"/>
      <c r="AF588" s="129"/>
      <c r="AG588" s="129"/>
      <c r="AH588" s="129"/>
      <c r="AI588" s="129"/>
      <c r="AJ588" s="129"/>
      <c r="AK588" s="129"/>
      <c r="AL588" s="129"/>
      <c r="AM588" s="129"/>
      <c r="AN588" s="129"/>
      <c r="AO588" s="129"/>
      <c r="AP588" s="129"/>
      <c r="AQ588" s="129"/>
      <c r="AR588" s="129"/>
      <c r="AS588" s="129"/>
      <c r="AT588" s="129"/>
      <c r="AU588" s="129"/>
      <c r="AV588" s="129"/>
      <c r="AW588" s="129"/>
      <c r="AX588" s="129"/>
      <c r="AY588" s="129"/>
      <c r="AZ588" s="129"/>
      <c r="BA588" s="129"/>
      <c r="BB588" s="129"/>
      <c r="BC588" s="129"/>
      <c r="BD588" s="129"/>
      <c r="BE588" s="129"/>
      <c r="BF588" s="129"/>
      <c r="BG588" s="129"/>
      <c r="BH588" s="129"/>
      <c r="BI588" s="129"/>
      <c r="BJ588" s="129"/>
      <c r="BK588" s="129"/>
      <c r="BL588" s="129"/>
      <c r="BM588" s="129"/>
      <c r="BN588" s="129"/>
      <c r="BO588" s="129"/>
      <c r="BP588" s="129"/>
      <c r="BQ588" s="129"/>
      <c r="BR588" s="129"/>
      <c r="BS588" s="129"/>
      <c r="BT588" s="129"/>
      <c r="BU588" s="129"/>
      <c r="BV588" s="129"/>
      <c r="BW588" s="129"/>
      <c r="BX588" s="129"/>
      <c r="BY588" s="129"/>
      <c r="BZ588" s="129"/>
      <c r="CA588" s="129"/>
      <c r="CB588" s="129"/>
      <c r="CC588" s="129"/>
      <c r="CD588" s="129"/>
      <c r="CE588" s="129"/>
      <c r="CF588" s="129"/>
      <c r="CG588" s="129"/>
      <c r="CH588" s="129"/>
      <c r="CI588" s="129"/>
      <c r="CJ588" s="129"/>
      <c r="CK588" s="129"/>
      <c r="CL588" s="129"/>
      <c r="CM588" s="129"/>
      <c r="CN588" s="129"/>
      <c r="CO588" s="129"/>
      <c r="CP588" s="129"/>
      <c r="CQ588" s="129"/>
      <c r="CR588" s="129"/>
      <c r="CS588" s="129"/>
      <c r="CT588" s="129"/>
      <c r="CU588" s="129"/>
      <c r="CV588" s="129"/>
      <c r="CW588" s="129"/>
      <c r="CX588" s="129"/>
      <c r="CY588" s="129"/>
      <c r="CZ588" s="129"/>
      <c r="DA588" s="129"/>
      <c r="DB588" s="129"/>
      <c r="DC588" s="129"/>
      <c r="DD588" s="129"/>
      <c r="DE588" s="129"/>
      <c r="DF588" s="129"/>
      <c r="DG588" s="129"/>
      <c r="DH588" s="129"/>
      <c r="DI588" s="129"/>
      <c r="DJ588" s="129"/>
      <c r="DK588" s="129"/>
      <c r="DL588" s="129"/>
      <c r="DM588" s="129"/>
      <c r="DN588" s="129"/>
      <c r="DO588" s="129"/>
      <c r="DP588" s="129"/>
      <c r="DQ588" s="129"/>
      <c r="DR588" s="129"/>
      <c r="DS588" s="129"/>
      <c r="DT588" s="129"/>
      <c r="DU588" s="129"/>
      <c r="DV588" s="129"/>
      <c r="DW588" s="129"/>
      <c r="DX588" s="129"/>
      <c r="DY588" s="129"/>
      <c r="DZ588" s="129"/>
      <c r="EA588" s="129"/>
      <c r="EB588" s="129"/>
      <c r="EC588" s="129"/>
      <c r="ED588" s="129"/>
      <c r="EE588" s="129"/>
      <c r="EF588" s="129"/>
      <c r="EG588" s="129"/>
      <c r="EH588" s="129"/>
      <c r="EI588" s="129"/>
      <c r="EJ588" s="129"/>
      <c r="EK588" s="129"/>
      <c r="EL588" s="129"/>
      <c r="EM588" s="129"/>
      <c r="EN588" s="129"/>
      <c r="EO588" s="129"/>
      <c r="EP588" s="129"/>
      <c r="EQ588" s="129"/>
      <c r="ER588" s="129"/>
      <c r="ES588" s="129"/>
      <c r="ET588" s="129"/>
      <c r="EU588" s="129"/>
      <c r="EV588" s="129"/>
      <c r="EW588" s="129"/>
      <c r="EX588" s="129"/>
      <c r="EY588" s="129"/>
      <c r="EZ588" s="129"/>
      <c r="FA588" s="129"/>
      <c r="FB588" s="129"/>
      <c r="FC588" s="129"/>
      <c r="FD588" s="129"/>
      <c r="FE588" s="129"/>
      <c r="FF588" s="129"/>
      <c r="FG588" s="129"/>
      <c r="FH588" s="129"/>
      <c r="FI588" s="129"/>
      <c r="FJ588" s="129"/>
      <c r="FK588" s="129"/>
      <c r="FL588" s="129"/>
      <c r="FM588" s="129"/>
      <c r="FN588" s="129"/>
      <c r="FO588" s="129"/>
      <c r="FP588" s="129"/>
      <c r="FQ588" s="129"/>
      <c r="FR588" s="129"/>
      <c r="FS588" s="129"/>
      <c r="FT588" s="129"/>
      <c r="FU588" s="129"/>
      <c r="FV588" s="129"/>
      <c r="FW588" s="129"/>
      <c r="FX588" s="129"/>
      <c r="FY588" s="129"/>
      <c r="FZ588" s="129"/>
      <c r="GA588" s="129"/>
      <c r="GB588" s="129"/>
      <c r="GC588" s="129"/>
      <c r="GD588" s="129"/>
      <c r="GE588" s="129"/>
      <c r="GF588" s="129"/>
      <c r="GG588" s="129"/>
      <c r="GH588" s="129"/>
      <c r="GI588" s="129"/>
      <c r="GJ588" s="129"/>
      <c r="GK588" s="129"/>
      <c r="GL588" s="129"/>
      <c r="GM588" s="129"/>
      <c r="GN588" s="129"/>
      <c r="GO588" s="129"/>
      <c r="GP588" s="129"/>
      <c r="GQ588" s="129"/>
      <c r="GR588" s="129"/>
      <c r="GS588" s="129"/>
      <c r="GT588" s="129"/>
      <c r="GU588" s="129"/>
      <c r="GV588" s="129"/>
      <c r="GW588" s="129"/>
      <c r="GX588" s="129"/>
      <c r="GY588" s="129"/>
      <c r="GZ588" s="129"/>
      <c r="HA588" s="129"/>
      <c r="HB588" s="129"/>
      <c r="HC588" s="129"/>
      <c r="HD588" s="129"/>
      <c r="HE588" s="129"/>
      <c r="HF588" s="129"/>
      <c r="HG588" s="129"/>
      <c r="HH588" s="129"/>
      <c r="HI588" s="129"/>
      <c r="HJ588" s="129"/>
      <c r="HK588" s="129"/>
      <c r="HL588" s="129"/>
      <c r="HM588" s="129"/>
      <c r="HN588" s="129"/>
      <c r="HO588" s="129"/>
      <c r="HP588" s="129"/>
      <c r="HQ588" s="129"/>
      <c r="HR588" s="129"/>
      <c r="HS588" s="129"/>
      <c r="HT588" s="129"/>
      <c r="HU588" s="129"/>
      <c r="HV588" s="129"/>
      <c r="HW588" s="129"/>
      <c r="HX588" s="129"/>
      <c r="HY588" s="129"/>
      <c r="HZ588" s="129"/>
      <c r="IA588" s="129"/>
      <c r="IB588" s="129"/>
      <c r="IC588" s="129"/>
      <c r="ID588" s="129"/>
      <c r="IE588" s="129"/>
      <c r="IF588" s="129"/>
      <c r="IG588" s="129"/>
      <c r="IH588" s="129"/>
      <c r="II588" s="129"/>
      <c r="IJ588" s="129"/>
      <c r="IK588" s="129"/>
      <c r="IL588" s="129"/>
      <c r="IM588" s="129"/>
      <c r="IN588" s="129"/>
      <c r="IO588" s="129"/>
      <c r="IP588" s="129"/>
      <c r="IQ588" s="129"/>
      <c r="IR588" s="129"/>
      <c r="IS588" s="129"/>
      <c r="IT588" s="129"/>
      <c r="IU588" s="129"/>
      <c r="IV588" s="129"/>
      <c r="IW588" s="129"/>
    </row>
    <row r="589" customFormat="false" ht="12.75" hidden="false" customHeight="false" outlineLevel="1" collapsed="false">
      <c r="A589" s="29"/>
      <c r="B589" s="128"/>
      <c r="C589" s="128"/>
      <c r="D589" s="135"/>
      <c r="E589" s="135"/>
      <c r="F589" s="135"/>
      <c r="G589" s="135"/>
      <c r="H589" s="135"/>
      <c r="I589" s="135"/>
      <c r="J589" s="135"/>
      <c r="K589" s="135"/>
      <c r="L589" s="135"/>
      <c r="M589" s="135"/>
      <c r="N589" s="135"/>
      <c r="O589" s="135"/>
      <c r="P589" s="135"/>
      <c r="Q589" s="135"/>
      <c r="R589" s="135"/>
      <c r="S589" s="135"/>
      <c r="T589" s="135"/>
      <c r="U589" s="135"/>
      <c r="V589" s="135"/>
      <c r="W589" s="135"/>
      <c r="X589" s="135"/>
      <c r="Y589" s="135"/>
      <c r="Z589" s="129"/>
      <c r="AA589" s="129"/>
      <c r="AB589" s="129"/>
      <c r="AC589" s="129"/>
      <c r="AD589" s="129"/>
      <c r="AE589" s="129"/>
      <c r="AF589" s="129"/>
      <c r="AG589" s="129"/>
      <c r="AH589" s="129"/>
      <c r="AI589" s="129"/>
      <c r="AJ589" s="129"/>
      <c r="AK589" s="129"/>
      <c r="AL589" s="129"/>
      <c r="AM589" s="129"/>
      <c r="AN589" s="129"/>
      <c r="AO589" s="129"/>
      <c r="AP589" s="129"/>
      <c r="AQ589" s="129"/>
      <c r="AR589" s="129"/>
      <c r="AS589" s="129"/>
      <c r="AT589" s="129"/>
      <c r="AU589" s="129"/>
      <c r="AV589" s="129"/>
      <c r="AW589" s="129"/>
      <c r="AX589" s="129"/>
      <c r="AY589" s="129"/>
      <c r="AZ589" s="129"/>
      <c r="BA589" s="129"/>
      <c r="BB589" s="129"/>
      <c r="BC589" s="129"/>
      <c r="BD589" s="129"/>
      <c r="BE589" s="129"/>
      <c r="BF589" s="129"/>
      <c r="BG589" s="129"/>
      <c r="BH589" s="129"/>
      <c r="BI589" s="129"/>
      <c r="BJ589" s="129"/>
      <c r="BK589" s="129"/>
      <c r="BL589" s="129"/>
      <c r="BM589" s="129"/>
      <c r="BN589" s="129"/>
      <c r="BO589" s="129"/>
      <c r="BP589" s="129"/>
      <c r="BQ589" s="129"/>
      <c r="BR589" s="129"/>
      <c r="BS589" s="129"/>
      <c r="BT589" s="129"/>
      <c r="BU589" s="129"/>
      <c r="BV589" s="129"/>
      <c r="BW589" s="129"/>
      <c r="BX589" s="129"/>
      <c r="BY589" s="129"/>
      <c r="BZ589" s="129"/>
      <c r="CA589" s="129"/>
      <c r="CB589" s="129"/>
      <c r="CC589" s="129"/>
      <c r="CD589" s="129"/>
      <c r="CE589" s="129"/>
      <c r="CF589" s="129"/>
      <c r="CG589" s="129"/>
      <c r="CH589" s="129"/>
      <c r="CI589" s="129"/>
      <c r="CJ589" s="129"/>
      <c r="CK589" s="129"/>
      <c r="CL589" s="129"/>
      <c r="CM589" s="129"/>
      <c r="CN589" s="129"/>
      <c r="CO589" s="129"/>
      <c r="CP589" s="129"/>
      <c r="CQ589" s="129"/>
      <c r="CR589" s="129"/>
      <c r="CS589" s="129"/>
      <c r="CT589" s="129"/>
      <c r="CU589" s="129"/>
      <c r="CV589" s="129"/>
      <c r="CW589" s="129"/>
      <c r="CX589" s="129"/>
      <c r="CY589" s="129"/>
      <c r="CZ589" s="129"/>
      <c r="DA589" s="129"/>
      <c r="DB589" s="129"/>
      <c r="DC589" s="129"/>
      <c r="DD589" s="129"/>
      <c r="DE589" s="129"/>
      <c r="DF589" s="129"/>
      <c r="DG589" s="129"/>
      <c r="DH589" s="129"/>
      <c r="DI589" s="129"/>
      <c r="DJ589" s="129"/>
      <c r="DK589" s="129"/>
      <c r="DL589" s="129"/>
      <c r="DM589" s="129"/>
      <c r="DN589" s="129"/>
      <c r="DO589" s="129"/>
      <c r="DP589" s="129"/>
      <c r="DQ589" s="129"/>
      <c r="DR589" s="129"/>
      <c r="DS589" s="129"/>
      <c r="DT589" s="129"/>
      <c r="DU589" s="129"/>
      <c r="DV589" s="129"/>
      <c r="DW589" s="129"/>
      <c r="DX589" s="129"/>
      <c r="DY589" s="129"/>
      <c r="DZ589" s="129"/>
      <c r="EA589" s="129"/>
      <c r="EB589" s="129"/>
      <c r="EC589" s="129"/>
      <c r="ED589" s="129"/>
      <c r="EE589" s="129"/>
      <c r="EF589" s="129"/>
      <c r="EG589" s="129"/>
      <c r="EH589" s="129"/>
      <c r="EI589" s="129"/>
      <c r="EJ589" s="129"/>
      <c r="EK589" s="129"/>
      <c r="EL589" s="129"/>
      <c r="EM589" s="129"/>
      <c r="EN589" s="129"/>
      <c r="EO589" s="129"/>
      <c r="EP589" s="129"/>
      <c r="EQ589" s="129"/>
      <c r="ER589" s="129"/>
      <c r="ES589" s="129"/>
      <c r="ET589" s="129"/>
      <c r="EU589" s="129"/>
      <c r="EV589" s="129"/>
      <c r="EW589" s="129"/>
      <c r="EX589" s="129"/>
      <c r="EY589" s="129"/>
      <c r="EZ589" s="129"/>
      <c r="FA589" s="129"/>
      <c r="FB589" s="129"/>
      <c r="FC589" s="129"/>
      <c r="FD589" s="129"/>
      <c r="FE589" s="129"/>
      <c r="FF589" s="129"/>
      <c r="FG589" s="129"/>
      <c r="FH589" s="129"/>
      <c r="FI589" s="129"/>
      <c r="FJ589" s="129"/>
      <c r="FK589" s="129"/>
      <c r="FL589" s="129"/>
      <c r="FM589" s="129"/>
      <c r="FN589" s="129"/>
      <c r="FO589" s="129"/>
      <c r="FP589" s="129"/>
      <c r="FQ589" s="129"/>
      <c r="FR589" s="129"/>
      <c r="FS589" s="129"/>
      <c r="FT589" s="129"/>
      <c r="FU589" s="129"/>
      <c r="FV589" s="129"/>
      <c r="FW589" s="129"/>
      <c r="FX589" s="129"/>
      <c r="FY589" s="129"/>
      <c r="FZ589" s="129"/>
      <c r="GA589" s="129"/>
      <c r="GB589" s="129"/>
      <c r="GC589" s="129"/>
      <c r="GD589" s="129"/>
      <c r="GE589" s="129"/>
      <c r="GF589" s="129"/>
      <c r="GG589" s="129"/>
      <c r="GH589" s="129"/>
      <c r="GI589" s="129"/>
      <c r="GJ589" s="129"/>
      <c r="GK589" s="129"/>
      <c r="GL589" s="129"/>
      <c r="GM589" s="129"/>
      <c r="GN589" s="129"/>
      <c r="GO589" s="129"/>
      <c r="GP589" s="129"/>
      <c r="GQ589" s="129"/>
      <c r="GR589" s="129"/>
      <c r="GS589" s="129"/>
      <c r="GT589" s="129"/>
      <c r="GU589" s="129"/>
      <c r="GV589" s="129"/>
      <c r="GW589" s="129"/>
      <c r="GX589" s="129"/>
      <c r="GY589" s="129"/>
      <c r="GZ589" s="129"/>
      <c r="HA589" s="129"/>
      <c r="HB589" s="129"/>
      <c r="HC589" s="129"/>
      <c r="HD589" s="129"/>
      <c r="HE589" s="129"/>
      <c r="HF589" s="129"/>
      <c r="HG589" s="129"/>
      <c r="HH589" s="129"/>
      <c r="HI589" s="129"/>
      <c r="HJ589" s="129"/>
      <c r="HK589" s="129"/>
      <c r="HL589" s="129"/>
      <c r="HM589" s="129"/>
      <c r="HN589" s="129"/>
      <c r="HO589" s="129"/>
      <c r="HP589" s="129"/>
      <c r="HQ589" s="129"/>
      <c r="HR589" s="129"/>
      <c r="HS589" s="129"/>
      <c r="HT589" s="129"/>
      <c r="HU589" s="129"/>
      <c r="HV589" s="129"/>
      <c r="HW589" s="129"/>
      <c r="HX589" s="129"/>
      <c r="HY589" s="129"/>
      <c r="HZ589" s="129"/>
      <c r="IA589" s="129"/>
      <c r="IB589" s="129"/>
      <c r="IC589" s="129"/>
      <c r="ID589" s="129"/>
      <c r="IE589" s="129"/>
      <c r="IF589" s="129"/>
      <c r="IG589" s="129"/>
      <c r="IH589" s="129"/>
      <c r="II589" s="129"/>
      <c r="IJ589" s="129"/>
      <c r="IK589" s="129"/>
      <c r="IL589" s="129"/>
      <c r="IM589" s="129"/>
      <c r="IN589" s="129"/>
      <c r="IO589" s="129"/>
      <c r="IP589" s="129"/>
      <c r="IQ589" s="129"/>
      <c r="IR589" s="129"/>
      <c r="IS589" s="129"/>
      <c r="IT589" s="129"/>
      <c r="IU589" s="129"/>
      <c r="IV589" s="129"/>
      <c r="IW589" s="129"/>
    </row>
    <row r="590" customFormat="false" ht="12.75" hidden="false" customHeight="false" outlineLevel="1" collapsed="false">
      <c r="A590" s="29"/>
      <c r="B590" s="128"/>
      <c r="C590" s="128"/>
      <c r="D590" s="135"/>
      <c r="E590" s="135"/>
      <c r="F590" s="135"/>
      <c r="G590" s="135"/>
      <c r="H590" s="135"/>
      <c r="I590" s="135"/>
      <c r="J590" s="135"/>
      <c r="K590" s="135"/>
      <c r="L590" s="135"/>
      <c r="M590" s="135"/>
      <c r="N590" s="135"/>
      <c r="O590" s="135"/>
      <c r="P590" s="135"/>
      <c r="Q590" s="135"/>
      <c r="R590" s="135"/>
      <c r="S590" s="135"/>
      <c r="T590" s="135"/>
      <c r="U590" s="135"/>
      <c r="V590" s="135"/>
      <c r="W590" s="135"/>
      <c r="X590" s="135"/>
      <c r="Y590" s="135"/>
      <c r="Z590" s="129"/>
      <c r="AA590" s="129"/>
      <c r="AB590" s="129"/>
      <c r="AC590" s="129"/>
      <c r="AD590" s="129"/>
      <c r="AE590" s="129"/>
      <c r="AF590" s="129"/>
      <c r="AG590" s="129"/>
      <c r="AH590" s="129"/>
      <c r="AI590" s="129"/>
      <c r="AJ590" s="129"/>
      <c r="AK590" s="129"/>
      <c r="AL590" s="129"/>
      <c r="AM590" s="129"/>
      <c r="AN590" s="129"/>
      <c r="AO590" s="129"/>
      <c r="AP590" s="129"/>
      <c r="AQ590" s="129"/>
      <c r="AR590" s="129"/>
      <c r="AS590" s="129"/>
      <c r="AT590" s="129"/>
      <c r="AU590" s="129"/>
      <c r="AV590" s="129"/>
      <c r="AW590" s="129"/>
      <c r="AX590" s="129"/>
      <c r="AY590" s="129"/>
      <c r="AZ590" s="129"/>
      <c r="BA590" s="129"/>
      <c r="BB590" s="129"/>
      <c r="BC590" s="129"/>
      <c r="BD590" s="129"/>
      <c r="BE590" s="129"/>
      <c r="BF590" s="129"/>
      <c r="BG590" s="129"/>
      <c r="BH590" s="129"/>
      <c r="BI590" s="129"/>
      <c r="BJ590" s="129"/>
      <c r="BK590" s="129"/>
      <c r="BL590" s="129"/>
      <c r="BM590" s="129"/>
      <c r="BN590" s="129"/>
      <c r="BO590" s="129"/>
      <c r="BP590" s="129"/>
      <c r="BQ590" s="129"/>
      <c r="BR590" s="129"/>
      <c r="BS590" s="129"/>
      <c r="BT590" s="129"/>
      <c r="BU590" s="129"/>
      <c r="BV590" s="129"/>
      <c r="BW590" s="129"/>
      <c r="BX590" s="129"/>
      <c r="BY590" s="129"/>
      <c r="BZ590" s="129"/>
      <c r="CA590" s="129"/>
      <c r="CB590" s="129"/>
      <c r="CC590" s="129"/>
      <c r="CD590" s="129"/>
      <c r="CE590" s="129"/>
      <c r="CF590" s="129"/>
      <c r="CG590" s="129"/>
      <c r="CH590" s="129"/>
      <c r="CI590" s="129"/>
      <c r="CJ590" s="129"/>
      <c r="CK590" s="129"/>
      <c r="CL590" s="129"/>
      <c r="CM590" s="129"/>
      <c r="CN590" s="129"/>
      <c r="CO590" s="129"/>
      <c r="CP590" s="129"/>
      <c r="CQ590" s="129"/>
      <c r="CR590" s="129"/>
      <c r="CS590" s="129"/>
      <c r="CT590" s="129"/>
      <c r="CU590" s="129"/>
      <c r="CV590" s="129"/>
      <c r="CW590" s="129"/>
      <c r="CX590" s="129"/>
      <c r="CY590" s="129"/>
      <c r="CZ590" s="129"/>
      <c r="DA590" s="129"/>
      <c r="DB590" s="129"/>
      <c r="DC590" s="129"/>
      <c r="DD590" s="129"/>
      <c r="DE590" s="129"/>
      <c r="DF590" s="129"/>
      <c r="DG590" s="129"/>
      <c r="DH590" s="129"/>
      <c r="DI590" s="129"/>
      <c r="DJ590" s="129"/>
      <c r="DK590" s="129"/>
      <c r="DL590" s="129"/>
      <c r="DM590" s="129"/>
      <c r="DN590" s="129"/>
      <c r="DO590" s="129"/>
      <c r="DP590" s="129"/>
      <c r="DQ590" s="129"/>
      <c r="DR590" s="129"/>
      <c r="DS590" s="129"/>
      <c r="DT590" s="129"/>
      <c r="DU590" s="129"/>
      <c r="DV590" s="129"/>
      <c r="DW590" s="129"/>
      <c r="DX590" s="129"/>
      <c r="DY590" s="129"/>
      <c r="DZ590" s="129"/>
      <c r="EA590" s="129"/>
      <c r="EB590" s="129"/>
      <c r="EC590" s="129"/>
      <c r="ED590" s="129"/>
      <c r="EE590" s="129"/>
      <c r="EF590" s="129"/>
      <c r="EG590" s="129"/>
      <c r="EH590" s="129"/>
      <c r="EI590" s="129"/>
      <c r="EJ590" s="129"/>
      <c r="EK590" s="129"/>
      <c r="EL590" s="129"/>
      <c r="EM590" s="129"/>
      <c r="EN590" s="129"/>
      <c r="EO590" s="129"/>
      <c r="EP590" s="129"/>
      <c r="EQ590" s="129"/>
      <c r="ER590" s="129"/>
      <c r="ES590" s="129"/>
      <c r="ET590" s="129"/>
      <c r="EU590" s="129"/>
      <c r="EV590" s="129"/>
      <c r="EW590" s="129"/>
      <c r="EX590" s="129"/>
      <c r="EY590" s="129"/>
      <c r="EZ590" s="129"/>
      <c r="FA590" s="129"/>
      <c r="FB590" s="129"/>
      <c r="FC590" s="129"/>
      <c r="FD590" s="129"/>
      <c r="FE590" s="129"/>
      <c r="FF590" s="129"/>
      <c r="FG590" s="129"/>
      <c r="FH590" s="129"/>
      <c r="FI590" s="129"/>
      <c r="FJ590" s="129"/>
      <c r="FK590" s="129"/>
      <c r="FL590" s="129"/>
      <c r="FM590" s="129"/>
      <c r="FN590" s="129"/>
      <c r="FO590" s="129"/>
      <c r="FP590" s="129"/>
      <c r="FQ590" s="129"/>
      <c r="FR590" s="129"/>
      <c r="FS590" s="129"/>
      <c r="FT590" s="129"/>
      <c r="FU590" s="129"/>
      <c r="FV590" s="129"/>
      <c r="FW590" s="129"/>
      <c r="FX590" s="129"/>
      <c r="FY590" s="129"/>
      <c r="FZ590" s="129"/>
      <c r="GA590" s="129"/>
      <c r="GB590" s="129"/>
      <c r="GC590" s="129"/>
      <c r="GD590" s="129"/>
      <c r="GE590" s="129"/>
      <c r="GF590" s="129"/>
      <c r="GG590" s="129"/>
      <c r="GH590" s="129"/>
      <c r="GI590" s="129"/>
      <c r="GJ590" s="129"/>
      <c r="GK590" s="129"/>
      <c r="GL590" s="129"/>
      <c r="GM590" s="129"/>
      <c r="GN590" s="129"/>
      <c r="GO590" s="129"/>
      <c r="GP590" s="129"/>
      <c r="GQ590" s="129"/>
      <c r="GR590" s="129"/>
      <c r="GS590" s="129"/>
      <c r="GT590" s="129"/>
      <c r="GU590" s="129"/>
      <c r="GV590" s="129"/>
      <c r="GW590" s="129"/>
      <c r="GX590" s="129"/>
      <c r="GY590" s="129"/>
      <c r="GZ590" s="129"/>
      <c r="HA590" s="129"/>
      <c r="HB590" s="129"/>
      <c r="HC590" s="129"/>
      <c r="HD590" s="129"/>
      <c r="HE590" s="129"/>
      <c r="HF590" s="129"/>
      <c r="HG590" s="129"/>
      <c r="HH590" s="129"/>
      <c r="HI590" s="129"/>
      <c r="HJ590" s="129"/>
      <c r="HK590" s="129"/>
      <c r="HL590" s="129"/>
      <c r="HM590" s="129"/>
      <c r="HN590" s="129"/>
      <c r="HO590" s="129"/>
      <c r="HP590" s="129"/>
      <c r="HQ590" s="129"/>
      <c r="HR590" s="129"/>
      <c r="HS590" s="129"/>
      <c r="HT590" s="129"/>
      <c r="HU590" s="129"/>
      <c r="HV590" s="129"/>
      <c r="HW590" s="129"/>
      <c r="HX590" s="129"/>
      <c r="HY590" s="129"/>
      <c r="HZ590" s="129"/>
      <c r="IA590" s="129"/>
      <c r="IB590" s="129"/>
      <c r="IC590" s="129"/>
      <c r="ID590" s="129"/>
      <c r="IE590" s="129"/>
      <c r="IF590" s="129"/>
      <c r="IG590" s="129"/>
      <c r="IH590" s="129"/>
      <c r="II590" s="129"/>
      <c r="IJ590" s="129"/>
      <c r="IK590" s="129"/>
      <c r="IL590" s="129"/>
      <c r="IM590" s="129"/>
      <c r="IN590" s="129"/>
      <c r="IO590" s="129"/>
      <c r="IP590" s="129"/>
      <c r="IQ590" s="129"/>
      <c r="IR590" s="129"/>
      <c r="IS590" s="129"/>
      <c r="IT590" s="129"/>
      <c r="IU590" s="129"/>
      <c r="IV590" s="129"/>
      <c r="IW590" s="129"/>
    </row>
    <row r="591" customFormat="false" ht="12.75" hidden="false" customHeight="false" outlineLevel="1" collapsed="false">
      <c r="A591" s="29"/>
      <c r="B591" s="144"/>
      <c r="C591" s="144"/>
      <c r="D591" s="135"/>
      <c r="E591" s="135"/>
      <c r="F591" s="135"/>
      <c r="G591" s="135"/>
      <c r="H591" s="135"/>
      <c r="I591" s="135"/>
      <c r="J591" s="135"/>
      <c r="K591" s="135"/>
      <c r="L591" s="135"/>
      <c r="M591" s="135"/>
      <c r="N591" s="135"/>
      <c r="O591" s="135"/>
      <c r="P591" s="135"/>
      <c r="Q591" s="135"/>
      <c r="R591" s="135"/>
      <c r="S591" s="135"/>
      <c r="T591" s="135"/>
      <c r="U591" s="135"/>
      <c r="V591" s="135"/>
      <c r="W591" s="135"/>
      <c r="X591" s="135"/>
      <c r="Y591" s="135"/>
      <c r="Z591" s="129"/>
      <c r="AA591" s="129"/>
      <c r="AB591" s="129"/>
      <c r="AC591" s="129"/>
      <c r="AD591" s="129"/>
      <c r="AE591" s="129"/>
      <c r="AF591" s="129"/>
      <c r="AG591" s="129"/>
      <c r="AH591" s="129"/>
      <c r="AI591" s="129"/>
      <c r="AJ591" s="129"/>
      <c r="AK591" s="129"/>
      <c r="AL591" s="129"/>
      <c r="AM591" s="129"/>
      <c r="AN591" s="129"/>
      <c r="AO591" s="129"/>
      <c r="AP591" s="129"/>
      <c r="AQ591" s="129"/>
      <c r="AR591" s="129"/>
      <c r="AS591" s="129"/>
      <c r="AT591" s="129"/>
      <c r="AU591" s="129"/>
      <c r="AV591" s="129"/>
      <c r="AW591" s="129"/>
      <c r="AX591" s="129"/>
      <c r="AY591" s="129"/>
      <c r="AZ591" s="129"/>
      <c r="BA591" s="129"/>
      <c r="BB591" s="129"/>
      <c r="BC591" s="129"/>
      <c r="BD591" s="129"/>
      <c r="BE591" s="129"/>
      <c r="BF591" s="129"/>
      <c r="BG591" s="129"/>
      <c r="BH591" s="129"/>
      <c r="BI591" s="129"/>
      <c r="BJ591" s="129"/>
      <c r="BK591" s="129"/>
      <c r="BL591" s="129"/>
      <c r="BM591" s="129"/>
      <c r="BN591" s="129"/>
      <c r="BO591" s="129"/>
      <c r="BP591" s="129"/>
      <c r="BQ591" s="129"/>
      <c r="BR591" s="129"/>
      <c r="BS591" s="129"/>
      <c r="BT591" s="129"/>
      <c r="BU591" s="129"/>
      <c r="BV591" s="129"/>
      <c r="BW591" s="129"/>
      <c r="BX591" s="129"/>
      <c r="BY591" s="129"/>
      <c r="BZ591" s="129"/>
      <c r="CA591" s="129"/>
      <c r="CB591" s="129"/>
      <c r="CC591" s="129"/>
      <c r="CD591" s="129"/>
      <c r="CE591" s="129"/>
      <c r="CF591" s="129"/>
      <c r="CG591" s="129"/>
      <c r="CH591" s="129"/>
      <c r="CI591" s="129"/>
      <c r="CJ591" s="129"/>
      <c r="CK591" s="129"/>
      <c r="CL591" s="129"/>
      <c r="CM591" s="129"/>
      <c r="CN591" s="129"/>
      <c r="CO591" s="129"/>
      <c r="CP591" s="129"/>
      <c r="CQ591" s="129"/>
      <c r="CR591" s="129"/>
      <c r="CS591" s="129"/>
      <c r="CT591" s="129"/>
      <c r="CU591" s="129"/>
      <c r="CV591" s="129"/>
      <c r="CW591" s="129"/>
      <c r="CX591" s="129"/>
      <c r="CY591" s="129"/>
      <c r="CZ591" s="129"/>
      <c r="DA591" s="129"/>
      <c r="DB591" s="129"/>
      <c r="DC591" s="129"/>
      <c r="DD591" s="129"/>
      <c r="DE591" s="129"/>
      <c r="DF591" s="129"/>
      <c r="DG591" s="129"/>
      <c r="DH591" s="129"/>
      <c r="DI591" s="129"/>
      <c r="DJ591" s="129"/>
      <c r="DK591" s="129"/>
      <c r="DL591" s="129"/>
      <c r="DM591" s="129"/>
      <c r="DN591" s="129"/>
      <c r="DO591" s="129"/>
      <c r="DP591" s="129"/>
      <c r="DQ591" s="129"/>
      <c r="DR591" s="129"/>
      <c r="DS591" s="129"/>
      <c r="DT591" s="129"/>
      <c r="DU591" s="129"/>
      <c r="DV591" s="129"/>
      <c r="DW591" s="129"/>
      <c r="DX591" s="129"/>
      <c r="DY591" s="129"/>
      <c r="DZ591" s="129"/>
      <c r="EA591" s="129"/>
      <c r="EB591" s="129"/>
      <c r="EC591" s="129"/>
      <c r="ED591" s="129"/>
      <c r="EE591" s="129"/>
      <c r="EF591" s="129"/>
      <c r="EG591" s="129"/>
      <c r="EH591" s="129"/>
      <c r="EI591" s="129"/>
      <c r="EJ591" s="129"/>
      <c r="EK591" s="129"/>
      <c r="EL591" s="129"/>
      <c r="EM591" s="129"/>
      <c r="EN591" s="129"/>
      <c r="EO591" s="129"/>
      <c r="EP591" s="129"/>
      <c r="EQ591" s="129"/>
      <c r="ER591" s="129"/>
      <c r="ES591" s="129"/>
      <c r="ET591" s="129"/>
      <c r="EU591" s="129"/>
      <c r="EV591" s="129"/>
      <c r="EW591" s="129"/>
      <c r="EX591" s="129"/>
      <c r="EY591" s="129"/>
      <c r="EZ591" s="129"/>
      <c r="FA591" s="129"/>
      <c r="FB591" s="129"/>
      <c r="FC591" s="129"/>
      <c r="FD591" s="129"/>
      <c r="FE591" s="129"/>
      <c r="FF591" s="129"/>
      <c r="FG591" s="129"/>
      <c r="FH591" s="129"/>
      <c r="FI591" s="129"/>
      <c r="FJ591" s="129"/>
      <c r="FK591" s="129"/>
      <c r="FL591" s="129"/>
      <c r="FM591" s="129"/>
      <c r="FN591" s="129"/>
      <c r="FO591" s="129"/>
      <c r="FP591" s="129"/>
      <c r="FQ591" s="129"/>
      <c r="FR591" s="129"/>
      <c r="FS591" s="129"/>
      <c r="FT591" s="129"/>
      <c r="FU591" s="129"/>
      <c r="FV591" s="129"/>
      <c r="FW591" s="129"/>
      <c r="FX591" s="129"/>
      <c r="FY591" s="129"/>
      <c r="FZ591" s="129"/>
      <c r="GA591" s="129"/>
      <c r="GB591" s="129"/>
      <c r="GC591" s="129"/>
      <c r="GD591" s="129"/>
      <c r="GE591" s="129"/>
      <c r="GF591" s="129"/>
      <c r="GG591" s="129"/>
      <c r="GH591" s="129"/>
      <c r="GI591" s="129"/>
      <c r="GJ591" s="129"/>
      <c r="GK591" s="129"/>
      <c r="GL591" s="129"/>
      <c r="GM591" s="129"/>
      <c r="GN591" s="129"/>
      <c r="GO591" s="129"/>
      <c r="GP591" s="129"/>
      <c r="GQ591" s="129"/>
      <c r="GR591" s="129"/>
      <c r="GS591" s="129"/>
      <c r="GT591" s="129"/>
      <c r="GU591" s="129"/>
      <c r="GV591" s="129"/>
      <c r="GW591" s="129"/>
      <c r="GX591" s="129"/>
      <c r="GY591" s="129"/>
      <c r="GZ591" s="129"/>
      <c r="HA591" s="129"/>
      <c r="HB591" s="129"/>
      <c r="HC591" s="129"/>
      <c r="HD591" s="129"/>
      <c r="HE591" s="129"/>
      <c r="HF591" s="129"/>
      <c r="HG591" s="129"/>
      <c r="HH591" s="129"/>
      <c r="HI591" s="129"/>
      <c r="HJ591" s="129"/>
      <c r="HK591" s="129"/>
      <c r="HL591" s="129"/>
      <c r="HM591" s="129"/>
      <c r="HN591" s="129"/>
      <c r="HO591" s="129"/>
      <c r="HP591" s="129"/>
      <c r="HQ591" s="129"/>
      <c r="HR591" s="129"/>
      <c r="HS591" s="129"/>
      <c r="HT591" s="129"/>
      <c r="HU591" s="129"/>
      <c r="HV591" s="129"/>
      <c r="HW591" s="129"/>
      <c r="HX591" s="129"/>
      <c r="HY591" s="129"/>
      <c r="HZ591" s="129"/>
      <c r="IA591" s="129"/>
      <c r="IB591" s="129"/>
      <c r="IC591" s="129"/>
      <c r="ID591" s="129"/>
      <c r="IE591" s="129"/>
      <c r="IF591" s="129"/>
      <c r="IG591" s="129"/>
      <c r="IH591" s="129"/>
      <c r="II591" s="129"/>
      <c r="IJ591" s="129"/>
      <c r="IK591" s="129"/>
      <c r="IL591" s="129"/>
      <c r="IM591" s="129"/>
      <c r="IN591" s="129"/>
      <c r="IO591" s="129"/>
      <c r="IP591" s="129"/>
      <c r="IQ591" s="129"/>
      <c r="IR591" s="129"/>
      <c r="IS591" s="129"/>
      <c r="IT591" s="129"/>
      <c r="IU591" s="129"/>
      <c r="IV591" s="129"/>
      <c r="IW591" s="129"/>
    </row>
    <row r="592" customFormat="false" ht="12.75" hidden="false" customHeight="false" outlineLevel="1" collapsed="false">
      <c r="A592" s="104"/>
      <c r="B592" s="144"/>
      <c r="C592" s="144"/>
      <c r="D592" s="135"/>
      <c r="E592" s="135"/>
      <c r="F592" s="135"/>
      <c r="G592" s="135"/>
      <c r="H592" s="135"/>
      <c r="I592" s="135"/>
      <c r="J592" s="135"/>
      <c r="K592" s="135"/>
      <c r="L592" s="135"/>
      <c r="M592" s="135"/>
      <c r="N592" s="135"/>
      <c r="O592" s="135"/>
      <c r="P592" s="135"/>
      <c r="Q592" s="135"/>
      <c r="R592" s="135"/>
      <c r="S592" s="135"/>
      <c r="T592" s="135"/>
      <c r="U592" s="135"/>
      <c r="V592" s="135"/>
      <c r="W592" s="135"/>
      <c r="X592" s="135"/>
      <c r="Y592" s="135"/>
      <c r="Z592" s="129"/>
      <c r="AA592" s="129"/>
      <c r="AB592" s="129"/>
      <c r="AC592" s="129"/>
      <c r="AD592" s="129"/>
      <c r="AE592" s="129"/>
      <c r="AF592" s="129"/>
      <c r="AG592" s="129"/>
      <c r="AH592" s="129"/>
      <c r="AI592" s="129"/>
      <c r="AJ592" s="129"/>
      <c r="AK592" s="129"/>
      <c r="AL592" s="129"/>
      <c r="AM592" s="129"/>
      <c r="AN592" s="129"/>
      <c r="AO592" s="129"/>
      <c r="AP592" s="129"/>
      <c r="AQ592" s="129"/>
      <c r="AR592" s="129"/>
      <c r="AS592" s="129"/>
      <c r="AT592" s="129"/>
      <c r="AU592" s="129"/>
      <c r="AV592" s="129"/>
      <c r="AW592" s="129"/>
      <c r="AX592" s="129"/>
      <c r="AY592" s="129"/>
      <c r="AZ592" s="129"/>
      <c r="BA592" s="129"/>
      <c r="BB592" s="129"/>
      <c r="BC592" s="129"/>
      <c r="BD592" s="129"/>
      <c r="BE592" s="129"/>
      <c r="BF592" s="129"/>
      <c r="BG592" s="129"/>
      <c r="BH592" s="129"/>
      <c r="BI592" s="129"/>
      <c r="BJ592" s="129"/>
      <c r="BK592" s="129"/>
      <c r="BL592" s="129"/>
      <c r="BM592" s="129"/>
      <c r="BN592" s="129"/>
      <c r="BO592" s="129"/>
      <c r="BP592" s="129"/>
      <c r="BQ592" s="129"/>
      <c r="BR592" s="129"/>
      <c r="BS592" s="129"/>
      <c r="BT592" s="129"/>
      <c r="BU592" s="129"/>
      <c r="BV592" s="129"/>
      <c r="BW592" s="129"/>
      <c r="BX592" s="129"/>
      <c r="BY592" s="129"/>
      <c r="BZ592" s="129"/>
      <c r="CA592" s="129"/>
      <c r="CB592" s="129"/>
      <c r="CC592" s="129"/>
      <c r="CD592" s="129"/>
      <c r="CE592" s="129"/>
      <c r="CF592" s="129"/>
      <c r="CG592" s="129"/>
      <c r="CH592" s="129"/>
      <c r="CI592" s="129"/>
      <c r="CJ592" s="129"/>
      <c r="CK592" s="129"/>
      <c r="CL592" s="129"/>
      <c r="CM592" s="129"/>
      <c r="CN592" s="129"/>
      <c r="CO592" s="129"/>
      <c r="CP592" s="129"/>
      <c r="CQ592" s="129"/>
      <c r="CR592" s="129"/>
      <c r="CS592" s="129"/>
      <c r="CT592" s="129"/>
      <c r="CU592" s="129"/>
      <c r="CV592" s="129"/>
      <c r="CW592" s="129"/>
      <c r="CX592" s="129"/>
      <c r="CY592" s="129"/>
      <c r="CZ592" s="129"/>
      <c r="DA592" s="129"/>
      <c r="DB592" s="129"/>
      <c r="DC592" s="129"/>
      <c r="DD592" s="129"/>
      <c r="DE592" s="129"/>
      <c r="DF592" s="129"/>
      <c r="DG592" s="129"/>
      <c r="DH592" s="129"/>
      <c r="DI592" s="129"/>
      <c r="DJ592" s="129"/>
      <c r="DK592" s="129"/>
      <c r="DL592" s="129"/>
      <c r="DM592" s="129"/>
      <c r="DN592" s="129"/>
      <c r="DO592" s="129"/>
      <c r="DP592" s="129"/>
      <c r="DQ592" s="129"/>
      <c r="DR592" s="129"/>
      <c r="DS592" s="129"/>
      <c r="DT592" s="129"/>
      <c r="DU592" s="129"/>
      <c r="DV592" s="129"/>
      <c r="DW592" s="129"/>
      <c r="DX592" s="129"/>
      <c r="DY592" s="129"/>
      <c r="DZ592" s="129"/>
      <c r="EA592" s="129"/>
      <c r="EB592" s="129"/>
      <c r="EC592" s="129"/>
      <c r="ED592" s="129"/>
      <c r="EE592" s="129"/>
      <c r="EF592" s="129"/>
      <c r="EG592" s="129"/>
      <c r="EH592" s="129"/>
      <c r="EI592" s="129"/>
      <c r="EJ592" s="129"/>
      <c r="EK592" s="129"/>
      <c r="EL592" s="129"/>
      <c r="EM592" s="129"/>
      <c r="EN592" s="129"/>
      <c r="EO592" s="129"/>
      <c r="EP592" s="129"/>
      <c r="EQ592" s="129"/>
      <c r="ER592" s="129"/>
      <c r="ES592" s="129"/>
      <c r="ET592" s="129"/>
      <c r="EU592" s="129"/>
      <c r="EV592" s="129"/>
      <c r="EW592" s="129"/>
      <c r="EX592" s="129"/>
      <c r="EY592" s="129"/>
      <c r="EZ592" s="129"/>
      <c r="FA592" s="129"/>
      <c r="FB592" s="129"/>
      <c r="FC592" s="129"/>
      <c r="FD592" s="129"/>
      <c r="FE592" s="129"/>
      <c r="FF592" s="129"/>
      <c r="FG592" s="129"/>
      <c r="FH592" s="129"/>
      <c r="FI592" s="129"/>
      <c r="FJ592" s="129"/>
      <c r="FK592" s="129"/>
      <c r="FL592" s="129"/>
      <c r="FM592" s="129"/>
      <c r="FN592" s="129"/>
      <c r="FO592" s="129"/>
      <c r="FP592" s="129"/>
      <c r="FQ592" s="129"/>
      <c r="FR592" s="129"/>
      <c r="FS592" s="129"/>
      <c r="FT592" s="129"/>
      <c r="FU592" s="129"/>
      <c r="FV592" s="129"/>
      <c r="FW592" s="129"/>
      <c r="FX592" s="129"/>
      <c r="FY592" s="129"/>
      <c r="FZ592" s="129"/>
      <c r="GA592" s="129"/>
      <c r="GB592" s="129"/>
      <c r="GC592" s="129"/>
      <c r="GD592" s="129"/>
      <c r="GE592" s="129"/>
      <c r="GF592" s="129"/>
      <c r="GG592" s="129"/>
      <c r="GH592" s="129"/>
      <c r="GI592" s="129"/>
      <c r="GJ592" s="129"/>
      <c r="GK592" s="129"/>
      <c r="GL592" s="129"/>
      <c r="GM592" s="129"/>
      <c r="GN592" s="129"/>
      <c r="GO592" s="129"/>
      <c r="GP592" s="129"/>
      <c r="GQ592" s="129"/>
      <c r="GR592" s="129"/>
      <c r="GS592" s="129"/>
      <c r="GT592" s="129"/>
      <c r="GU592" s="129"/>
      <c r="GV592" s="129"/>
      <c r="GW592" s="129"/>
      <c r="GX592" s="129"/>
      <c r="GY592" s="129"/>
      <c r="GZ592" s="129"/>
      <c r="HA592" s="129"/>
      <c r="HB592" s="129"/>
      <c r="HC592" s="129"/>
      <c r="HD592" s="129"/>
      <c r="HE592" s="129"/>
      <c r="HF592" s="129"/>
      <c r="HG592" s="129"/>
      <c r="HH592" s="129"/>
      <c r="HI592" s="129"/>
      <c r="HJ592" s="129"/>
      <c r="HK592" s="129"/>
      <c r="HL592" s="129"/>
      <c r="HM592" s="129"/>
      <c r="HN592" s="129"/>
      <c r="HO592" s="129"/>
      <c r="HP592" s="129"/>
      <c r="HQ592" s="129"/>
      <c r="HR592" s="129"/>
      <c r="HS592" s="129"/>
      <c r="HT592" s="129"/>
      <c r="HU592" s="129"/>
      <c r="HV592" s="129"/>
      <c r="HW592" s="129"/>
      <c r="HX592" s="129"/>
      <c r="HY592" s="129"/>
      <c r="HZ592" s="129"/>
      <c r="IA592" s="129"/>
      <c r="IB592" s="129"/>
      <c r="IC592" s="129"/>
      <c r="ID592" s="129"/>
      <c r="IE592" s="129"/>
      <c r="IF592" s="129"/>
      <c r="IG592" s="129"/>
      <c r="IH592" s="129"/>
      <c r="II592" s="129"/>
      <c r="IJ592" s="129"/>
      <c r="IK592" s="129"/>
      <c r="IL592" s="129"/>
      <c r="IM592" s="129"/>
      <c r="IN592" s="129"/>
      <c r="IO592" s="129"/>
      <c r="IP592" s="129"/>
      <c r="IQ592" s="129"/>
      <c r="IR592" s="129"/>
      <c r="IS592" s="129"/>
      <c r="IT592" s="129"/>
      <c r="IU592" s="129"/>
      <c r="IV592" s="129"/>
      <c r="IW592" s="129"/>
    </row>
    <row r="593" customFormat="false" ht="12.75" hidden="false" customHeight="false" outlineLevel="1" collapsed="false">
      <c r="A593" s="33"/>
      <c r="B593" s="142"/>
      <c r="C593" s="142"/>
      <c r="D593" s="135"/>
      <c r="E593" s="135"/>
      <c r="F593" s="135"/>
      <c r="G593" s="135"/>
      <c r="H593" s="135"/>
      <c r="I593" s="135"/>
      <c r="J593" s="135"/>
      <c r="K593" s="135"/>
      <c r="L593" s="135"/>
      <c r="M593" s="135"/>
      <c r="N593" s="135"/>
      <c r="O593" s="135"/>
      <c r="P593" s="135"/>
      <c r="Q593" s="135"/>
      <c r="R593" s="135"/>
      <c r="S593" s="135"/>
      <c r="T593" s="135"/>
      <c r="U593" s="135"/>
      <c r="V593" s="135"/>
      <c r="W593" s="135"/>
      <c r="X593" s="135"/>
      <c r="Y593" s="135"/>
      <c r="Z593" s="129"/>
      <c r="AA593" s="129"/>
      <c r="AB593" s="129"/>
      <c r="AC593" s="129"/>
      <c r="AD593" s="129"/>
      <c r="AE593" s="129"/>
      <c r="AF593" s="129"/>
      <c r="AG593" s="129"/>
      <c r="AH593" s="129"/>
      <c r="AI593" s="129"/>
      <c r="AJ593" s="129"/>
      <c r="AK593" s="129"/>
      <c r="AL593" s="129"/>
      <c r="AM593" s="129"/>
      <c r="AN593" s="129"/>
      <c r="AO593" s="129"/>
      <c r="AP593" s="129"/>
      <c r="AQ593" s="129"/>
      <c r="AR593" s="129"/>
      <c r="AS593" s="129"/>
      <c r="AT593" s="129"/>
      <c r="AU593" s="129"/>
      <c r="AV593" s="129"/>
      <c r="AW593" s="129"/>
      <c r="AX593" s="129"/>
      <c r="AY593" s="129"/>
      <c r="AZ593" s="129"/>
      <c r="BA593" s="129"/>
      <c r="BB593" s="129"/>
      <c r="BC593" s="129"/>
      <c r="BD593" s="129"/>
      <c r="BE593" s="129"/>
      <c r="BF593" s="129"/>
      <c r="BG593" s="129"/>
      <c r="BH593" s="129"/>
      <c r="BI593" s="129"/>
      <c r="BJ593" s="129"/>
      <c r="BK593" s="129"/>
      <c r="BL593" s="129"/>
      <c r="BM593" s="129"/>
      <c r="BN593" s="129"/>
      <c r="BO593" s="129"/>
      <c r="BP593" s="129"/>
      <c r="BQ593" s="129"/>
      <c r="BR593" s="129"/>
      <c r="BS593" s="129"/>
      <c r="BT593" s="129"/>
      <c r="BU593" s="129"/>
      <c r="BV593" s="129"/>
      <c r="BW593" s="129"/>
      <c r="BX593" s="129"/>
      <c r="BY593" s="129"/>
      <c r="BZ593" s="129"/>
      <c r="CA593" s="129"/>
      <c r="CB593" s="129"/>
      <c r="CC593" s="129"/>
      <c r="CD593" s="129"/>
      <c r="CE593" s="129"/>
      <c r="CF593" s="129"/>
      <c r="CG593" s="129"/>
      <c r="CH593" s="129"/>
      <c r="CI593" s="129"/>
      <c r="CJ593" s="129"/>
      <c r="CK593" s="129"/>
      <c r="CL593" s="129"/>
      <c r="CM593" s="129"/>
      <c r="CN593" s="129"/>
      <c r="CO593" s="129"/>
      <c r="CP593" s="129"/>
      <c r="CQ593" s="129"/>
      <c r="CR593" s="129"/>
      <c r="CS593" s="129"/>
      <c r="CT593" s="129"/>
      <c r="CU593" s="129"/>
      <c r="CV593" s="129"/>
      <c r="CW593" s="129"/>
      <c r="CX593" s="129"/>
      <c r="CY593" s="129"/>
      <c r="CZ593" s="129"/>
      <c r="DA593" s="129"/>
      <c r="DB593" s="129"/>
      <c r="DC593" s="129"/>
      <c r="DD593" s="129"/>
      <c r="DE593" s="129"/>
      <c r="DF593" s="129"/>
      <c r="DG593" s="129"/>
      <c r="DH593" s="129"/>
      <c r="DI593" s="129"/>
      <c r="DJ593" s="129"/>
      <c r="DK593" s="129"/>
      <c r="DL593" s="129"/>
      <c r="DM593" s="129"/>
      <c r="DN593" s="129"/>
      <c r="DO593" s="129"/>
      <c r="DP593" s="129"/>
      <c r="DQ593" s="129"/>
      <c r="DR593" s="129"/>
      <c r="DS593" s="129"/>
      <c r="DT593" s="129"/>
      <c r="DU593" s="129"/>
      <c r="DV593" s="129"/>
      <c r="DW593" s="129"/>
      <c r="DX593" s="129"/>
      <c r="DY593" s="129"/>
      <c r="DZ593" s="129"/>
      <c r="EA593" s="129"/>
      <c r="EB593" s="129"/>
      <c r="EC593" s="129"/>
      <c r="ED593" s="129"/>
      <c r="EE593" s="129"/>
      <c r="EF593" s="129"/>
      <c r="EG593" s="129"/>
      <c r="EH593" s="129"/>
      <c r="EI593" s="129"/>
      <c r="EJ593" s="129"/>
      <c r="EK593" s="129"/>
      <c r="EL593" s="129"/>
      <c r="EM593" s="129"/>
      <c r="EN593" s="129"/>
      <c r="EO593" s="129"/>
      <c r="EP593" s="129"/>
      <c r="EQ593" s="129"/>
      <c r="ER593" s="129"/>
      <c r="ES593" s="129"/>
      <c r="ET593" s="129"/>
      <c r="EU593" s="129"/>
      <c r="EV593" s="129"/>
      <c r="EW593" s="129"/>
      <c r="EX593" s="129"/>
      <c r="EY593" s="129"/>
      <c r="EZ593" s="129"/>
      <c r="FA593" s="129"/>
      <c r="FB593" s="129"/>
      <c r="FC593" s="129"/>
      <c r="FD593" s="129"/>
      <c r="FE593" s="129"/>
      <c r="FF593" s="129"/>
      <c r="FG593" s="129"/>
      <c r="FH593" s="129"/>
      <c r="FI593" s="129"/>
      <c r="FJ593" s="129"/>
      <c r="FK593" s="129"/>
      <c r="FL593" s="129"/>
      <c r="FM593" s="129"/>
      <c r="FN593" s="129"/>
      <c r="FO593" s="129"/>
      <c r="FP593" s="129"/>
      <c r="FQ593" s="129"/>
      <c r="FR593" s="129"/>
      <c r="FS593" s="129"/>
      <c r="FT593" s="129"/>
      <c r="FU593" s="129"/>
      <c r="FV593" s="129"/>
      <c r="FW593" s="129"/>
      <c r="FX593" s="129"/>
      <c r="FY593" s="129"/>
      <c r="FZ593" s="129"/>
      <c r="GA593" s="129"/>
      <c r="GB593" s="129"/>
      <c r="GC593" s="129"/>
      <c r="GD593" s="129"/>
      <c r="GE593" s="129"/>
      <c r="GF593" s="129"/>
      <c r="GG593" s="129"/>
      <c r="GH593" s="129"/>
      <c r="GI593" s="129"/>
      <c r="GJ593" s="129"/>
      <c r="GK593" s="129"/>
      <c r="GL593" s="129"/>
      <c r="GM593" s="129"/>
      <c r="GN593" s="129"/>
      <c r="GO593" s="129"/>
      <c r="GP593" s="129"/>
      <c r="GQ593" s="129"/>
      <c r="GR593" s="129"/>
      <c r="GS593" s="129"/>
      <c r="GT593" s="129"/>
      <c r="GU593" s="129"/>
      <c r="GV593" s="129"/>
      <c r="GW593" s="129"/>
      <c r="GX593" s="129"/>
      <c r="GY593" s="129"/>
      <c r="GZ593" s="129"/>
      <c r="HA593" s="129"/>
      <c r="HB593" s="129"/>
      <c r="HC593" s="129"/>
      <c r="HD593" s="129"/>
      <c r="HE593" s="129"/>
      <c r="HF593" s="129"/>
      <c r="HG593" s="129"/>
      <c r="HH593" s="129"/>
      <c r="HI593" s="129"/>
      <c r="HJ593" s="129"/>
      <c r="HK593" s="129"/>
      <c r="HL593" s="129"/>
      <c r="HM593" s="129"/>
      <c r="HN593" s="129"/>
      <c r="HO593" s="129"/>
      <c r="HP593" s="129"/>
      <c r="HQ593" s="129"/>
      <c r="HR593" s="129"/>
      <c r="HS593" s="129"/>
      <c r="HT593" s="129"/>
      <c r="HU593" s="129"/>
      <c r="HV593" s="129"/>
      <c r="HW593" s="129"/>
      <c r="HX593" s="129"/>
      <c r="HY593" s="129"/>
      <c r="HZ593" s="129"/>
      <c r="IA593" s="129"/>
      <c r="IB593" s="129"/>
      <c r="IC593" s="129"/>
      <c r="ID593" s="129"/>
      <c r="IE593" s="129"/>
      <c r="IF593" s="129"/>
      <c r="IG593" s="129"/>
      <c r="IH593" s="129"/>
      <c r="II593" s="129"/>
      <c r="IJ593" s="129"/>
      <c r="IK593" s="129"/>
      <c r="IL593" s="129"/>
      <c r="IM593" s="129"/>
      <c r="IN593" s="129"/>
      <c r="IO593" s="129"/>
      <c r="IP593" s="129"/>
      <c r="IQ593" s="129"/>
      <c r="IR593" s="129"/>
      <c r="IS593" s="129"/>
      <c r="IT593" s="129"/>
      <c r="IU593" s="129"/>
      <c r="IV593" s="129"/>
      <c r="IW593" s="129"/>
    </row>
    <row r="594" customFormat="false" ht="12.75" hidden="false" customHeight="false" outlineLevel="1" collapsed="false">
      <c r="A594" s="39"/>
      <c r="B594" s="128"/>
      <c r="C594" s="128"/>
      <c r="D594" s="135"/>
      <c r="E594" s="135"/>
      <c r="F594" s="135"/>
      <c r="G594" s="135"/>
      <c r="H594" s="135"/>
      <c r="I594" s="135"/>
      <c r="J594" s="135"/>
      <c r="K594" s="135"/>
      <c r="L594" s="135"/>
      <c r="M594" s="135"/>
      <c r="N594" s="135"/>
      <c r="O594" s="135"/>
      <c r="P594" s="135"/>
      <c r="Q594" s="135"/>
      <c r="R594" s="135"/>
      <c r="S594" s="135"/>
      <c r="T594" s="135"/>
      <c r="U594" s="135"/>
      <c r="V594" s="135"/>
      <c r="W594" s="135"/>
      <c r="X594" s="135"/>
      <c r="Y594" s="135"/>
      <c r="Z594" s="129"/>
      <c r="AA594" s="129"/>
      <c r="AB594" s="129"/>
      <c r="AC594" s="129"/>
      <c r="AD594" s="129"/>
      <c r="AE594" s="129"/>
      <c r="AF594" s="129"/>
      <c r="AG594" s="129"/>
      <c r="AH594" s="129"/>
      <c r="AI594" s="129"/>
      <c r="AJ594" s="129"/>
      <c r="AK594" s="129"/>
      <c r="AL594" s="129"/>
      <c r="AM594" s="129"/>
      <c r="AN594" s="129"/>
      <c r="AO594" s="129"/>
      <c r="AP594" s="129"/>
      <c r="AQ594" s="129"/>
      <c r="AR594" s="129"/>
      <c r="AS594" s="129"/>
      <c r="AT594" s="129"/>
      <c r="AU594" s="129"/>
      <c r="AV594" s="129"/>
      <c r="AW594" s="129"/>
      <c r="AX594" s="129"/>
      <c r="AY594" s="129"/>
      <c r="AZ594" s="129"/>
      <c r="BA594" s="129"/>
      <c r="BB594" s="129"/>
      <c r="BC594" s="129"/>
      <c r="BD594" s="129"/>
      <c r="BE594" s="129"/>
      <c r="BF594" s="129"/>
      <c r="BG594" s="129"/>
      <c r="BH594" s="129"/>
      <c r="BI594" s="129"/>
      <c r="BJ594" s="129"/>
      <c r="BK594" s="129"/>
      <c r="BL594" s="129"/>
      <c r="BM594" s="129"/>
      <c r="BN594" s="129"/>
      <c r="BO594" s="129"/>
      <c r="BP594" s="129"/>
      <c r="BQ594" s="129"/>
      <c r="BR594" s="129"/>
      <c r="BS594" s="129"/>
      <c r="BT594" s="129"/>
      <c r="BU594" s="129"/>
      <c r="BV594" s="129"/>
      <c r="BW594" s="129"/>
      <c r="BX594" s="129"/>
      <c r="BY594" s="129"/>
      <c r="BZ594" s="129"/>
      <c r="CA594" s="129"/>
      <c r="CB594" s="129"/>
      <c r="CC594" s="129"/>
      <c r="CD594" s="129"/>
      <c r="CE594" s="129"/>
      <c r="CF594" s="129"/>
      <c r="CG594" s="129"/>
      <c r="CH594" s="129"/>
      <c r="CI594" s="129"/>
      <c r="CJ594" s="129"/>
      <c r="CK594" s="129"/>
      <c r="CL594" s="129"/>
      <c r="CM594" s="129"/>
      <c r="CN594" s="129"/>
      <c r="CO594" s="129"/>
      <c r="CP594" s="129"/>
      <c r="CQ594" s="129"/>
      <c r="CR594" s="129"/>
      <c r="CS594" s="129"/>
      <c r="CT594" s="129"/>
      <c r="CU594" s="129"/>
      <c r="CV594" s="129"/>
      <c r="CW594" s="129"/>
      <c r="CX594" s="129"/>
      <c r="CY594" s="129"/>
      <c r="CZ594" s="129"/>
      <c r="DA594" s="129"/>
      <c r="DB594" s="129"/>
      <c r="DC594" s="129"/>
      <c r="DD594" s="129"/>
      <c r="DE594" s="129"/>
      <c r="DF594" s="129"/>
      <c r="DG594" s="129"/>
      <c r="DH594" s="129"/>
      <c r="DI594" s="129"/>
      <c r="DJ594" s="129"/>
      <c r="DK594" s="129"/>
      <c r="DL594" s="129"/>
      <c r="DM594" s="129"/>
      <c r="DN594" s="129"/>
      <c r="DO594" s="129"/>
      <c r="DP594" s="129"/>
      <c r="DQ594" s="129"/>
      <c r="DR594" s="129"/>
      <c r="DS594" s="129"/>
      <c r="DT594" s="129"/>
      <c r="DU594" s="129"/>
      <c r="DV594" s="129"/>
      <c r="DW594" s="129"/>
      <c r="DX594" s="129"/>
      <c r="DY594" s="129"/>
      <c r="DZ594" s="129"/>
      <c r="EA594" s="129"/>
      <c r="EB594" s="129"/>
      <c r="EC594" s="129"/>
      <c r="ED594" s="129"/>
      <c r="EE594" s="129"/>
      <c r="EF594" s="129"/>
      <c r="EG594" s="129"/>
      <c r="EH594" s="129"/>
      <c r="EI594" s="129"/>
      <c r="EJ594" s="129"/>
      <c r="EK594" s="129"/>
      <c r="EL594" s="129"/>
      <c r="EM594" s="129"/>
      <c r="EN594" s="129"/>
      <c r="EO594" s="129"/>
      <c r="EP594" s="129"/>
      <c r="EQ594" s="129"/>
      <c r="ER594" s="129"/>
      <c r="ES594" s="129"/>
      <c r="ET594" s="129"/>
      <c r="EU594" s="129"/>
      <c r="EV594" s="129"/>
      <c r="EW594" s="129"/>
      <c r="EX594" s="129"/>
      <c r="EY594" s="129"/>
      <c r="EZ594" s="129"/>
      <c r="FA594" s="129"/>
      <c r="FB594" s="129"/>
      <c r="FC594" s="129"/>
      <c r="FD594" s="129"/>
      <c r="FE594" s="129"/>
      <c r="FF594" s="129"/>
      <c r="FG594" s="129"/>
      <c r="FH594" s="129"/>
      <c r="FI594" s="129"/>
      <c r="FJ594" s="129"/>
      <c r="FK594" s="129"/>
      <c r="FL594" s="129"/>
      <c r="FM594" s="129"/>
      <c r="FN594" s="129"/>
      <c r="FO594" s="129"/>
      <c r="FP594" s="129"/>
      <c r="FQ594" s="129"/>
      <c r="FR594" s="129"/>
      <c r="FS594" s="129"/>
      <c r="FT594" s="129"/>
      <c r="FU594" s="129"/>
      <c r="FV594" s="129"/>
      <c r="FW594" s="129"/>
      <c r="FX594" s="129"/>
      <c r="FY594" s="129"/>
      <c r="FZ594" s="129"/>
      <c r="GA594" s="129"/>
      <c r="GB594" s="129"/>
      <c r="GC594" s="129"/>
      <c r="GD594" s="129"/>
      <c r="GE594" s="129"/>
      <c r="GF594" s="129"/>
      <c r="GG594" s="129"/>
      <c r="GH594" s="129"/>
      <c r="GI594" s="129"/>
      <c r="GJ594" s="129"/>
      <c r="GK594" s="129"/>
      <c r="GL594" s="129"/>
      <c r="GM594" s="129"/>
      <c r="GN594" s="129"/>
      <c r="GO594" s="129"/>
      <c r="GP594" s="129"/>
      <c r="GQ594" s="129"/>
      <c r="GR594" s="129"/>
      <c r="GS594" s="129"/>
      <c r="GT594" s="129"/>
      <c r="GU594" s="129"/>
      <c r="GV594" s="129"/>
      <c r="GW594" s="129"/>
      <c r="GX594" s="129"/>
      <c r="GY594" s="129"/>
      <c r="GZ594" s="129"/>
      <c r="HA594" s="129"/>
      <c r="HB594" s="129"/>
      <c r="HC594" s="129"/>
      <c r="HD594" s="129"/>
      <c r="HE594" s="129"/>
      <c r="HF594" s="129"/>
      <c r="HG594" s="129"/>
      <c r="HH594" s="129"/>
      <c r="HI594" s="129"/>
      <c r="HJ594" s="129"/>
      <c r="HK594" s="129"/>
      <c r="HL594" s="129"/>
      <c r="HM594" s="129"/>
      <c r="HN594" s="129"/>
      <c r="HO594" s="129"/>
      <c r="HP594" s="129"/>
      <c r="HQ594" s="129"/>
      <c r="HR594" s="129"/>
      <c r="HS594" s="129"/>
      <c r="HT594" s="129"/>
      <c r="HU594" s="129"/>
      <c r="HV594" s="129"/>
      <c r="HW594" s="129"/>
      <c r="HX594" s="129"/>
      <c r="HY594" s="129"/>
      <c r="HZ594" s="129"/>
      <c r="IA594" s="129"/>
      <c r="IB594" s="129"/>
      <c r="IC594" s="129"/>
      <c r="ID594" s="129"/>
      <c r="IE594" s="129"/>
      <c r="IF594" s="129"/>
      <c r="IG594" s="129"/>
      <c r="IH594" s="129"/>
      <c r="II594" s="129"/>
      <c r="IJ594" s="129"/>
      <c r="IK594" s="129"/>
      <c r="IL594" s="129"/>
      <c r="IM594" s="129"/>
      <c r="IN594" s="129"/>
      <c r="IO594" s="129"/>
      <c r="IP594" s="129"/>
      <c r="IQ594" s="129"/>
      <c r="IR594" s="129"/>
      <c r="IS594" s="129"/>
      <c r="IT594" s="129"/>
      <c r="IU594" s="129"/>
      <c r="IV594" s="129"/>
      <c r="IW594" s="129"/>
    </row>
    <row r="595" customFormat="false" ht="12.75" hidden="false" customHeight="false" outlineLevel="1" collapsed="false">
      <c r="A595" s="39"/>
      <c r="B595" s="128"/>
      <c r="C595" s="128"/>
      <c r="D595" s="135"/>
      <c r="E595" s="135"/>
      <c r="F595" s="135"/>
      <c r="G595" s="135"/>
      <c r="H595" s="135"/>
      <c r="I595" s="135"/>
      <c r="J595" s="135"/>
      <c r="K595" s="135"/>
      <c r="L595" s="135"/>
      <c r="M595" s="135"/>
      <c r="N595" s="135"/>
      <c r="O595" s="135"/>
      <c r="P595" s="135"/>
      <c r="Q595" s="135"/>
      <c r="R595" s="135"/>
      <c r="S595" s="135"/>
      <c r="T595" s="135"/>
      <c r="U595" s="135"/>
      <c r="V595" s="135"/>
      <c r="W595" s="135"/>
      <c r="X595" s="135"/>
      <c r="Y595" s="135"/>
      <c r="Z595" s="129"/>
      <c r="AA595" s="129"/>
      <c r="AB595" s="129"/>
      <c r="AC595" s="129"/>
      <c r="AD595" s="129"/>
      <c r="AE595" s="129"/>
      <c r="AF595" s="129"/>
      <c r="AG595" s="129"/>
      <c r="AH595" s="129"/>
      <c r="AI595" s="129"/>
      <c r="AJ595" s="129"/>
      <c r="AK595" s="129"/>
      <c r="AL595" s="129"/>
      <c r="AM595" s="129"/>
      <c r="AN595" s="129"/>
      <c r="AO595" s="129"/>
      <c r="AP595" s="129"/>
      <c r="AQ595" s="129"/>
      <c r="AR595" s="129"/>
      <c r="AS595" s="129"/>
      <c r="AT595" s="129"/>
      <c r="AU595" s="129"/>
      <c r="AV595" s="129"/>
      <c r="AW595" s="129"/>
      <c r="AX595" s="129"/>
      <c r="AY595" s="129"/>
      <c r="AZ595" s="129"/>
      <c r="BA595" s="129"/>
      <c r="BB595" s="129"/>
      <c r="BC595" s="129"/>
      <c r="BD595" s="129"/>
      <c r="BE595" s="129"/>
      <c r="BF595" s="129"/>
      <c r="BG595" s="129"/>
      <c r="BH595" s="129"/>
      <c r="BI595" s="129"/>
      <c r="BJ595" s="129"/>
      <c r="BK595" s="129"/>
      <c r="BL595" s="129"/>
      <c r="BM595" s="129"/>
      <c r="BN595" s="129"/>
      <c r="BO595" s="129"/>
      <c r="BP595" s="129"/>
      <c r="BQ595" s="129"/>
      <c r="BR595" s="129"/>
      <c r="BS595" s="129"/>
      <c r="BT595" s="129"/>
      <c r="BU595" s="129"/>
      <c r="BV595" s="129"/>
      <c r="BW595" s="129"/>
      <c r="BX595" s="129"/>
      <c r="BY595" s="129"/>
      <c r="BZ595" s="129"/>
      <c r="CA595" s="129"/>
      <c r="CB595" s="129"/>
      <c r="CC595" s="129"/>
      <c r="CD595" s="129"/>
      <c r="CE595" s="129"/>
      <c r="CF595" s="129"/>
      <c r="CG595" s="129"/>
      <c r="CH595" s="129"/>
      <c r="CI595" s="129"/>
      <c r="CJ595" s="129"/>
      <c r="CK595" s="129"/>
      <c r="CL595" s="129"/>
      <c r="CM595" s="129"/>
      <c r="CN595" s="129"/>
      <c r="CO595" s="129"/>
      <c r="CP595" s="129"/>
      <c r="CQ595" s="129"/>
      <c r="CR595" s="129"/>
      <c r="CS595" s="129"/>
      <c r="CT595" s="129"/>
      <c r="CU595" s="129"/>
      <c r="CV595" s="129"/>
      <c r="CW595" s="129"/>
      <c r="CX595" s="129"/>
      <c r="CY595" s="129"/>
      <c r="CZ595" s="129"/>
      <c r="DA595" s="129"/>
      <c r="DB595" s="129"/>
      <c r="DC595" s="129"/>
      <c r="DD595" s="129"/>
      <c r="DE595" s="129"/>
      <c r="DF595" s="129"/>
      <c r="DG595" s="129"/>
      <c r="DH595" s="129"/>
      <c r="DI595" s="129"/>
      <c r="DJ595" s="129"/>
      <c r="DK595" s="129"/>
      <c r="DL595" s="129"/>
      <c r="DM595" s="129"/>
      <c r="DN595" s="129"/>
      <c r="DO595" s="129"/>
      <c r="DP595" s="129"/>
      <c r="DQ595" s="129"/>
      <c r="DR595" s="129"/>
      <c r="DS595" s="129"/>
      <c r="DT595" s="129"/>
      <c r="DU595" s="129"/>
      <c r="DV595" s="129"/>
      <c r="DW595" s="129"/>
      <c r="DX595" s="129"/>
      <c r="DY595" s="129"/>
      <c r="DZ595" s="129"/>
      <c r="EA595" s="129"/>
      <c r="EB595" s="129"/>
      <c r="EC595" s="129"/>
      <c r="ED595" s="129"/>
      <c r="EE595" s="129"/>
      <c r="EF595" s="129"/>
      <c r="EG595" s="129"/>
      <c r="EH595" s="129"/>
      <c r="EI595" s="129"/>
      <c r="EJ595" s="129"/>
      <c r="EK595" s="129"/>
      <c r="EL595" s="129"/>
      <c r="EM595" s="129"/>
      <c r="EN595" s="129"/>
      <c r="EO595" s="129"/>
      <c r="EP595" s="129"/>
      <c r="EQ595" s="129"/>
      <c r="ER595" s="129"/>
      <c r="ES595" s="129"/>
      <c r="ET595" s="129"/>
      <c r="EU595" s="129"/>
      <c r="EV595" s="129"/>
      <c r="EW595" s="129"/>
      <c r="EX595" s="129"/>
      <c r="EY595" s="129"/>
      <c r="EZ595" s="129"/>
      <c r="FA595" s="129"/>
      <c r="FB595" s="129"/>
      <c r="FC595" s="129"/>
      <c r="FD595" s="129"/>
      <c r="FE595" s="129"/>
      <c r="FF595" s="129"/>
      <c r="FG595" s="129"/>
      <c r="FH595" s="129"/>
      <c r="FI595" s="129"/>
      <c r="FJ595" s="129"/>
      <c r="FK595" s="129"/>
      <c r="FL595" s="129"/>
      <c r="FM595" s="129"/>
      <c r="FN595" s="129"/>
      <c r="FO595" s="129"/>
      <c r="FP595" s="129"/>
      <c r="FQ595" s="129"/>
      <c r="FR595" s="129"/>
      <c r="FS595" s="129"/>
      <c r="FT595" s="129"/>
      <c r="FU595" s="129"/>
      <c r="FV595" s="129"/>
      <c r="FW595" s="129"/>
      <c r="FX595" s="129"/>
      <c r="FY595" s="129"/>
      <c r="FZ595" s="129"/>
      <c r="GA595" s="129"/>
      <c r="GB595" s="129"/>
      <c r="GC595" s="129"/>
      <c r="GD595" s="129"/>
      <c r="GE595" s="129"/>
      <c r="GF595" s="129"/>
      <c r="GG595" s="129"/>
      <c r="GH595" s="129"/>
      <c r="GI595" s="129"/>
      <c r="GJ595" s="129"/>
      <c r="GK595" s="129"/>
      <c r="GL595" s="129"/>
      <c r="GM595" s="129"/>
      <c r="GN595" s="129"/>
      <c r="GO595" s="129"/>
      <c r="GP595" s="129"/>
      <c r="GQ595" s="129"/>
      <c r="GR595" s="129"/>
      <c r="GS595" s="129"/>
      <c r="GT595" s="129"/>
      <c r="GU595" s="129"/>
      <c r="GV595" s="129"/>
      <c r="GW595" s="129"/>
      <c r="GX595" s="129"/>
      <c r="GY595" s="129"/>
      <c r="GZ595" s="129"/>
      <c r="HA595" s="129"/>
      <c r="HB595" s="129"/>
      <c r="HC595" s="129"/>
      <c r="HD595" s="129"/>
      <c r="HE595" s="129"/>
      <c r="HF595" s="129"/>
      <c r="HG595" s="129"/>
      <c r="HH595" s="129"/>
      <c r="HI595" s="129"/>
      <c r="HJ595" s="129"/>
      <c r="HK595" s="129"/>
      <c r="HL595" s="129"/>
      <c r="HM595" s="129"/>
      <c r="HN595" s="129"/>
      <c r="HO595" s="129"/>
      <c r="HP595" s="129"/>
      <c r="HQ595" s="129"/>
      <c r="HR595" s="129"/>
      <c r="HS595" s="129"/>
      <c r="HT595" s="129"/>
      <c r="HU595" s="129"/>
      <c r="HV595" s="129"/>
      <c r="HW595" s="129"/>
      <c r="HX595" s="129"/>
      <c r="HY595" s="129"/>
      <c r="HZ595" s="129"/>
      <c r="IA595" s="129"/>
      <c r="IB595" s="129"/>
      <c r="IC595" s="129"/>
      <c r="ID595" s="129"/>
      <c r="IE595" s="129"/>
      <c r="IF595" s="129"/>
      <c r="IG595" s="129"/>
      <c r="IH595" s="129"/>
      <c r="II595" s="129"/>
      <c r="IJ595" s="129"/>
      <c r="IK595" s="129"/>
      <c r="IL595" s="129"/>
      <c r="IM595" s="129"/>
      <c r="IN595" s="129"/>
      <c r="IO595" s="129"/>
      <c r="IP595" s="129"/>
      <c r="IQ595" s="129"/>
      <c r="IR595" s="129"/>
      <c r="IS595" s="129"/>
      <c r="IT595" s="129"/>
      <c r="IU595" s="129"/>
      <c r="IV595" s="129"/>
      <c r="IW595" s="129"/>
    </row>
    <row r="596" customFormat="false" ht="12.75" hidden="false" customHeight="false" outlineLevel="1" collapsed="false">
      <c r="A596" s="39"/>
      <c r="B596" s="128"/>
      <c r="C596" s="128"/>
      <c r="D596" s="135"/>
      <c r="E596" s="135"/>
      <c r="F596" s="135"/>
      <c r="G596" s="135"/>
      <c r="H596" s="135"/>
      <c r="I596" s="135"/>
      <c r="J596" s="135"/>
      <c r="K596" s="135"/>
      <c r="L596" s="135"/>
      <c r="M596" s="135"/>
      <c r="N596" s="135"/>
      <c r="O596" s="135"/>
      <c r="P596" s="135"/>
      <c r="Q596" s="135"/>
      <c r="R596" s="135"/>
      <c r="S596" s="135"/>
      <c r="T596" s="135"/>
      <c r="U596" s="135"/>
      <c r="V596" s="135"/>
      <c r="W596" s="135"/>
      <c r="X596" s="135"/>
      <c r="Y596" s="135"/>
      <c r="Z596" s="129"/>
      <c r="AA596" s="129"/>
      <c r="AB596" s="129"/>
      <c r="AC596" s="129"/>
      <c r="AD596" s="129"/>
      <c r="AE596" s="129"/>
      <c r="AF596" s="129"/>
      <c r="AG596" s="129"/>
      <c r="AH596" s="129"/>
      <c r="AI596" s="129"/>
      <c r="AJ596" s="129"/>
      <c r="AK596" s="129"/>
      <c r="AL596" s="129"/>
      <c r="AM596" s="129"/>
      <c r="AN596" s="129"/>
      <c r="AO596" s="129"/>
      <c r="AP596" s="129"/>
      <c r="AQ596" s="129"/>
      <c r="AR596" s="129"/>
      <c r="AS596" s="129"/>
      <c r="AT596" s="129"/>
      <c r="AU596" s="129"/>
      <c r="AV596" s="129"/>
      <c r="AW596" s="129"/>
      <c r="AX596" s="129"/>
      <c r="AY596" s="129"/>
      <c r="AZ596" s="129"/>
      <c r="BA596" s="129"/>
      <c r="BB596" s="129"/>
      <c r="BC596" s="129"/>
      <c r="BD596" s="129"/>
      <c r="BE596" s="129"/>
      <c r="BF596" s="129"/>
      <c r="BG596" s="129"/>
      <c r="BH596" s="129"/>
      <c r="BI596" s="129"/>
      <c r="BJ596" s="129"/>
      <c r="BK596" s="129"/>
      <c r="BL596" s="129"/>
      <c r="BM596" s="129"/>
      <c r="BN596" s="129"/>
      <c r="BO596" s="129"/>
      <c r="BP596" s="129"/>
      <c r="BQ596" s="129"/>
      <c r="BR596" s="129"/>
      <c r="BS596" s="129"/>
      <c r="BT596" s="129"/>
      <c r="BU596" s="129"/>
      <c r="BV596" s="129"/>
      <c r="BW596" s="129"/>
      <c r="BX596" s="129"/>
      <c r="BY596" s="129"/>
      <c r="BZ596" s="129"/>
      <c r="CA596" s="129"/>
      <c r="CB596" s="129"/>
      <c r="CC596" s="129"/>
      <c r="CD596" s="129"/>
      <c r="CE596" s="129"/>
      <c r="CF596" s="129"/>
      <c r="CG596" s="129"/>
      <c r="CH596" s="129"/>
      <c r="CI596" s="129"/>
      <c r="CJ596" s="129"/>
      <c r="CK596" s="129"/>
      <c r="CL596" s="129"/>
      <c r="CM596" s="129"/>
      <c r="CN596" s="129"/>
      <c r="CO596" s="129"/>
      <c r="CP596" s="129"/>
      <c r="CQ596" s="129"/>
      <c r="CR596" s="129"/>
      <c r="CS596" s="129"/>
      <c r="CT596" s="129"/>
      <c r="CU596" s="129"/>
      <c r="CV596" s="129"/>
      <c r="CW596" s="129"/>
      <c r="CX596" s="129"/>
      <c r="CY596" s="129"/>
      <c r="CZ596" s="129"/>
      <c r="DA596" s="129"/>
      <c r="DB596" s="129"/>
      <c r="DC596" s="129"/>
      <c r="DD596" s="129"/>
      <c r="DE596" s="129"/>
      <c r="DF596" s="129"/>
      <c r="DG596" s="129"/>
      <c r="DH596" s="129"/>
      <c r="DI596" s="129"/>
      <c r="DJ596" s="129"/>
      <c r="DK596" s="129"/>
      <c r="DL596" s="129"/>
      <c r="DM596" s="129"/>
      <c r="DN596" s="129"/>
      <c r="DO596" s="129"/>
      <c r="DP596" s="129"/>
      <c r="DQ596" s="129"/>
      <c r="DR596" s="129"/>
      <c r="DS596" s="129"/>
      <c r="DT596" s="129"/>
      <c r="DU596" s="129"/>
      <c r="DV596" s="129"/>
      <c r="DW596" s="129"/>
      <c r="DX596" s="129"/>
      <c r="DY596" s="129"/>
      <c r="DZ596" s="129"/>
      <c r="EA596" s="129"/>
      <c r="EB596" s="129"/>
      <c r="EC596" s="129"/>
      <c r="ED596" s="129"/>
      <c r="EE596" s="129"/>
      <c r="EF596" s="129"/>
      <c r="EG596" s="129"/>
      <c r="EH596" s="129"/>
      <c r="EI596" s="129"/>
      <c r="EJ596" s="129"/>
      <c r="EK596" s="129"/>
      <c r="EL596" s="129"/>
      <c r="EM596" s="129"/>
      <c r="EN596" s="129"/>
      <c r="EO596" s="129"/>
      <c r="EP596" s="129"/>
      <c r="EQ596" s="129"/>
      <c r="ER596" s="129"/>
      <c r="ES596" s="129"/>
      <c r="ET596" s="129"/>
      <c r="EU596" s="129"/>
      <c r="EV596" s="129"/>
      <c r="EW596" s="129"/>
      <c r="EX596" s="129"/>
      <c r="EY596" s="129"/>
      <c r="EZ596" s="129"/>
      <c r="FA596" s="129"/>
      <c r="FB596" s="129"/>
      <c r="FC596" s="129"/>
      <c r="FD596" s="129"/>
      <c r="FE596" s="129"/>
      <c r="FF596" s="129"/>
      <c r="FG596" s="129"/>
      <c r="FH596" s="129"/>
      <c r="FI596" s="129"/>
      <c r="FJ596" s="129"/>
      <c r="FK596" s="129"/>
      <c r="FL596" s="129"/>
      <c r="FM596" s="129"/>
      <c r="FN596" s="129"/>
      <c r="FO596" s="129"/>
      <c r="FP596" s="129"/>
      <c r="FQ596" s="129"/>
      <c r="FR596" s="129"/>
      <c r="FS596" s="129"/>
      <c r="FT596" s="129"/>
      <c r="FU596" s="129"/>
      <c r="FV596" s="129"/>
      <c r="FW596" s="129"/>
      <c r="FX596" s="129"/>
      <c r="FY596" s="129"/>
      <c r="FZ596" s="129"/>
      <c r="GA596" s="129"/>
      <c r="GB596" s="129"/>
      <c r="GC596" s="129"/>
      <c r="GD596" s="129"/>
      <c r="GE596" s="129"/>
      <c r="GF596" s="129"/>
      <c r="GG596" s="129"/>
      <c r="GH596" s="129"/>
      <c r="GI596" s="129"/>
      <c r="GJ596" s="129"/>
      <c r="GK596" s="129"/>
      <c r="GL596" s="129"/>
      <c r="GM596" s="129"/>
      <c r="GN596" s="129"/>
      <c r="GO596" s="129"/>
      <c r="GP596" s="129"/>
      <c r="GQ596" s="129"/>
      <c r="GR596" s="129"/>
      <c r="GS596" s="129"/>
      <c r="GT596" s="129"/>
      <c r="GU596" s="129"/>
      <c r="GV596" s="129"/>
      <c r="GW596" s="129"/>
      <c r="GX596" s="129"/>
      <c r="GY596" s="129"/>
      <c r="GZ596" s="129"/>
      <c r="HA596" s="129"/>
      <c r="HB596" s="129"/>
      <c r="HC596" s="129"/>
      <c r="HD596" s="129"/>
      <c r="HE596" s="129"/>
      <c r="HF596" s="129"/>
      <c r="HG596" s="129"/>
      <c r="HH596" s="129"/>
      <c r="HI596" s="129"/>
      <c r="HJ596" s="129"/>
      <c r="HK596" s="129"/>
      <c r="HL596" s="129"/>
      <c r="HM596" s="129"/>
      <c r="HN596" s="129"/>
      <c r="HO596" s="129"/>
      <c r="HP596" s="129"/>
      <c r="HQ596" s="129"/>
      <c r="HR596" s="129"/>
      <c r="HS596" s="129"/>
      <c r="HT596" s="129"/>
      <c r="HU596" s="129"/>
      <c r="HV596" s="129"/>
      <c r="HW596" s="129"/>
      <c r="HX596" s="129"/>
      <c r="HY596" s="129"/>
      <c r="HZ596" s="129"/>
      <c r="IA596" s="129"/>
      <c r="IB596" s="129"/>
      <c r="IC596" s="129"/>
      <c r="ID596" s="129"/>
      <c r="IE596" s="129"/>
      <c r="IF596" s="129"/>
      <c r="IG596" s="129"/>
      <c r="IH596" s="129"/>
      <c r="II596" s="129"/>
      <c r="IJ596" s="129"/>
      <c r="IK596" s="129"/>
      <c r="IL596" s="129"/>
      <c r="IM596" s="129"/>
      <c r="IN596" s="129"/>
      <c r="IO596" s="129"/>
      <c r="IP596" s="129"/>
      <c r="IQ596" s="129"/>
      <c r="IR596" s="129"/>
      <c r="IS596" s="129"/>
      <c r="IT596" s="129"/>
      <c r="IU596" s="129"/>
      <c r="IV596" s="129"/>
      <c r="IW596" s="129"/>
    </row>
    <row r="597" customFormat="false" ht="12.75" hidden="false" customHeight="false" outlineLevel="1" collapsed="false">
      <c r="A597" s="39"/>
      <c r="B597" s="142"/>
      <c r="C597" s="142"/>
      <c r="D597" s="135"/>
      <c r="E597" s="135"/>
      <c r="F597" s="135"/>
      <c r="G597" s="135"/>
      <c r="H597" s="135"/>
      <c r="I597" s="135"/>
      <c r="J597" s="135"/>
      <c r="K597" s="135"/>
      <c r="L597" s="135"/>
      <c r="M597" s="135"/>
      <c r="N597" s="135"/>
      <c r="O597" s="135"/>
      <c r="P597" s="135"/>
      <c r="Q597" s="135"/>
      <c r="R597" s="135"/>
      <c r="S597" s="135"/>
      <c r="T597" s="135"/>
      <c r="U597" s="135"/>
      <c r="V597" s="135"/>
      <c r="W597" s="135"/>
      <c r="X597" s="135"/>
      <c r="Y597" s="135"/>
      <c r="Z597" s="129"/>
      <c r="AA597" s="129"/>
      <c r="AB597" s="129"/>
      <c r="AC597" s="129"/>
      <c r="AD597" s="129"/>
      <c r="AE597" s="129"/>
      <c r="AF597" s="129"/>
      <c r="AG597" s="129"/>
      <c r="AH597" s="129"/>
      <c r="AI597" s="129"/>
      <c r="AJ597" s="129"/>
      <c r="AK597" s="129"/>
      <c r="AL597" s="129"/>
      <c r="AM597" s="129"/>
      <c r="AN597" s="129"/>
      <c r="AO597" s="129"/>
      <c r="AP597" s="129"/>
      <c r="AQ597" s="129"/>
      <c r="AR597" s="129"/>
      <c r="AS597" s="129"/>
      <c r="AT597" s="129"/>
      <c r="AU597" s="129"/>
      <c r="AV597" s="129"/>
      <c r="AW597" s="129"/>
      <c r="AX597" s="129"/>
      <c r="AY597" s="129"/>
      <c r="AZ597" s="129"/>
      <c r="BA597" s="129"/>
      <c r="BB597" s="129"/>
      <c r="BC597" s="129"/>
      <c r="BD597" s="129"/>
      <c r="BE597" s="129"/>
      <c r="BF597" s="129"/>
      <c r="BG597" s="129"/>
      <c r="BH597" s="129"/>
      <c r="BI597" s="129"/>
      <c r="BJ597" s="129"/>
      <c r="BK597" s="129"/>
      <c r="BL597" s="129"/>
      <c r="BM597" s="129"/>
      <c r="BN597" s="129"/>
      <c r="BO597" s="129"/>
      <c r="BP597" s="129"/>
      <c r="BQ597" s="129"/>
      <c r="BR597" s="129"/>
      <c r="BS597" s="129"/>
      <c r="BT597" s="129"/>
      <c r="BU597" s="129"/>
      <c r="BV597" s="129"/>
      <c r="BW597" s="129"/>
      <c r="BX597" s="129"/>
      <c r="BY597" s="129"/>
      <c r="BZ597" s="129"/>
      <c r="CA597" s="129"/>
      <c r="CB597" s="129"/>
      <c r="CC597" s="129"/>
      <c r="CD597" s="129"/>
      <c r="CE597" s="129"/>
      <c r="CF597" s="129"/>
      <c r="CG597" s="129"/>
      <c r="CH597" s="129"/>
      <c r="CI597" s="129"/>
      <c r="CJ597" s="129"/>
      <c r="CK597" s="129"/>
      <c r="CL597" s="129"/>
      <c r="CM597" s="129"/>
      <c r="CN597" s="129"/>
      <c r="CO597" s="129"/>
      <c r="CP597" s="129"/>
      <c r="CQ597" s="129"/>
      <c r="CR597" s="129"/>
      <c r="CS597" s="129"/>
      <c r="CT597" s="129"/>
      <c r="CU597" s="129"/>
      <c r="CV597" s="129"/>
      <c r="CW597" s="129"/>
      <c r="CX597" s="129"/>
      <c r="CY597" s="129"/>
      <c r="CZ597" s="129"/>
      <c r="DA597" s="129"/>
      <c r="DB597" s="129"/>
      <c r="DC597" s="129"/>
      <c r="DD597" s="129"/>
      <c r="DE597" s="129"/>
      <c r="DF597" s="129"/>
      <c r="DG597" s="129"/>
      <c r="DH597" s="129"/>
      <c r="DI597" s="129"/>
      <c r="DJ597" s="129"/>
      <c r="DK597" s="129"/>
      <c r="DL597" s="129"/>
      <c r="DM597" s="129"/>
      <c r="DN597" s="129"/>
      <c r="DO597" s="129"/>
      <c r="DP597" s="129"/>
      <c r="DQ597" s="129"/>
      <c r="DR597" s="129"/>
      <c r="DS597" s="129"/>
      <c r="DT597" s="129"/>
      <c r="DU597" s="129"/>
      <c r="DV597" s="129"/>
      <c r="DW597" s="129"/>
      <c r="DX597" s="129"/>
      <c r="DY597" s="129"/>
      <c r="DZ597" s="129"/>
      <c r="EA597" s="129"/>
      <c r="EB597" s="129"/>
      <c r="EC597" s="129"/>
      <c r="ED597" s="129"/>
      <c r="EE597" s="129"/>
      <c r="EF597" s="129"/>
      <c r="EG597" s="129"/>
      <c r="EH597" s="129"/>
      <c r="EI597" s="129"/>
      <c r="EJ597" s="129"/>
      <c r="EK597" s="129"/>
      <c r="EL597" s="129"/>
      <c r="EM597" s="129"/>
      <c r="EN597" s="129"/>
      <c r="EO597" s="129"/>
      <c r="EP597" s="129"/>
      <c r="EQ597" s="129"/>
      <c r="ER597" s="129"/>
      <c r="ES597" s="129"/>
      <c r="ET597" s="129"/>
      <c r="EU597" s="129"/>
      <c r="EV597" s="129"/>
      <c r="EW597" s="129"/>
      <c r="EX597" s="129"/>
      <c r="EY597" s="129"/>
      <c r="EZ597" s="129"/>
      <c r="FA597" s="129"/>
      <c r="FB597" s="129"/>
      <c r="FC597" s="129"/>
      <c r="FD597" s="129"/>
      <c r="FE597" s="129"/>
      <c r="FF597" s="129"/>
      <c r="FG597" s="129"/>
      <c r="FH597" s="129"/>
      <c r="FI597" s="129"/>
      <c r="FJ597" s="129"/>
      <c r="FK597" s="129"/>
      <c r="FL597" s="129"/>
      <c r="FM597" s="129"/>
      <c r="FN597" s="129"/>
      <c r="FO597" s="129"/>
      <c r="FP597" s="129"/>
      <c r="FQ597" s="129"/>
      <c r="FR597" s="129"/>
      <c r="FS597" s="129"/>
      <c r="FT597" s="129"/>
      <c r="FU597" s="129"/>
      <c r="FV597" s="129"/>
      <c r="FW597" s="129"/>
      <c r="FX597" s="129"/>
      <c r="FY597" s="129"/>
      <c r="FZ597" s="129"/>
      <c r="GA597" s="129"/>
      <c r="GB597" s="129"/>
      <c r="GC597" s="129"/>
      <c r="GD597" s="129"/>
      <c r="GE597" s="129"/>
      <c r="GF597" s="129"/>
      <c r="GG597" s="129"/>
      <c r="GH597" s="129"/>
      <c r="GI597" s="129"/>
      <c r="GJ597" s="129"/>
      <c r="GK597" s="129"/>
      <c r="GL597" s="129"/>
      <c r="GM597" s="129"/>
      <c r="GN597" s="129"/>
      <c r="GO597" s="129"/>
      <c r="GP597" s="129"/>
      <c r="GQ597" s="129"/>
      <c r="GR597" s="129"/>
      <c r="GS597" s="129"/>
      <c r="GT597" s="129"/>
      <c r="GU597" s="129"/>
      <c r="GV597" s="129"/>
      <c r="GW597" s="129"/>
      <c r="GX597" s="129"/>
      <c r="GY597" s="129"/>
      <c r="GZ597" s="129"/>
      <c r="HA597" s="129"/>
      <c r="HB597" s="129"/>
      <c r="HC597" s="129"/>
      <c r="HD597" s="129"/>
      <c r="HE597" s="129"/>
      <c r="HF597" s="129"/>
      <c r="HG597" s="129"/>
      <c r="HH597" s="129"/>
      <c r="HI597" s="129"/>
      <c r="HJ597" s="129"/>
      <c r="HK597" s="129"/>
      <c r="HL597" s="129"/>
      <c r="HM597" s="129"/>
      <c r="HN597" s="129"/>
      <c r="HO597" s="129"/>
      <c r="HP597" s="129"/>
      <c r="HQ597" s="129"/>
      <c r="HR597" s="129"/>
      <c r="HS597" s="129"/>
      <c r="HT597" s="129"/>
      <c r="HU597" s="129"/>
      <c r="HV597" s="129"/>
      <c r="HW597" s="129"/>
      <c r="HX597" s="129"/>
      <c r="HY597" s="129"/>
      <c r="HZ597" s="129"/>
      <c r="IA597" s="129"/>
      <c r="IB597" s="129"/>
      <c r="IC597" s="129"/>
      <c r="ID597" s="129"/>
      <c r="IE597" s="129"/>
      <c r="IF597" s="129"/>
      <c r="IG597" s="129"/>
      <c r="IH597" s="129"/>
      <c r="II597" s="129"/>
      <c r="IJ597" s="129"/>
      <c r="IK597" s="129"/>
      <c r="IL597" s="129"/>
      <c r="IM597" s="129"/>
      <c r="IN597" s="129"/>
      <c r="IO597" s="129"/>
      <c r="IP597" s="129"/>
      <c r="IQ597" s="129"/>
      <c r="IR597" s="129"/>
      <c r="IS597" s="129"/>
      <c r="IT597" s="129"/>
      <c r="IU597" s="129"/>
      <c r="IV597" s="129"/>
      <c r="IW597" s="129"/>
    </row>
    <row r="598" customFormat="false" ht="12.75" hidden="false" customHeight="false" outlineLevel="1" collapsed="false">
      <c r="A598" s="39"/>
      <c r="B598" s="142"/>
      <c r="C598" s="142"/>
      <c r="D598" s="135"/>
      <c r="E598" s="135"/>
      <c r="F598" s="135"/>
      <c r="G598" s="135"/>
      <c r="H598" s="135"/>
      <c r="I598" s="135"/>
      <c r="J598" s="135"/>
      <c r="K598" s="135"/>
      <c r="L598" s="135"/>
      <c r="M598" s="135"/>
      <c r="N598" s="135"/>
      <c r="O598" s="135"/>
      <c r="P598" s="135"/>
      <c r="Q598" s="135"/>
      <c r="R598" s="135"/>
      <c r="S598" s="135"/>
      <c r="T598" s="135"/>
      <c r="U598" s="135"/>
      <c r="V598" s="135"/>
      <c r="W598" s="135"/>
      <c r="X598" s="135"/>
      <c r="Y598" s="135"/>
      <c r="Z598" s="129"/>
      <c r="AA598" s="129"/>
      <c r="AB598" s="129"/>
      <c r="AC598" s="129"/>
      <c r="AD598" s="129"/>
      <c r="AE598" s="129"/>
      <c r="AF598" s="129"/>
      <c r="AG598" s="129"/>
      <c r="AH598" s="129"/>
      <c r="AI598" s="129"/>
      <c r="AJ598" s="129"/>
      <c r="AK598" s="129"/>
      <c r="AL598" s="129"/>
      <c r="AM598" s="129"/>
      <c r="AN598" s="129"/>
      <c r="AO598" s="129"/>
      <c r="AP598" s="129"/>
      <c r="AQ598" s="129"/>
      <c r="AR598" s="129"/>
      <c r="AS598" s="129"/>
      <c r="AT598" s="129"/>
      <c r="AU598" s="129"/>
      <c r="AV598" s="129"/>
      <c r="AW598" s="129"/>
      <c r="AX598" s="129"/>
      <c r="AY598" s="129"/>
      <c r="AZ598" s="129"/>
      <c r="BA598" s="129"/>
      <c r="BB598" s="129"/>
      <c r="BC598" s="129"/>
      <c r="BD598" s="129"/>
      <c r="BE598" s="129"/>
      <c r="BF598" s="129"/>
      <c r="BG598" s="129"/>
      <c r="BH598" s="129"/>
      <c r="BI598" s="129"/>
      <c r="BJ598" s="129"/>
      <c r="BK598" s="129"/>
      <c r="BL598" s="129"/>
      <c r="BM598" s="129"/>
      <c r="BN598" s="129"/>
      <c r="BO598" s="129"/>
      <c r="BP598" s="129"/>
      <c r="BQ598" s="129"/>
      <c r="BR598" s="129"/>
      <c r="BS598" s="129"/>
      <c r="BT598" s="129"/>
      <c r="BU598" s="129"/>
      <c r="BV598" s="129"/>
      <c r="BW598" s="129"/>
      <c r="BX598" s="129"/>
      <c r="BY598" s="129"/>
      <c r="BZ598" s="129"/>
      <c r="CA598" s="129"/>
      <c r="CB598" s="129"/>
      <c r="CC598" s="129"/>
      <c r="CD598" s="129"/>
      <c r="CE598" s="129"/>
      <c r="CF598" s="129"/>
      <c r="CG598" s="129"/>
      <c r="CH598" s="129"/>
      <c r="CI598" s="129"/>
      <c r="CJ598" s="129"/>
      <c r="CK598" s="129"/>
      <c r="CL598" s="129"/>
      <c r="CM598" s="129"/>
      <c r="CN598" s="129"/>
      <c r="CO598" s="129"/>
      <c r="CP598" s="129"/>
      <c r="CQ598" s="129"/>
      <c r="CR598" s="129"/>
      <c r="CS598" s="129"/>
      <c r="CT598" s="129"/>
      <c r="CU598" s="129"/>
      <c r="CV598" s="129"/>
      <c r="CW598" s="129"/>
      <c r="CX598" s="129"/>
      <c r="CY598" s="129"/>
      <c r="CZ598" s="129"/>
      <c r="DA598" s="129"/>
      <c r="DB598" s="129"/>
      <c r="DC598" s="129"/>
      <c r="DD598" s="129"/>
      <c r="DE598" s="129"/>
      <c r="DF598" s="129"/>
      <c r="DG598" s="129"/>
      <c r="DH598" s="129"/>
      <c r="DI598" s="129"/>
      <c r="DJ598" s="129"/>
      <c r="DK598" s="129"/>
      <c r="DL598" s="129"/>
      <c r="DM598" s="129"/>
      <c r="DN598" s="129"/>
      <c r="DO598" s="129"/>
      <c r="DP598" s="129"/>
      <c r="DQ598" s="129"/>
      <c r="DR598" s="129"/>
      <c r="DS598" s="129"/>
      <c r="DT598" s="129"/>
      <c r="DU598" s="129"/>
      <c r="DV598" s="129"/>
      <c r="DW598" s="129"/>
      <c r="DX598" s="129"/>
      <c r="DY598" s="129"/>
      <c r="DZ598" s="129"/>
      <c r="EA598" s="129"/>
      <c r="EB598" s="129"/>
      <c r="EC598" s="129"/>
      <c r="ED598" s="129"/>
      <c r="EE598" s="129"/>
      <c r="EF598" s="129"/>
      <c r="EG598" s="129"/>
      <c r="EH598" s="129"/>
      <c r="EI598" s="129"/>
      <c r="EJ598" s="129"/>
      <c r="EK598" s="129"/>
      <c r="EL598" s="129"/>
      <c r="EM598" s="129"/>
      <c r="EN598" s="129"/>
      <c r="EO598" s="129"/>
      <c r="EP598" s="129"/>
      <c r="EQ598" s="129"/>
      <c r="ER598" s="129"/>
      <c r="ES598" s="129"/>
      <c r="ET598" s="129"/>
      <c r="EU598" s="129"/>
      <c r="EV598" s="129"/>
      <c r="EW598" s="129"/>
      <c r="EX598" s="129"/>
      <c r="EY598" s="129"/>
      <c r="EZ598" s="129"/>
      <c r="FA598" s="129"/>
      <c r="FB598" s="129"/>
      <c r="FC598" s="129"/>
      <c r="FD598" s="129"/>
      <c r="FE598" s="129"/>
      <c r="FF598" s="129"/>
      <c r="FG598" s="129"/>
      <c r="FH598" s="129"/>
      <c r="FI598" s="129"/>
      <c r="FJ598" s="129"/>
      <c r="FK598" s="129"/>
      <c r="FL598" s="129"/>
      <c r="FM598" s="129"/>
      <c r="FN598" s="129"/>
      <c r="FO598" s="129"/>
      <c r="FP598" s="129"/>
      <c r="FQ598" s="129"/>
      <c r="FR598" s="129"/>
      <c r="FS598" s="129"/>
      <c r="FT598" s="129"/>
      <c r="FU598" s="129"/>
      <c r="FV598" s="129"/>
      <c r="FW598" s="129"/>
      <c r="FX598" s="129"/>
      <c r="FY598" s="129"/>
      <c r="FZ598" s="129"/>
      <c r="GA598" s="129"/>
      <c r="GB598" s="129"/>
      <c r="GC598" s="129"/>
      <c r="GD598" s="129"/>
      <c r="GE598" s="129"/>
      <c r="GF598" s="129"/>
      <c r="GG598" s="129"/>
      <c r="GH598" s="129"/>
      <c r="GI598" s="129"/>
      <c r="GJ598" s="129"/>
      <c r="GK598" s="129"/>
      <c r="GL598" s="129"/>
      <c r="GM598" s="129"/>
      <c r="GN598" s="129"/>
      <c r="GO598" s="129"/>
      <c r="GP598" s="129"/>
      <c r="GQ598" s="129"/>
      <c r="GR598" s="129"/>
      <c r="GS598" s="129"/>
      <c r="GT598" s="129"/>
      <c r="GU598" s="129"/>
      <c r="GV598" s="129"/>
      <c r="GW598" s="129"/>
      <c r="GX598" s="129"/>
      <c r="GY598" s="129"/>
      <c r="GZ598" s="129"/>
      <c r="HA598" s="129"/>
      <c r="HB598" s="129"/>
      <c r="HC598" s="129"/>
      <c r="HD598" s="129"/>
      <c r="HE598" s="129"/>
      <c r="HF598" s="129"/>
      <c r="HG598" s="129"/>
      <c r="HH598" s="129"/>
      <c r="HI598" s="129"/>
      <c r="HJ598" s="129"/>
      <c r="HK598" s="129"/>
      <c r="HL598" s="129"/>
      <c r="HM598" s="129"/>
      <c r="HN598" s="129"/>
      <c r="HO598" s="129"/>
      <c r="HP598" s="129"/>
      <c r="HQ598" s="129"/>
      <c r="HR598" s="129"/>
      <c r="HS598" s="129"/>
      <c r="HT598" s="129"/>
      <c r="HU598" s="129"/>
      <c r="HV598" s="129"/>
      <c r="HW598" s="129"/>
      <c r="HX598" s="129"/>
      <c r="HY598" s="129"/>
      <c r="HZ598" s="129"/>
      <c r="IA598" s="129"/>
      <c r="IB598" s="129"/>
      <c r="IC598" s="129"/>
      <c r="ID598" s="129"/>
      <c r="IE598" s="129"/>
      <c r="IF598" s="129"/>
      <c r="IG598" s="129"/>
      <c r="IH598" s="129"/>
      <c r="II598" s="129"/>
      <c r="IJ598" s="129"/>
      <c r="IK598" s="129"/>
      <c r="IL598" s="129"/>
      <c r="IM598" s="129"/>
      <c r="IN598" s="129"/>
      <c r="IO598" s="129"/>
      <c r="IP598" s="129"/>
      <c r="IQ598" s="129"/>
      <c r="IR598" s="129"/>
      <c r="IS598" s="129"/>
      <c r="IT598" s="129"/>
      <c r="IU598" s="129"/>
      <c r="IV598" s="129"/>
      <c r="IW598" s="129"/>
    </row>
    <row r="599" customFormat="false" ht="12.75" hidden="false" customHeight="false" outlineLevel="1" collapsed="false">
      <c r="A599" s="39"/>
      <c r="B599" s="142"/>
      <c r="C599" s="142"/>
      <c r="D599" s="135"/>
      <c r="E599" s="135"/>
      <c r="F599" s="135"/>
      <c r="G599" s="135"/>
      <c r="H599" s="135"/>
      <c r="I599" s="135"/>
      <c r="J599" s="135"/>
      <c r="K599" s="135"/>
      <c r="L599" s="135"/>
      <c r="M599" s="135"/>
      <c r="N599" s="135"/>
      <c r="O599" s="135"/>
      <c r="P599" s="135"/>
      <c r="Q599" s="135"/>
      <c r="R599" s="135"/>
      <c r="S599" s="135"/>
      <c r="T599" s="135"/>
      <c r="U599" s="135"/>
      <c r="V599" s="135"/>
      <c r="W599" s="135"/>
      <c r="X599" s="135"/>
      <c r="Y599" s="135"/>
      <c r="Z599" s="129"/>
      <c r="AA599" s="129"/>
      <c r="AB599" s="129"/>
      <c r="AC599" s="129"/>
      <c r="AD599" s="129"/>
      <c r="AE599" s="129"/>
      <c r="AF599" s="129"/>
      <c r="AG599" s="129"/>
      <c r="AH599" s="129"/>
      <c r="AI599" s="129"/>
      <c r="AJ599" s="129"/>
      <c r="AK599" s="129"/>
      <c r="AL599" s="129"/>
      <c r="AM599" s="129"/>
      <c r="AN599" s="129"/>
      <c r="AO599" s="129"/>
      <c r="AP599" s="129"/>
      <c r="AQ599" s="129"/>
      <c r="AR599" s="129"/>
      <c r="AS599" s="129"/>
      <c r="AT599" s="129"/>
      <c r="AU599" s="129"/>
      <c r="AV599" s="129"/>
      <c r="AW599" s="129"/>
      <c r="AX599" s="129"/>
      <c r="AY599" s="129"/>
      <c r="AZ599" s="129"/>
      <c r="BA599" s="129"/>
      <c r="BB599" s="129"/>
      <c r="BC599" s="129"/>
      <c r="BD599" s="129"/>
      <c r="BE599" s="129"/>
      <c r="BF599" s="129"/>
      <c r="BG599" s="129"/>
      <c r="BH599" s="129"/>
      <c r="BI599" s="129"/>
      <c r="BJ599" s="129"/>
      <c r="BK599" s="129"/>
      <c r="BL599" s="129"/>
      <c r="BM599" s="129"/>
      <c r="BN599" s="129"/>
      <c r="BO599" s="129"/>
      <c r="BP599" s="129"/>
      <c r="BQ599" s="129"/>
      <c r="BR599" s="129"/>
      <c r="BS599" s="129"/>
      <c r="BT599" s="129"/>
      <c r="BU599" s="129"/>
      <c r="BV599" s="129"/>
      <c r="BW599" s="129"/>
      <c r="BX599" s="129"/>
      <c r="BY599" s="129"/>
      <c r="BZ599" s="129"/>
      <c r="CA599" s="129"/>
      <c r="CB599" s="129"/>
      <c r="CC599" s="129"/>
      <c r="CD599" s="129"/>
      <c r="CE599" s="129"/>
      <c r="CF599" s="129"/>
      <c r="CG599" s="129"/>
      <c r="CH599" s="129"/>
      <c r="CI599" s="129"/>
      <c r="CJ599" s="129"/>
      <c r="CK599" s="129"/>
      <c r="CL599" s="129"/>
      <c r="CM599" s="129"/>
      <c r="CN599" s="129"/>
      <c r="CO599" s="129"/>
      <c r="CP599" s="129"/>
      <c r="CQ599" s="129"/>
      <c r="CR599" s="129"/>
      <c r="CS599" s="129"/>
      <c r="CT599" s="129"/>
      <c r="CU599" s="129"/>
      <c r="CV599" s="129"/>
      <c r="CW599" s="129"/>
      <c r="CX599" s="129"/>
      <c r="CY599" s="129"/>
      <c r="CZ599" s="129"/>
      <c r="DA599" s="129"/>
      <c r="DB599" s="129"/>
      <c r="DC599" s="129"/>
      <c r="DD599" s="129"/>
      <c r="DE599" s="129"/>
      <c r="DF599" s="129"/>
      <c r="DG599" s="129"/>
      <c r="DH599" s="129"/>
      <c r="DI599" s="129"/>
      <c r="DJ599" s="129"/>
      <c r="DK599" s="129"/>
      <c r="DL599" s="129"/>
      <c r="DM599" s="129"/>
      <c r="DN599" s="129"/>
      <c r="DO599" s="129"/>
      <c r="DP599" s="129"/>
      <c r="DQ599" s="129"/>
      <c r="DR599" s="129"/>
      <c r="DS599" s="129"/>
      <c r="DT599" s="129"/>
      <c r="DU599" s="129"/>
      <c r="DV599" s="129"/>
      <c r="DW599" s="129"/>
      <c r="DX599" s="129"/>
      <c r="DY599" s="129"/>
      <c r="DZ599" s="129"/>
      <c r="EA599" s="129"/>
      <c r="EB599" s="129"/>
      <c r="EC599" s="129"/>
      <c r="ED599" s="129"/>
      <c r="EE599" s="129"/>
      <c r="EF599" s="129"/>
      <c r="EG599" s="129"/>
      <c r="EH599" s="129"/>
      <c r="EI599" s="129"/>
      <c r="EJ599" s="129"/>
      <c r="EK599" s="129"/>
      <c r="EL599" s="129"/>
      <c r="EM599" s="129"/>
      <c r="EN599" s="129"/>
      <c r="EO599" s="129"/>
      <c r="EP599" s="129"/>
      <c r="EQ599" s="129"/>
      <c r="ER599" s="129"/>
      <c r="ES599" s="129"/>
      <c r="ET599" s="129"/>
      <c r="EU599" s="129"/>
      <c r="EV599" s="129"/>
      <c r="EW599" s="129"/>
      <c r="EX599" s="129"/>
      <c r="EY599" s="129"/>
      <c r="EZ599" s="129"/>
      <c r="FA599" s="129"/>
      <c r="FB599" s="129"/>
      <c r="FC599" s="129"/>
      <c r="FD599" s="129"/>
      <c r="FE599" s="129"/>
      <c r="FF599" s="129"/>
      <c r="FG599" s="129"/>
      <c r="FH599" s="129"/>
      <c r="FI599" s="129"/>
      <c r="FJ599" s="129"/>
      <c r="FK599" s="129"/>
      <c r="FL599" s="129"/>
      <c r="FM599" s="129"/>
      <c r="FN599" s="129"/>
      <c r="FO599" s="129"/>
      <c r="FP599" s="129"/>
      <c r="FQ599" s="129"/>
      <c r="FR599" s="129"/>
      <c r="FS599" s="129"/>
      <c r="FT599" s="129"/>
      <c r="FU599" s="129"/>
      <c r="FV599" s="129"/>
      <c r="FW599" s="129"/>
      <c r="FX599" s="129"/>
      <c r="FY599" s="129"/>
      <c r="FZ599" s="129"/>
      <c r="GA599" s="129"/>
      <c r="GB599" s="129"/>
      <c r="GC599" s="129"/>
      <c r="GD599" s="129"/>
      <c r="GE599" s="129"/>
      <c r="GF599" s="129"/>
      <c r="GG599" s="129"/>
      <c r="GH599" s="129"/>
      <c r="GI599" s="129"/>
      <c r="GJ599" s="129"/>
      <c r="GK599" s="129"/>
      <c r="GL599" s="129"/>
      <c r="GM599" s="129"/>
      <c r="GN599" s="129"/>
      <c r="GO599" s="129"/>
      <c r="GP599" s="129"/>
      <c r="GQ599" s="129"/>
      <c r="GR599" s="129"/>
      <c r="GS599" s="129"/>
      <c r="GT599" s="129"/>
      <c r="GU599" s="129"/>
      <c r="GV599" s="129"/>
      <c r="GW599" s="129"/>
      <c r="GX599" s="129"/>
      <c r="GY599" s="129"/>
      <c r="GZ599" s="129"/>
      <c r="HA599" s="129"/>
      <c r="HB599" s="129"/>
      <c r="HC599" s="129"/>
      <c r="HD599" s="129"/>
      <c r="HE599" s="129"/>
      <c r="HF599" s="129"/>
      <c r="HG599" s="129"/>
      <c r="HH599" s="129"/>
      <c r="HI599" s="129"/>
      <c r="HJ599" s="129"/>
      <c r="HK599" s="129"/>
      <c r="HL599" s="129"/>
      <c r="HM599" s="129"/>
      <c r="HN599" s="129"/>
      <c r="HO599" s="129"/>
      <c r="HP599" s="129"/>
      <c r="HQ599" s="129"/>
      <c r="HR599" s="129"/>
      <c r="HS599" s="129"/>
      <c r="HT599" s="129"/>
      <c r="HU599" s="129"/>
      <c r="HV599" s="129"/>
      <c r="HW599" s="129"/>
      <c r="HX599" s="129"/>
      <c r="HY599" s="129"/>
      <c r="HZ599" s="129"/>
      <c r="IA599" s="129"/>
      <c r="IB599" s="129"/>
      <c r="IC599" s="129"/>
      <c r="ID599" s="129"/>
      <c r="IE599" s="129"/>
      <c r="IF599" s="129"/>
      <c r="IG599" s="129"/>
      <c r="IH599" s="129"/>
      <c r="II599" s="129"/>
      <c r="IJ599" s="129"/>
      <c r="IK599" s="129"/>
      <c r="IL599" s="129"/>
      <c r="IM599" s="129"/>
      <c r="IN599" s="129"/>
      <c r="IO599" s="129"/>
      <c r="IP599" s="129"/>
      <c r="IQ599" s="129"/>
      <c r="IR599" s="129"/>
      <c r="IS599" s="129"/>
      <c r="IT599" s="129"/>
      <c r="IU599" s="129"/>
      <c r="IV599" s="129"/>
      <c r="IW599" s="129"/>
    </row>
    <row r="600" customFormat="false" ht="12.75" hidden="false" customHeight="false" outlineLevel="1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customFormat="false" ht="12.75" hidden="false" customHeight="false" outlineLevel="1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customFormat="false" ht="12.75" hidden="false" customHeight="false" outlineLevel="1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customFormat="false" ht="12.75" hidden="false" customHeight="false" outlineLevel="1" collapsed="false">
      <c r="A603" s="8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customFormat="false" ht="12.75" hidden="false" customHeight="false" outlineLevel="1" collapsed="false">
      <c r="A604" s="2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customFormat="false" ht="12.75" hidden="false" customHeight="false" outlineLevel="1" collapsed="false">
      <c r="A605" s="145"/>
      <c r="B605" s="2"/>
      <c r="C605" s="2"/>
      <c r="D605" s="2"/>
      <c r="E605" s="113"/>
      <c r="F605" s="113"/>
      <c r="G605" s="113"/>
      <c r="H605" s="113"/>
      <c r="I605" s="113"/>
      <c r="J605" s="113"/>
      <c r="K605" s="113"/>
      <c r="L605" s="113"/>
      <c r="M605" s="113"/>
      <c r="N605" s="113"/>
      <c r="O605" s="113"/>
      <c r="P605" s="113"/>
      <c r="Q605" s="2"/>
      <c r="R605" s="2"/>
      <c r="S605" s="2"/>
      <c r="T605" s="2"/>
      <c r="U605" s="2"/>
      <c r="V605" s="2"/>
      <c r="W605" s="2"/>
      <c r="X605" s="2"/>
      <c r="Y605" s="2"/>
    </row>
    <row r="606" customFormat="false" ht="12.75" hidden="false" customHeight="false" outlineLevel="1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customFormat="false" ht="12.75" hidden="false" customHeight="false" outlineLevel="1" collapsed="false">
      <c r="A607" s="8"/>
      <c r="B607" s="8"/>
      <c r="C607" s="8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2"/>
      <c r="R607" s="2"/>
      <c r="S607" s="2"/>
      <c r="T607" s="2"/>
      <c r="U607" s="2"/>
      <c r="V607" s="2"/>
      <c r="W607" s="2"/>
      <c r="X607" s="2"/>
      <c r="Y607" s="2"/>
    </row>
    <row r="608" customFormat="false" ht="12.75" hidden="true" customHeight="false" outlineLevel="2" collapsed="false">
      <c r="A608" s="2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customFormat="false" ht="12.75" hidden="true" customHeight="false" outlineLevel="2" collapsed="false">
      <c r="A609" s="106"/>
      <c r="B609" s="2"/>
      <c r="C609" s="2"/>
      <c r="D609" s="2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2"/>
      <c r="R609" s="2"/>
      <c r="S609" s="2"/>
      <c r="T609" s="2"/>
      <c r="U609" s="2"/>
      <c r="V609" s="2"/>
      <c r="W609" s="2"/>
      <c r="X609" s="2"/>
      <c r="Y609" s="2"/>
    </row>
    <row r="610" customFormat="false" ht="12.75" hidden="true" customHeight="false" outlineLevel="2" collapsed="false">
      <c r="A610" s="106"/>
      <c r="B610" s="2"/>
      <c r="C610" s="2"/>
      <c r="D610" s="2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2"/>
      <c r="R610" s="2"/>
      <c r="S610" s="2"/>
      <c r="T610" s="2"/>
      <c r="U610" s="2"/>
      <c r="V610" s="2"/>
      <c r="W610" s="2"/>
      <c r="X610" s="2"/>
      <c r="Y610" s="2"/>
    </row>
    <row r="611" customFormat="false" ht="12.75" hidden="true" customHeight="false" outlineLevel="2" collapsed="false">
      <c r="A611" s="146"/>
      <c r="B611" s="2"/>
      <c r="C611" s="2"/>
      <c r="D611" s="2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2"/>
      <c r="R611" s="2"/>
      <c r="S611" s="2"/>
      <c r="T611" s="2"/>
      <c r="U611" s="2"/>
      <c r="V611" s="2"/>
      <c r="W611" s="2"/>
      <c r="X611" s="2"/>
      <c r="Y611" s="2"/>
    </row>
    <row r="612" customFormat="false" ht="12.75" hidden="true" customHeight="false" outlineLevel="2" collapsed="false">
      <c r="A612" s="106"/>
      <c r="B612" s="2"/>
      <c r="C612" s="2"/>
      <c r="D612" s="2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2"/>
      <c r="R612" s="2"/>
      <c r="S612" s="2"/>
      <c r="T612" s="2"/>
      <c r="U612" s="2"/>
      <c r="V612" s="2"/>
      <c r="W612" s="2"/>
      <c r="X612" s="2"/>
      <c r="Y612" s="2"/>
    </row>
    <row r="613" customFormat="false" ht="12.75" hidden="true" customHeight="false" outlineLevel="2" collapsed="false">
      <c r="A613" s="2"/>
      <c r="B613" s="2"/>
      <c r="C613" s="2"/>
      <c r="D613" s="2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2"/>
      <c r="R613" s="2"/>
      <c r="S613" s="2"/>
      <c r="T613" s="2"/>
      <c r="U613" s="2"/>
      <c r="V613" s="2"/>
      <c r="W613" s="2"/>
      <c r="X613" s="2"/>
      <c r="Y613" s="2"/>
    </row>
    <row r="614" customFormat="false" ht="12.75" hidden="true" customHeight="false" outlineLevel="2" collapsed="false">
      <c r="A614" s="23"/>
      <c r="B614" s="2"/>
      <c r="C614" s="2"/>
      <c r="D614" s="2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2"/>
      <c r="R614" s="2"/>
      <c r="S614" s="2"/>
      <c r="T614" s="2"/>
      <c r="U614" s="2"/>
      <c r="V614" s="2"/>
      <c r="W614" s="2"/>
      <c r="X614" s="2"/>
      <c r="Y614" s="2"/>
    </row>
    <row r="615" customFormat="false" ht="12.75" hidden="true" customHeight="false" outlineLevel="2" collapsed="false">
      <c r="A615" s="106"/>
      <c r="B615" s="2"/>
      <c r="C615" s="2"/>
      <c r="D615" s="2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2"/>
      <c r="R615" s="2"/>
      <c r="S615" s="2"/>
      <c r="T615" s="2"/>
      <c r="U615" s="2"/>
      <c r="V615" s="2"/>
      <c r="W615" s="2"/>
      <c r="X615" s="2"/>
      <c r="Y615" s="2"/>
    </row>
    <row r="616" customFormat="false" ht="12.75" hidden="true" customHeight="false" outlineLevel="2" collapsed="false">
      <c r="A616" s="106"/>
      <c r="B616" s="2"/>
      <c r="C616" s="2"/>
      <c r="D616" s="2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2"/>
      <c r="R616" s="2"/>
      <c r="S616" s="2"/>
      <c r="T616" s="2"/>
      <c r="U616" s="2"/>
      <c r="V616" s="2"/>
      <c r="W616" s="2"/>
      <c r="X616" s="2"/>
      <c r="Y616" s="2"/>
    </row>
    <row r="617" customFormat="false" ht="12.75" hidden="true" customHeight="false" outlineLevel="2" collapsed="false">
      <c r="A617" s="106"/>
      <c r="B617" s="2"/>
      <c r="C617" s="2"/>
      <c r="D617" s="2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2"/>
      <c r="R617" s="2"/>
      <c r="S617" s="2"/>
      <c r="T617" s="2"/>
      <c r="U617" s="2"/>
      <c r="V617" s="2"/>
      <c r="W617" s="2"/>
      <c r="X617" s="2"/>
      <c r="Y617" s="2"/>
    </row>
    <row r="618" customFormat="false" ht="12.75" hidden="true" customHeight="false" outlineLevel="2" collapsed="false">
      <c r="A618" s="106"/>
      <c r="B618" s="2"/>
      <c r="C618" s="2"/>
      <c r="D618" s="2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2"/>
      <c r="R618" s="2"/>
      <c r="S618" s="2"/>
      <c r="T618" s="2"/>
      <c r="U618" s="2"/>
      <c r="V618" s="2"/>
      <c r="W618" s="2"/>
      <c r="X618" s="2"/>
      <c r="Y618" s="2"/>
    </row>
    <row r="619" customFormat="false" ht="12.75" hidden="true" customHeight="false" outlineLevel="2" collapsed="false">
      <c r="A619" s="106"/>
      <c r="B619" s="2"/>
      <c r="C619" s="2"/>
      <c r="D619" s="2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2"/>
      <c r="R619" s="2"/>
      <c r="S619" s="2"/>
      <c r="T619" s="2"/>
      <c r="U619" s="2"/>
      <c r="V619" s="2"/>
      <c r="W619" s="2"/>
      <c r="X619" s="2"/>
      <c r="Y619" s="2"/>
    </row>
    <row r="620" customFormat="false" ht="12.75" hidden="true" customHeight="false" outlineLevel="2" collapsed="false">
      <c r="A620" s="106"/>
      <c r="B620" s="2"/>
      <c r="C620" s="2"/>
      <c r="D620" s="2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2"/>
      <c r="R620" s="2"/>
      <c r="S620" s="2"/>
      <c r="T620" s="2"/>
      <c r="U620" s="2"/>
      <c r="V620" s="2"/>
      <c r="W620" s="2"/>
      <c r="X620" s="2"/>
      <c r="Y620" s="2"/>
    </row>
    <row r="621" customFormat="false" ht="12.75" hidden="true" customHeight="false" outlineLevel="2" collapsed="false">
      <c r="A621" s="106"/>
      <c r="B621" s="2"/>
      <c r="C621" s="2"/>
      <c r="D621" s="2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2"/>
      <c r="R621" s="2"/>
      <c r="S621" s="2"/>
      <c r="T621" s="2"/>
      <c r="U621" s="2"/>
      <c r="V621" s="2"/>
      <c r="W621" s="2"/>
      <c r="X621" s="2"/>
      <c r="Y621" s="2"/>
    </row>
    <row r="622" customFormat="false" ht="12.75" hidden="true" customHeight="false" outlineLevel="2" collapsed="false">
      <c r="A622" s="106"/>
      <c r="B622" s="2"/>
      <c r="C622" s="2"/>
      <c r="D622" s="2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2"/>
      <c r="R622" s="2"/>
      <c r="S622" s="2"/>
      <c r="T622" s="2"/>
      <c r="U622" s="2"/>
      <c r="V622" s="2"/>
      <c r="W622" s="2"/>
      <c r="X622" s="2"/>
      <c r="Y622" s="2"/>
    </row>
    <row r="623" customFormat="false" ht="12.75" hidden="true" customHeight="false" outlineLevel="2" collapsed="false">
      <c r="A623" s="106"/>
      <c r="B623" s="2"/>
      <c r="C623" s="2"/>
      <c r="D623" s="2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2"/>
      <c r="R623" s="2"/>
      <c r="S623" s="2"/>
      <c r="T623" s="2"/>
      <c r="U623" s="2"/>
      <c r="V623" s="2"/>
      <c r="W623" s="2"/>
      <c r="X623" s="2"/>
      <c r="Y623" s="2"/>
    </row>
    <row r="624" customFormat="false" ht="12.75" hidden="true" customHeight="false" outlineLevel="2" collapsed="false">
      <c r="A624" s="106"/>
      <c r="B624" s="2"/>
      <c r="C624" s="2"/>
      <c r="D624" s="2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2"/>
      <c r="R624" s="2"/>
      <c r="S624" s="2"/>
      <c r="T624" s="2"/>
      <c r="U624" s="2"/>
      <c r="V624" s="2"/>
      <c r="W624" s="2"/>
      <c r="X624" s="2"/>
      <c r="Y624" s="2"/>
    </row>
    <row r="625" customFormat="false" ht="12.75" hidden="true" customHeight="false" outlineLevel="2" collapsed="false">
      <c r="A625" s="2"/>
      <c r="B625" s="2"/>
      <c r="C625" s="2"/>
      <c r="D625" s="2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2"/>
      <c r="R625" s="2"/>
      <c r="S625" s="2"/>
      <c r="T625" s="2"/>
      <c r="U625" s="2"/>
      <c r="V625" s="2"/>
      <c r="W625" s="2"/>
      <c r="X625" s="2"/>
      <c r="Y625" s="2"/>
    </row>
    <row r="626" customFormat="false" ht="12.75" hidden="true" customHeight="false" outlineLevel="2" collapsed="false">
      <c r="A626" s="2"/>
      <c r="B626" s="2"/>
      <c r="C626" s="2"/>
      <c r="D626" s="2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2"/>
      <c r="R626" s="2"/>
      <c r="S626" s="2"/>
      <c r="T626" s="2"/>
      <c r="U626" s="2"/>
      <c r="V626" s="2"/>
      <c r="W626" s="2"/>
      <c r="X626" s="2"/>
      <c r="Y626" s="2"/>
    </row>
    <row r="627" customFormat="false" ht="12.75" hidden="true" customHeight="false" outlineLevel="2" collapsed="false">
      <c r="A627" s="2"/>
      <c r="B627" s="2"/>
      <c r="C627" s="2"/>
      <c r="D627" s="2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2"/>
      <c r="R627" s="2"/>
      <c r="S627" s="2"/>
      <c r="T627" s="2"/>
      <c r="U627" s="2"/>
      <c r="V627" s="2"/>
      <c r="W627" s="2"/>
      <c r="X627" s="2"/>
      <c r="Y627" s="2"/>
    </row>
    <row r="628" customFormat="false" ht="12.75" hidden="true" customHeight="false" outlineLevel="2" collapsed="false">
      <c r="A628" s="106"/>
      <c r="B628" s="2"/>
      <c r="C628" s="2"/>
      <c r="D628" s="2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2"/>
      <c r="R628" s="2"/>
      <c r="S628" s="2"/>
      <c r="T628" s="2"/>
      <c r="U628" s="2"/>
      <c r="V628" s="2"/>
      <c r="W628" s="2"/>
      <c r="X628" s="2"/>
      <c r="Y628" s="2"/>
    </row>
    <row r="629" customFormat="false" ht="12.75" hidden="true" customHeight="false" outlineLevel="2" collapsed="false">
      <c r="A629" s="2"/>
      <c r="B629" s="2"/>
      <c r="C629" s="2"/>
      <c r="D629" s="2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2"/>
      <c r="R629" s="2"/>
      <c r="S629" s="2"/>
      <c r="T629" s="2"/>
      <c r="U629" s="2"/>
      <c r="V629" s="2"/>
      <c r="W629" s="2"/>
      <c r="X629" s="2"/>
      <c r="Y629" s="2"/>
    </row>
    <row r="630" customFormat="false" ht="12.75" hidden="true" customHeight="false" outlineLevel="2" collapsed="false">
      <c r="A630" s="2"/>
      <c r="B630" s="2"/>
      <c r="C630" s="2"/>
      <c r="D630" s="2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2"/>
      <c r="R630" s="2"/>
      <c r="S630" s="2"/>
      <c r="T630" s="2"/>
      <c r="U630" s="2"/>
      <c r="V630" s="2"/>
      <c r="W630" s="2"/>
      <c r="X630" s="2"/>
      <c r="Y630" s="2"/>
    </row>
    <row r="631" customFormat="false" ht="12.75" hidden="true" customHeight="false" outlineLevel="2" collapsed="false">
      <c r="A631" s="23"/>
      <c r="B631" s="2"/>
      <c r="C631" s="2"/>
      <c r="D631" s="2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2"/>
      <c r="R631" s="2"/>
      <c r="S631" s="2"/>
      <c r="T631" s="2"/>
      <c r="U631" s="2"/>
      <c r="V631" s="2"/>
      <c r="W631" s="2"/>
      <c r="X631" s="2"/>
      <c r="Y631" s="2"/>
    </row>
    <row r="632" customFormat="false" ht="12.75" hidden="true" customHeight="false" outlineLevel="2" collapsed="false">
      <c r="A632" s="106"/>
      <c r="B632" s="2"/>
      <c r="C632" s="2"/>
      <c r="D632" s="2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2"/>
      <c r="R632" s="2"/>
      <c r="S632" s="2"/>
      <c r="T632" s="2"/>
      <c r="U632" s="2"/>
      <c r="V632" s="2"/>
      <c r="W632" s="2"/>
      <c r="X632" s="2"/>
      <c r="Y632" s="2"/>
    </row>
    <row r="633" customFormat="false" ht="12.75" hidden="false" customHeight="false" outlineLevel="1" collapsed="true">
      <c r="A633" s="23"/>
      <c r="B633" s="2"/>
      <c r="C633" s="2"/>
      <c r="D633" s="2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2"/>
      <c r="R633" s="2"/>
      <c r="S633" s="2"/>
      <c r="T633" s="2"/>
      <c r="U633" s="2"/>
      <c r="V633" s="2"/>
      <c r="W633" s="2"/>
      <c r="X633" s="2"/>
      <c r="Y633" s="2"/>
    </row>
    <row r="634" customFormat="false" ht="12.75" hidden="false" customHeight="false" outlineLevel="1" collapsed="false">
      <c r="A634" s="23"/>
      <c r="B634" s="2"/>
      <c r="C634" s="2"/>
      <c r="D634" s="2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2"/>
      <c r="R634" s="2"/>
      <c r="S634" s="2"/>
      <c r="T634" s="2"/>
      <c r="U634" s="2"/>
      <c r="V634" s="2"/>
      <c r="W634" s="2"/>
      <c r="X634" s="2"/>
      <c r="Y634" s="2"/>
    </row>
    <row r="635" customFormat="false" ht="12.75" hidden="false" customHeight="false" outlineLevel="1" collapsed="false">
      <c r="A635" s="23"/>
      <c r="B635" s="2"/>
      <c r="C635" s="2"/>
      <c r="D635" s="2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2"/>
      <c r="R635" s="2"/>
      <c r="S635" s="2"/>
      <c r="T635" s="2"/>
      <c r="U635" s="2"/>
      <c r="V635" s="2"/>
      <c r="W635" s="2"/>
      <c r="X635" s="2"/>
      <c r="Y635" s="2"/>
    </row>
    <row r="636" customFormat="false" ht="12.75" hidden="false" customHeight="false" outlineLevel="1" collapsed="false">
      <c r="A636" s="2"/>
      <c r="B636" s="2"/>
      <c r="C636" s="2"/>
      <c r="D636" s="2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2"/>
      <c r="R636" s="2"/>
      <c r="S636" s="2"/>
      <c r="T636" s="2"/>
      <c r="U636" s="2"/>
      <c r="V636" s="2"/>
      <c r="W636" s="2"/>
      <c r="X636" s="2"/>
      <c r="Y636" s="2"/>
    </row>
    <row r="637" customFormat="false" ht="12.75" hidden="false" customHeight="false" outlineLevel="1" collapsed="false">
      <c r="A637" s="2"/>
      <c r="B637" s="2"/>
      <c r="C637" s="2"/>
      <c r="D637" s="2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2"/>
      <c r="R637" s="2"/>
      <c r="S637" s="2"/>
      <c r="T637" s="2"/>
      <c r="U637" s="2"/>
      <c r="V637" s="2"/>
      <c r="W637" s="2"/>
      <c r="X637" s="2"/>
      <c r="Y637" s="2"/>
    </row>
    <row r="638" customFormat="false" ht="12.75" hidden="false" customHeight="false" outlineLevel="1" collapsed="false">
      <c r="A638" s="23"/>
      <c r="B638" s="2"/>
      <c r="C638" s="2"/>
      <c r="D638" s="2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2"/>
      <c r="R638" s="2"/>
      <c r="S638" s="2"/>
      <c r="T638" s="2"/>
      <c r="U638" s="2"/>
      <c r="V638" s="2"/>
      <c r="W638" s="2"/>
      <c r="X638" s="2"/>
      <c r="Y638" s="2"/>
    </row>
    <row r="639" customFormat="false" ht="12.75" hidden="false" customHeight="false" outlineLevel="1" collapsed="false">
      <c r="A639" s="23"/>
      <c r="B639" s="2"/>
      <c r="C639" s="2"/>
      <c r="D639" s="2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2"/>
      <c r="R639" s="2"/>
      <c r="S639" s="2"/>
      <c r="T639" s="2"/>
      <c r="U639" s="2"/>
      <c r="V639" s="2"/>
      <c r="W639" s="2"/>
      <c r="X639" s="2"/>
      <c r="Y639" s="2"/>
    </row>
    <row r="640" customFormat="false" ht="12.75" hidden="false" customHeight="false" outlineLevel="1" collapsed="false">
      <c r="A640" s="23"/>
      <c r="B640" s="2"/>
      <c r="C640" s="2"/>
      <c r="D640" s="2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2"/>
      <c r="R640" s="2"/>
      <c r="S640" s="2"/>
      <c r="T640" s="2"/>
      <c r="U640" s="2"/>
      <c r="V640" s="2"/>
      <c r="W640" s="2"/>
      <c r="X640" s="2"/>
      <c r="Y640" s="2"/>
    </row>
    <row r="641" customFormat="false" ht="12.75" hidden="false" customHeight="false" outlineLevel="1" collapsed="false">
      <c r="A641" s="23"/>
      <c r="B641" s="2"/>
      <c r="C641" s="2"/>
      <c r="D641" s="2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2"/>
      <c r="R641" s="2"/>
      <c r="S641" s="2"/>
      <c r="T641" s="2"/>
      <c r="U641" s="2"/>
      <c r="V641" s="2"/>
      <c r="W641" s="2"/>
      <c r="X641" s="2"/>
      <c r="Y641" s="2"/>
    </row>
    <row r="642" customFormat="false" ht="12.75" hidden="false" customHeight="false" outlineLevel="0" collapsed="false">
      <c r="A642" s="2"/>
      <c r="B642" s="2"/>
      <c r="C642" s="2"/>
      <c r="D642" s="2"/>
      <c r="E642" s="2"/>
      <c r="F642" s="2"/>
      <c r="G642" s="2"/>
      <c r="H642" s="107"/>
      <c r="I642" s="107"/>
      <c r="J642" s="107"/>
      <c r="K642" s="107"/>
      <c r="L642" s="107"/>
      <c r="M642" s="107"/>
      <c r="N642" s="107"/>
      <c r="O642" s="107"/>
      <c r="P642" s="107"/>
      <c r="Q642" s="2"/>
      <c r="R642" s="2"/>
      <c r="S642" s="2"/>
      <c r="T642" s="2"/>
      <c r="U642" s="2"/>
      <c r="V642" s="2"/>
      <c r="W642" s="2"/>
      <c r="X642" s="2"/>
      <c r="Y642" s="2"/>
    </row>
    <row r="643" customFormat="false" ht="12.75" hidden="false" customHeight="false" outlineLevel="0" collapsed="false">
      <c r="A643" s="2"/>
      <c r="B643" s="2"/>
      <c r="C643" s="2"/>
      <c r="D643" s="2"/>
      <c r="E643" s="2"/>
      <c r="F643" s="2"/>
      <c r="G643" s="2"/>
      <c r="H643" s="107"/>
      <c r="I643" s="107"/>
      <c r="J643" s="107"/>
      <c r="K643" s="107"/>
      <c r="L643" s="107"/>
      <c r="M643" s="107"/>
      <c r="N643" s="107"/>
      <c r="O643" s="107"/>
      <c r="P643" s="107"/>
      <c r="Q643" s="2"/>
      <c r="R643" s="2"/>
      <c r="S643" s="2"/>
      <c r="T643" s="2"/>
      <c r="U643" s="2"/>
      <c r="V643" s="2"/>
      <c r="W643" s="2"/>
      <c r="X643" s="2"/>
      <c r="Y643" s="2"/>
    </row>
    <row r="644" customFormat="false" ht="12.75" hidden="false" customHeight="false" outlineLevel="0" collapsed="false">
      <c r="A644" s="2"/>
      <c r="B644" s="2"/>
      <c r="C644" s="2"/>
      <c r="D644" s="2"/>
      <c r="E644" s="2"/>
      <c r="F644" s="2"/>
      <c r="G644" s="2"/>
      <c r="H644" s="107"/>
      <c r="I644" s="107"/>
      <c r="J644" s="107"/>
      <c r="K644" s="107"/>
      <c r="L644" s="107"/>
      <c r="M644" s="107"/>
      <c r="N644" s="107"/>
      <c r="O644" s="107"/>
      <c r="P644" s="107"/>
      <c r="Q644" s="2"/>
      <c r="R644" s="2"/>
      <c r="S644" s="2"/>
      <c r="T644" s="2"/>
      <c r="U644" s="2"/>
      <c r="V644" s="2"/>
      <c r="W644" s="2"/>
      <c r="X644" s="2"/>
      <c r="Y644" s="2"/>
    </row>
    <row r="645" customFormat="false" ht="12.75" hidden="false" customHeight="false" outlineLevel="0" collapsed="false">
      <c r="A645" s="2"/>
      <c r="B645" s="2"/>
      <c r="C645" s="2"/>
      <c r="D645" s="2"/>
      <c r="E645" s="2"/>
      <c r="F645" s="2"/>
      <c r="G645" s="2"/>
      <c r="H645" s="107"/>
      <c r="I645" s="107"/>
      <c r="J645" s="107"/>
      <c r="K645" s="107"/>
      <c r="L645" s="107"/>
      <c r="M645" s="107"/>
      <c r="N645" s="107"/>
      <c r="O645" s="107"/>
      <c r="P645" s="107"/>
      <c r="Q645" s="2"/>
      <c r="R645" s="2"/>
      <c r="S645" s="2"/>
      <c r="T645" s="2"/>
      <c r="U645" s="2"/>
      <c r="V645" s="2"/>
      <c r="W645" s="2"/>
      <c r="X645" s="2"/>
      <c r="Y645" s="2"/>
    </row>
    <row r="646" customFormat="false" ht="12.75" hidden="false" customHeight="false" outlineLevel="0" collapsed="false">
      <c r="A646" s="2"/>
      <c r="B646" s="2"/>
      <c r="C646" s="2"/>
      <c r="D646" s="2"/>
      <c r="E646" s="2"/>
      <c r="F646" s="2"/>
      <c r="G646" s="2"/>
      <c r="H646" s="107"/>
      <c r="I646" s="107"/>
      <c r="J646" s="107"/>
      <c r="K646" s="107"/>
      <c r="L646" s="107"/>
      <c r="M646" s="107"/>
      <c r="N646" s="107"/>
      <c r="O646" s="107"/>
      <c r="P646" s="107"/>
      <c r="Q646" s="2"/>
      <c r="R646" s="2"/>
      <c r="S646" s="2"/>
      <c r="T646" s="2"/>
      <c r="U646" s="2"/>
      <c r="V646" s="2"/>
      <c r="W646" s="2"/>
      <c r="X646" s="2"/>
      <c r="Y646" s="2"/>
    </row>
    <row r="647" customFormat="false" ht="12.75" hidden="false" customHeight="fals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customFormat="false" ht="12.75" hidden="false" customHeight="fals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customFormat="false" ht="12.75" hidden="false" customHeight="fals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customFormat="false" ht="12.75" hidden="false" customHeight="fals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customFormat="false" ht="12.75" hidden="false" customHeight="fals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customFormat="false" ht="12.75" hidden="false" customHeight="fals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customFormat="false" ht="12.75" hidden="false" customHeight="fals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customFormat="false" ht="12.75" hidden="false" customHeight="fals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customFormat="false" ht="12.75" hidden="false" customHeight="fals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customFormat="false" ht="12.75" hidden="false" customHeight="fals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customFormat="false" ht="12.75" hidden="false" customHeight="fals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customFormat="false" ht="12.75" hidden="false" customHeight="fals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customFormat="false" ht="12.75" hidden="false" customHeight="fals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customFormat="false" ht="12.75" hidden="false" customHeight="fals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customFormat="false" ht="12.75" hidden="false" customHeight="fals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customFormat="false" ht="12.75" hidden="false" customHeight="fals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customFormat="false" ht="12.75" hidden="false" customHeight="fals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customFormat="false" ht="12.75" hidden="false" customHeight="fals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customFormat="false" ht="12.75" hidden="false" customHeight="fals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customFormat="false" ht="12.75" hidden="false" customHeight="fals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customFormat="false" ht="12.75" hidden="false" customHeight="fals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customFormat="false" ht="12.75" hidden="false" customHeight="fals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customFormat="false" ht="12.75" hidden="false" customHeight="fals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customFormat="false" ht="12.75" hidden="false" customHeight="fals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customFormat="false" ht="12.75" hidden="false" customHeight="fals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customFormat="false" ht="12.75" hidden="false" customHeight="fals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customFormat="false" ht="12.75" hidden="false" customHeight="fals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customFormat="false" ht="12.75" hidden="false" customHeight="fals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customFormat="false" ht="12.75" hidden="false" customHeight="fals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customFormat="false" ht="12.75" hidden="false" customHeight="fals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customFormat="false" ht="12.75" hidden="false" customHeight="fals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customFormat="false" ht="12.75" hidden="false" customHeight="fals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customFormat="false" ht="12.75" hidden="false" customHeight="fals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customFormat="false" ht="12.75" hidden="false" customHeight="fals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customFormat="false" ht="12.75" hidden="false" customHeight="fals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customFormat="false" ht="12.75" hidden="false" customHeight="fals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customFormat="false" ht="12.75" hidden="false" customHeight="fals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customFormat="false" ht="12.75" hidden="false" customHeight="fals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customFormat="false" ht="12.75" hidden="false" customHeight="fals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customFormat="false" ht="12.75" hidden="false" customHeight="fals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customFormat="false" ht="12.75" hidden="false" customHeight="fals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customFormat="false" ht="12.75" hidden="false" customHeight="fals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customFormat="false" ht="12.75" hidden="false" customHeight="fals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customFormat="false" ht="12.75" hidden="false" customHeight="fals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customFormat="false" ht="12.75" hidden="false" customHeight="fals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customFormat="false" ht="12.75" hidden="false" customHeight="fals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customFormat="false" ht="12.75" hidden="false" customHeight="fals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customFormat="false" ht="12.75" hidden="false" customHeight="fals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customFormat="false" ht="12.75" hidden="false" customHeight="fals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customFormat="false" ht="12.75" hidden="false" customHeight="fals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customFormat="false" ht="12.75" hidden="false" customHeight="fals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customFormat="false" ht="12.75" hidden="false" customHeight="fals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customFormat="false" ht="12.75" hidden="false" customHeight="fals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customFormat="false" ht="12.75" hidden="false" customHeight="fals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customFormat="false" ht="12.75" hidden="false" customHeight="fals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customFormat="false" ht="12.75" hidden="false" customHeight="fals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customFormat="false" ht="12.75" hidden="false" customHeight="fals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customFormat="false" ht="12.75" hidden="false" customHeight="fals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customFormat="false" ht="12.75" hidden="false" customHeight="fals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customFormat="false" ht="12.75" hidden="false" customHeight="fals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customFormat="false" ht="12.75" hidden="false" customHeight="fals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customFormat="false" ht="12.75" hidden="false" customHeight="fals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customFormat="false" ht="12.75" hidden="false" customHeight="fals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customFormat="false" ht="12.75" hidden="false" customHeight="fals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customFormat="false" ht="12.75" hidden="false" customHeight="fals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customFormat="false" ht="12.75" hidden="false" customHeight="fals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customFormat="false" ht="12.75" hidden="false" customHeight="fals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customFormat="false" ht="12.75" hidden="false" customHeight="fals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customFormat="false" ht="12.75" hidden="false" customHeight="fals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customFormat="false" ht="12.75" hidden="false" customHeight="fals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customFormat="false" ht="12.75" hidden="false" customHeight="fals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customFormat="false" ht="12.75" hidden="false" customHeight="fals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customFormat="false" ht="12.75" hidden="false" customHeight="fals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customFormat="false" ht="12.75" hidden="false" customHeight="fals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customFormat="false" ht="12.75" hidden="false" customHeight="fals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customFormat="false" ht="12.75" hidden="false" customHeight="fals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customFormat="false" ht="12.75" hidden="false" customHeight="fals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customFormat="false" ht="12.75" hidden="false" customHeight="fals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customFormat="false" ht="12.75" hidden="false" customHeight="fals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customFormat="false" ht="12.75" hidden="false" customHeight="fals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customFormat="false" ht="12.75" hidden="false" customHeight="fals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customFormat="false" ht="12.75" hidden="false" customHeight="fals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customFormat="false" ht="12.75" hidden="false" customHeight="fals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customFormat="false" ht="12.75" hidden="false" customHeight="fals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customFormat="false" ht="12.75" hidden="false" customHeight="fals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customFormat="false" ht="12.75" hidden="false" customHeight="fals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customFormat="false" ht="12.75" hidden="false" customHeight="fals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customFormat="false" ht="12.75" hidden="false" customHeight="fals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customFormat="false" ht="12.75" hidden="false" customHeight="fals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customFormat="false" ht="12.75" hidden="false" customHeight="fals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customFormat="false" ht="12.75" hidden="false" customHeight="fals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customFormat="false" ht="12.75" hidden="false" customHeight="fals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customFormat="false" ht="12.75" hidden="false" customHeight="fals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customFormat="false" ht="12.75" hidden="false" customHeight="fals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customFormat="false" ht="12.75" hidden="false" customHeight="fals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customFormat="false" ht="12.75" hidden="false" customHeight="fals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customFormat="false" ht="12.75" hidden="false" customHeight="fals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customFormat="false" ht="12.75" hidden="false" customHeight="fals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customFormat="false" ht="12.75" hidden="false" customHeight="fals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customFormat="false" ht="12.75" hidden="false" customHeight="fals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customFormat="false" ht="12.75" hidden="false" customHeight="fals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customFormat="false" ht="12.75" hidden="false" customHeight="fals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customFormat="false" ht="12.75" hidden="false" customHeight="fals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customFormat="false" ht="12.75" hidden="false" customHeight="fals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customFormat="false" ht="12.75" hidden="false" customHeight="fals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customFormat="false" ht="12.75" hidden="false" customHeight="fals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customFormat="false" ht="12.75" hidden="false" customHeight="fals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customFormat="false" ht="12.75" hidden="false" customHeight="fals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customFormat="false" ht="12.75" hidden="false" customHeight="fals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customFormat="false" ht="12.75" hidden="false" customHeight="fals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customFormat="false" ht="12.75" hidden="false" customHeight="fals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customFormat="false" ht="12.75" hidden="false" customHeight="fals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customFormat="false" ht="12.75" hidden="false" customHeight="fals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customFormat="false" ht="12.75" hidden="false" customHeight="fals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customFormat="false" ht="12.75" hidden="false" customHeight="fals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customFormat="false" ht="12.75" hidden="false" customHeight="fals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customFormat="false" ht="12.75" hidden="false" customHeight="fals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customFormat="false" ht="12.75" hidden="false" customHeight="fals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customFormat="false" ht="12.75" hidden="false" customHeight="fals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customFormat="false" ht="12.75" hidden="false" customHeight="fals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customFormat="false" ht="12.75" hidden="false" customHeight="fals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customFormat="false" ht="12.75" hidden="false" customHeight="fals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customFormat="false" ht="12.75" hidden="false" customHeight="fals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customFormat="false" ht="12.75" hidden="false" customHeight="fals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customFormat="false" ht="12.75" hidden="false" customHeight="fals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customFormat="false" ht="12.75" hidden="false" customHeight="fals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customFormat="false" ht="12.75" hidden="false" customHeight="fals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customFormat="false" ht="12.75" hidden="false" customHeight="fals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customFormat="false" ht="12.75" hidden="false" customHeight="fals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customFormat="false" ht="12.75" hidden="false" customHeight="fals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customFormat="false" ht="12.75" hidden="false" customHeight="fals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customFormat="false" ht="12.75" hidden="false" customHeight="fals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customFormat="false" ht="12.75" hidden="false" customHeight="fals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customFormat="false" ht="12.75" hidden="false" customHeight="fals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customFormat="false" ht="12.75" hidden="false" customHeight="fals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customFormat="false" ht="12.75" hidden="false" customHeight="fals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customFormat="false" ht="12.75" hidden="false" customHeight="fals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customFormat="false" ht="12.75" hidden="false" customHeight="fals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customFormat="false" ht="12.75" hidden="false" customHeight="fals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customFormat="false" ht="12.75" hidden="false" customHeight="fals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customFormat="false" ht="12.75" hidden="false" customHeight="fals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customFormat="false" ht="12.75" hidden="false" customHeight="fals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customFormat="false" ht="12.75" hidden="false" customHeight="fals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customFormat="false" ht="12.75" hidden="false" customHeight="fals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customFormat="false" ht="12.75" hidden="false" customHeight="fals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customFormat="false" ht="12.75" hidden="false" customHeight="fals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customFormat="false" ht="12.75" hidden="false" customHeight="fals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customFormat="false" ht="12.75" hidden="false" customHeight="fals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customFormat="false" ht="12.75" hidden="false" customHeight="fals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customFormat="false" ht="12.75" hidden="false" customHeight="fals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customFormat="false" ht="12.75" hidden="false" customHeight="fals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customFormat="false" ht="12.75" hidden="false" customHeight="fals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customFormat="false" ht="12.75" hidden="false" customHeight="fals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customFormat="false" ht="12.75" hidden="false" customHeight="fals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customFormat="false" ht="12.75" hidden="false" customHeight="fals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customFormat="false" ht="12.75" hidden="false" customHeight="fals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customFormat="false" ht="12.75" hidden="false" customHeight="fals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customFormat="false" ht="12.75" hidden="false" customHeight="fals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customFormat="false" ht="12.75" hidden="false" customHeight="fals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customFormat="false" ht="12.75" hidden="false" customHeight="fals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customFormat="false" ht="12.75" hidden="false" customHeight="fals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customFormat="false" ht="12.75" hidden="false" customHeight="fals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customFormat="false" ht="12.75" hidden="false" customHeight="fals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customFormat="false" ht="12.75" hidden="false" customHeight="fals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customFormat="false" ht="12.75" hidden="false" customHeight="fals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customFormat="false" ht="12.75" hidden="false" customHeight="fals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customFormat="false" ht="12.75" hidden="false" customHeight="fals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customFormat="false" ht="12.75" hidden="false" customHeight="fals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customFormat="false" ht="12.75" hidden="false" customHeight="fals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customFormat="false" ht="12.75" hidden="false" customHeight="fals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customFormat="false" ht="12.75" hidden="false" customHeight="fals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customFormat="false" ht="12.75" hidden="false" customHeight="fals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customFormat="false" ht="12.75" hidden="false" customHeight="fals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customFormat="false" ht="12.75" hidden="false" customHeight="fals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customFormat="false" ht="12.75" hidden="false" customHeight="fals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customFormat="false" ht="12.75" hidden="false" customHeight="fals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customFormat="false" ht="12.75" hidden="false" customHeight="fals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customFormat="false" ht="12.75" hidden="false" customHeight="fals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customFormat="false" ht="12.75" hidden="false" customHeight="fals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customFormat="false" ht="12.75" hidden="false" customHeight="fals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customFormat="false" ht="12.75" hidden="false" customHeight="fals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customFormat="false" ht="12.75" hidden="false" customHeight="fals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customFormat="false" ht="12.75" hidden="false" customHeight="fals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customFormat="false" ht="12.75" hidden="false" customHeight="fals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customFormat="false" ht="12.75" hidden="false" customHeight="fals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customFormat="false" ht="12.75" hidden="false" customHeight="fals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customFormat="false" ht="12.75" hidden="false" customHeight="fals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customFormat="false" ht="12.75" hidden="false" customHeight="fals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customFormat="false" ht="12.75" hidden="false" customHeight="fals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customFormat="false" ht="12.75" hidden="false" customHeight="fals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customFormat="false" ht="12.75" hidden="false" customHeight="fals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customFormat="false" ht="12.75" hidden="false" customHeight="fals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customFormat="false" ht="12.75" hidden="false" customHeight="fals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customFormat="false" ht="12.75" hidden="false" customHeight="fals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customFormat="false" ht="12.75" hidden="false" customHeight="fals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customFormat="false" ht="12.75" hidden="false" customHeight="fals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customFormat="false" ht="12.75" hidden="false" customHeight="fals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customFormat="false" ht="12.75" hidden="false" customHeight="fals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customFormat="false" ht="12.75" hidden="false" customHeight="fals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customFormat="false" ht="12.75" hidden="false" customHeight="fals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customFormat="false" ht="12.75" hidden="false" customHeight="fals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customFormat="false" ht="12.75" hidden="false" customHeight="fals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customFormat="false" ht="12.75" hidden="false" customHeight="fals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customFormat="false" ht="12.75" hidden="false" customHeight="fals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customFormat="false" ht="12.75" hidden="false" customHeight="fals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customFormat="false" ht="12.75" hidden="false" customHeight="fals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customFormat="false" ht="12.75" hidden="false" customHeight="fals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customFormat="false" ht="12.75" hidden="false" customHeight="fals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customFormat="false" ht="12.75" hidden="false" customHeight="fals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</sheetData>
  <printOptions headings="false" gridLines="false" gridLinesSet="true" horizontalCentered="false" verticalCentered="false"/>
  <pageMargins left="0.179861111111111" right="0.170138888888889" top="0.370138888888889" bottom="0.4" header="0.511811023622047" footer="0.209722222222222"/>
  <pageSetup paperSize="1" scale="5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10" manualBreakCount="10">
    <brk id="82" man="true" max="16383" min="0"/>
    <brk id="206" man="true" max="16383" min="0"/>
    <brk id="297" man="true" max="16383" min="0"/>
    <brk id="348" man="true" max="16383" min="0"/>
    <brk id="401" man="true" max="16383" min="0"/>
    <brk id="456" man="true" max="16383" min="0"/>
    <brk id="477" man="true" max="16383" min="0"/>
    <brk id="527" man="true" max="16383" min="0"/>
    <brk id="590" man="true" max="16383" min="0"/>
    <brk id="61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2000-02-14T21:32:13Z</dcterms:created>
  <dc:creator>clau</dc:creator>
  <dc:description/>
  <dc:language>en-US</dc:language>
  <cp:lastModifiedBy>ect</cp:lastModifiedBy>
  <cp:lastPrinted>2000-06-23T16:58:17Z</cp:lastPrinted>
  <cp:revision>0</cp:revision>
  <dc:subject/>
  <dc:title/>
</cp:coreProperties>
</file>