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read Option" sheetId="1" state="visible" r:id="rId3"/>
    <sheet name="Prices" sheetId="2" state="visible" r:id="rId4"/>
    <sheet name="Sheet3" sheetId="3" state="visible" r:id="rId5"/>
  </sheets>
  <definedNames>
    <definedName function="false" hidden="false" localSheetId="1" name="_xlnm.Print_Area" vbProcedure="false">Prices!$A$1:$S$125</definedName>
    <definedName function="false" hidden="false" localSheetId="0" name="_xlnm.Print_Area" vbProcedure="false">'Spread Option'!$A$1:$N$124</definedName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<sst xmlns="http://schemas.openxmlformats.org/spreadsheetml/2006/main" count="43" uniqueCount="29">
  <si>
    <t xml:space="preserve">FGT Spread Option</t>
  </si>
  <si>
    <t xml:space="preserve">summer</t>
  </si>
  <si>
    <t xml:space="preserve">PV'd</t>
  </si>
  <si>
    <t xml:space="preserve">winter</t>
  </si>
  <si>
    <t xml:space="preserve">Price</t>
  </si>
  <si>
    <t xml:space="preserve">Volatility</t>
  </si>
  <si>
    <t xml:space="preserve">Premium</t>
  </si>
  <si>
    <t xml:space="preserve">Month</t>
  </si>
  <si>
    <t xml:space="preserve">Commodity A</t>
  </si>
  <si>
    <t xml:space="preserve">Commodity B</t>
  </si>
  <si>
    <t xml:space="preserve">Strike</t>
  </si>
  <si>
    <t xml:space="preserve">Correlation</t>
  </si>
  <si>
    <t xml:space="preserve">Expiration</t>
  </si>
  <si>
    <t xml:space="preserve">Intrinsic</t>
  </si>
  <si>
    <t xml:space="preserve">Spread Option</t>
  </si>
  <si>
    <t xml:space="preserve">Charged</t>
  </si>
  <si>
    <t xml:space="preserve">Diff</t>
  </si>
  <si>
    <t xml:space="preserve">DF</t>
  </si>
  <si>
    <t xml:space="preserve">Pmt Date</t>
  </si>
  <si>
    <t xml:space="preserve">Prices</t>
  </si>
  <si>
    <t xml:space="preserve">Vols</t>
  </si>
  <si>
    <t xml:space="preserve">FGT Zn 2</t>
  </si>
  <si>
    <t xml:space="preserve">FGT Zn 3</t>
  </si>
  <si>
    <t xml:space="preserve">FGT CG</t>
  </si>
  <si>
    <t xml:space="preserve">Nymex</t>
  </si>
  <si>
    <t xml:space="preserve">Basis</t>
  </si>
  <si>
    <t xml:space="preserve">Index</t>
  </si>
  <si>
    <t xml:space="preserve">Total</t>
  </si>
  <si>
    <t xml:space="preserve">Interest Rate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</si>
</sst>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%"/>
    <numFmt numFmtId="166" formatCode="0.0%"/>
    <numFmt numFmtId="167" formatCode="\$#,##0.000_);&quot;($&quot;#,##0.000\)"/>
    <numFmt numFmtId="168" formatCode="_(* #,##0.00_);_(* \(#,##0.00\);_(* \-??_);_(@_)"/>
    <numFmt numFmtId="169" formatCode="_(* #,##0.0000_);_(* \(#,##0.0000\);_(* \-??_);_(@_)"/>
    <numFmt numFmtId="170" formatCode="[$-409]m/d/yyyy"/>
    <numFmt numFmtId="171" formatCode="_(\$* #,##0.00_);_(\$* \(#,##0.00\);_(\$* \-??_);_(@_)"/>
    <numFmt numFmtId="172" formatCode="_(\$* #,##0.0000_);_(\$* \(#,##0.0000\);_(\$* \-??_);_(@_)"/>
    <numFmt numFmtId="173" formatCode="[$-409]mmm\-yy"/>
    <numFmt numFmtId="174" formatCode="0.00%"/>
    <numFmt numFmtId="175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10" min="2" style="0" width="15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2" t="n">
        <v>0.5</v>
      </c>
      <c r="F1" s="1" t="s">
        <v>1</v>
      </c>
      <c r="G1" s="1"/>
      <c r="H1" s="1"/>
      <c r="I1" s="1"/>
      <c r="J1" s="1"/>
      <c r="L1" s="3" t="e">
        <f aca="false">AVERAGE(L5:L124)</f>
        <v>#NAME?</v>
      </c>
      <c r="N1" s="4" t="n">
        <f aca="false">SUM(N5:N124)</f>
        <v>262.241707859987</v>
      </c>
      <c r="R1" s="1" t="s">
        <v>2</v>
      </c>
    </row>
    <row r="2" customFormat="false" ht="12.75" hidden="false" customHeight="false" outlineLevel="0" collapsed="false">
      <c r="A2" s="5" t="n">
        <f aca="true">TODAY()</f>
        <v>45926</v>
      </c>
      <c r="B2" s="1"/>
      <c r="C2" s="1"/>
      <c r="D2" s="1"/>
      <c r="E2" s="2" t="n">
        <v>0.5</v>
      </c>
      <c r="F2" s="1" t="s">
        <v>3</v>
      </c>
      <c r="G2" s="1"/>
      <c r="H2" s="1"/>
      <c r="I2" s="1"/>
      <c r="J2" s="1"/>
      <c r="K2" s="6" t="n">
        <v>0.58</v>
      </c>
    </row>
    <row r="3" customFormat="false" ht="12.75" hidden="false" customHeight="false" outlineLevel="0" collapsed="false">
      <c r="A3" s="1"/>
      <c r="B3" s="7" t="s">
        <v>4</v>
      </c>
      <c r="C3" s="1"/>
      <c r="D3" s="6" t="n">
        <v>0.06</v>
      </c>
      <c r="E3" s="1"/>
      <c r="F3" s="7" t="s">
        <v>5</v>
      </c>
      <c r="G3" s="1"/>
      <c r="H3" s="1"/>
      <c r="I3" s="1"/>
      <c r="J3" s="8" t="e">
        <f aca="false">AVERAGE(J5:J124)</f>
        <v>#NAME?</v>
      </c>
      <c r="K3" s="1" t="s">
        <v>6</v>
      </c>
      <c r="R3" s="1" t="e">
        <f aca="false">SUM(R5:R124)/COUNT(R5:R124)</f>
        <v>#NAME?</v>
      </c>
      <c r="S3" s="1" t="n">
        <f aca="false">SUM(S5:S124)/COUNT(S5:S124)</f>
        <v>1.26750158798994</v>
      </c>
      <c r="T3" s="1" t="e">
        <f aca="false">R3-S3</f>
        <v>#NAME?</v>
      </c>
    </row>
    <row r="4" customFormat="false" ht="12.75" hidden="false" customHeight="false" outlineLevel="0" collapsed="false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8</v>
      </c>
      <c r="G4" s="9" t="s">
        <v>9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N4" s="9" t="s">
        <v>17</v>
      </c>
      <c r="P4" s="9" t="s">
        <v>18</v>
      </c>
    </row>
    <row r="5" customFormat="false" ht="12.75" hidden="false" customHeight="false" outlineLevel="0" collapsed="false">
      <c r="A5" s="10" t="n">
        <v>38139</v>
      </c>
      <c r="B5" s="0" t="n">
        <f aca="false">Prices!K5</f>
        <v>4.355</v>
      </c>
      <c r="C5" s="0" t="n">
        <f aca="false">(Prices!E5+Prices!H5)/2</f>
        <v>3.56025</v>
      </c>
      <c r="D5" s="0" t="n">
        <f aca="false">$D$3</f>
        <v>0.06</v>
      </c>
      <c r="E5" s="11" t="n">
        <f aca="false">$E$1</f>
        <v>0.5</v>
      </c>
      <c r="F5" s="12" t="n">
        <f aca="false">Prices!O5</f>
        <v>0.3075</v>
      </c>
      <c r="G5" s="0" t="n">
        <f aca="false">(Prices!M5+Prices!N5)/2</f>
        <v>0.3075</v>
      </c>
      <c r="H5" s="13" t="n">
        <f aca="false">EOMONTH(A5-1,-1)</f>
        <v>38107</v>
      </c>
      <c r="I5" s="0" t="n">
        <f aca="false">IF((B5-C5-D5)&gt;0,(B5-C5-D5),0)</f>
        <v>0.73475</v>
      </c>
      <c r="J5" s="0" t="e">
        <f aca="false">SPRDOPT(B5,C5,D5,0,F5,G5,E5,H5-$A$2,1,0)</f>
        <v>#NAME?</v>
      </c>
      <c r="K5" s="14" t="n">
        <f aca="false">$K$2</f>
        <v>0.58</v>
      </c>
      <c r="L5" s="14" t="e">
        <f aca="false">J5-K5</f>
        <v>#NAME?</v>
      </c>
      <c r="N5" s="12" t="n">
        <f aca="false">1/((1+Prices!Q5/2)^(2*((P5-$A$2)/365.25)))</f>
        <v>2.11880305130508</v>
      </c>
      <c r="P5" s="13" t="n">
        <f aca="false">EOMONTH(A5,0)+25</f>
        <v>38193</v>
      </c>
      <c r="R5" s="0" t="e">
        <f aca="false">N5*J5</f>
        <v>#NAME?</v>
      </c>
      <c r="S5" s="0" t="n">
        <f aca="false">N5*K5</f>
        <v>1.22890576975695</v>
      </c>
    </row>
    <row r="6" customFormat="false" ht="12.75" hidden="false" customHeight="false" outlineLevel="0" collapsed="false">
      <c r="A6" s="10" t="n">
        <f aca="false">EDATE(A5,1)</f>
        <v>38169</v>
      </c>
      <c r="B6" s="0" t="n">
        <f aca="false">Prices!K6</f>
        <v>4.6</v>
      </c>
      <c r="C6" s="0" t="n">
        <f aca="false">(Prices!E6+Prices!H6)/2</f>
        <v>3.60275</v>
      </c>
      <c r="D6" s="0" t="n">
        <f aca="false">$D$3</f>
        <v>0.06</v>
      </c>
      <c r="E6" s="11" t="n">
        <f aca="false">$E$1</f>
        <v>0.5</v>
      </c>
      <c r="F6" s="12" t="n">
        <f aca="false">Prices!O6</f>
        <v>0.3075</v>
      </c>
      <c r="G6" s="0" t="n">
        <f aca="false">(Prices!M6+Prices!N6)/2</f>
        <v>0.3075</v>
      </c>
      <c r="H6" s="13" t="n">
        <f aca="false">EOMONTH(A6-1,-1)</f>
        <v>38138</v>
      </c>
      <c r="I6" s="0" t="n">
        <f aca="false">IF((B6-C6-D6)&gt;0,(B6-C6-D6),0)</f>
        <v>0.93725</v>
      </c>
      <c r="J6" s="0" t="e">
        <f aca="false">SPRDOPT(B6,C6,D6,0,F6,G6,E6,H6-$A$2,1,0)</f>
        <v>#NAME?</v>
      </c>
      <c r="K6" s="14" t="n">
        <f aca="false">$K$2</f>
        <v>0.58</v>
      </c>
      <c r="L6" s="14" t="e">
        <f aca="false">J6-K6</f>
        <v>#NAME?</v>
      </c>
      <c r="N6" s="12" t="n">
        <f aca="false">1/((1+Prices!Q6/2)^(2*((P6-$A$2)/365.25)))</f>
        <v>2.13516786689973</v>
      </c>
      <c r="P6" s="13" t="n">
        <f aca="false">EOMONTH(A6,0)+25</f>
        <v>38224</v>
      </c>
      <c r="R6" s="0" t="e">
        <f aca="false">N6*J6</f>
        <v>#NAME?</v>
      </c>
      <c r="S6" s="0" t="n">
        <f aca="false">N6*K6</f>
        <v>1.23839736280184</v>
      </c>
    </row>
    <row r="7" customFormat="false" ht="12.75" hidden="false" customHeight="false" outlineLevel="0" collapsed="false">
      <c r="A7" s="10" t="n">
        <f aca="false">EDATE(A6,1)</f>
        <v>38200</v>
      </c>
      <c r="B7" s="0" t="n">
        <f aca="false">Prices!K7</f>
        <v>4.638</v>
      </c>
      <c r="C7" s="0" t="n">
        <f aca="false">(Prices!E7+Prices!H7)/2</f>
        <v>3.63825</v>
      </c>
      <c r="D7" s="0" t="n">
        <f aca="false">$D$3</f>
        <v>0.06</v>
      </c>
      <c r="E7" s="11" t="n">
        <f aca="false">$E$1</f>
        <v>0.5</v>
      </c>
      <c r="F7" s="12" t="n">
        <f aca="false">Prices!O7</f>
        <v>0.3075</v>
      </c>
      <c r="G7" s="0" t="n">
        <f aca="false">(Prices!M7+Prices!N7)/2</f>
        <v>0.3075</v>
      </c>
      <c r="H7" s="13" t="n">
        <f aca="false">EOMONTH(A7-1,-1)</f>
        <v>38168</v>
      </c>
      <c r="I7" s="0" t="n">
        <f aca="false">IF((B7-C7-D7)&gt;0,(B7-C7-D7),0)</f>
        <v>0.93975</v>
      </c>
      <c r="J7" s="0" t="e">
        <f aca="false">SPRDOPT(B7,C7,D7,0,F7,G7,E7,H7-$A$2,1,0)</f>
        <v>#NAME?</v>
      </c>
      <c r="K7" s="14" t="n">
        <f aca="false">$K$2</f>
        <v>0.58</v>
      </c>
      <c r="L7" s="14" t="e">
        <f aca="false">J7-K7</f>
        <v>#NAME?</v>
      </c>
      <c r="N7" s="12" t="n">
        <f aca="false">1/((1+Prices!Q7/2)^(2*((P7-$A$2)/365.25)))</f>
        <v>2.14989855002722</v>
      </c>
      <c r="P7" s="13" t="n">
        <f aca="false">EOMONTH(A7,0)+25</f>
        <v>38255</v>
      </c>
      <c r="R7" s="0" t="e">
        <f aca="false">N7*J7</f>
        <v>#NAME?</v>
      </c>
      <c r="S7" s="0" t="n">
        <f aca="false">N7*K7</f>
        <v>1.24694115901579</v>
      </c>
    </row>
    <row r="8" customFormat="false" ht="12.75" hidden="false" customHeight="false" outlineLevel="0" collapsed="false">
      <c r="A8" s="10" t="n">
        <f aca="false">EDATE(A7,1)</f>
        <v>38231</v>
      </c>
      <c r="B8" s="0" t="n">
        <f aca="false">Prices!K8</f>
        <v>4.282</v>
      </c>
      <c r="C8" s="0" t="n">
        <f aca="false">(Prices!E8+Prices!H8)/2</f>
        <v>3.63225</v>
      </c>
      <c r="D8" s="0" t="n">
        <f aca="false">$D$3</f>
        <v>0.06</v>
      </c>
      <c r="E8" s="11" t="n">
        <f aca="false">$E$1</f>
        <v>0.5</v>
      </c>
      <c r="F8" s="12" t="n">
        <f aca="false">Prices!O8</f>
        <v>0.3075</v>
      </c>
      <c r="G8" s="0" t="n">
        <f aca="false">(Prices!M8+Prices!N8)/2</f>
        <v>0.3075</v>
      </c>
      <c r="H8" s="13" t="n">
        <f aca="false">EOMONTH(A8-1,-1)</f>
        <v>38199</v>
      </c>
      <c r="I8" s="0" t="n">
        <f aca="false">IF((B8-C8-D8)&gt;0,(B8-C8-D8),0)</f>
        <v>0.58975</v>
      </c>
      <c r="J8" s="0" t="e">
        <f aca="false">SPRDOPT(B8,C8,D8,0,F8,G8,E8,H8-$A$2,1,0)</f>
        <v>#NAME?</v>
      </c>
      <c r="K8" s="14" t="n">
        <f aca="false">$K$2</f>
        <v>0.58</v>
      </c>
      <c r="L8" s="14" t="e">
        <f aca="false">J8-K8</f>
        <v>#NAME?</v>
      </c>
      <c r="N8" s="12" t="n">
        <f aca="false">1/((1+Prices!Q8/2)^(2*((P8-$A$2)/365.25)))</f>
        <v>2.16457143503178</v>
      </c>
      <c r="P8" s="13" t="n">
        <f aca="false">EOMONTH(A8,0)+25</f>
        <v>38285</v>
      </c>
      <c r="R8" s="0" t="e">
        <f aca="false">N8*J8</f>
        <v>#NAME?</v>
      </c>
      <c r="S8" s="0" t="n">
        <f aca="false">N8*K8</f>
        <v>1.25545143231843</v>
      </c>
    </row>
    <row r="9" customFormat="false" ht="12.75" hidden="false" customHeight="false" outlineLevel="0" collapsed="false">
      <c r="A9" s="10" t="n">
        <f aca="false">EDATE(A8,1)</f>
        <v>38261</v>
      </c>
      <c r="B9" s="0" t="n">
        <f aca="false">Prices!K9</f>
        <v>3.982</v>
      </c>
      <c r="C9" s="0" t="n">
        <f aca="false">(Prices!E9+Prices!H9)/2</f>
        <v>3.63225</v>
      </c>
      <c r="D9" s="0" t="n">
        <f aca="false">$D$3</f>
        <v>0.06</v>
      </c>
      <c r="E9" s="11" t="n">
        <f aca="false">$E$2</f>
        <v>0.5</v>
      </c>
      <c r="F9" s="12" t="n">
        <f aca="false">Prices!O9</f>
        <v>0.27675</v>
      </c>
      <c r="G9" s="0" t="n">
        <f aca="false">(Prices!M9+Prices!N9)/2</f>
        <v>0.3075</v>
      </c>
      <c r="H9" s="13" t="n">
        <f aca="false">EOMONTH(A9-1,-1)</f>
        <v>38230</v>
      </c>
      <c r="I9" s="0" t="n">
        <f aca="false">IF((B9-C9-D9)&gt;0,(B9-C9-D9),0)</f>
        <v>0.28975</v>
      </c>
      <c r="J9" s="0" t="e">
        <f aca="false">SPRDOPT(B9,C9,D9,0,F9,G9,E9,H9-$A$2,1,0)</f>
        <v>#NAME?</v>
      </c>
      <c r="K9" s="14" t="n">
        <f aca="false">$K$2</f>
        <v>0.58</v>
      </c>
      <c r="L9" s="14" t="e">
        <f aca="false">J9-K9</f>
        <v>#NAME?</v>
      </c>
      <c r="N9" s="12" t="n">
        <f aca="false">1/((1+Prices!Q9/2)^(2*((P9-$A$2)/365.25)))</f>
        <v>2.17894885462794</v>
      </c>
      <c r="P9" s="13" t="n">
        <f aca="false">EOMONTH(A9,0)+25</f>
        <v>38316</v>
      </c>
      <c r="R9" s="0" t="e">
        <f aca="false">N9*J9</f>
        <v>#NAME?</v>
      </c>
      <c r="S9" s="0" t="n">
        <f aca="false">N9*K9</f>
        <v>1.26379033568421</v>
      </c>
    </row>
    <row r="10" customFormat="false" ht="12.75" hidden="false" customHeight="false" outlineLevel="0" collapsed="false">
      <c r="A10" s="10" t="n">
        <f aca="false">EDATE(A9,1)</f>
        <v>38292</v>
      </c>
      <c r="B10" s="0" t="n">
        <f aca="false">Prices!K10</f>
        <v>4.085</v>
      </c>
      <c r="C10" s="0" t="n">
        <f aca="false">(Prices!E10+Prices!H10)/2</f>
        <v>3.81475</v>
      </c>
      <c r="D10" s="0" t="n">
        <f aca="false">$D$3</f>
        <v>0.06</v>
      </c>
      <c r="E10" s="11" t="n">
        <f aca="false">$E$2</f>
        <v>0.5</v>
      </c>
      <c r="F10" s="12" t="n">
        <f aca="false">Prices!O10</f>
        <v>0.27675</v>
      </c>
      <c r="G10" s="0" t="n">
        <f aca="false">(Prices!M10+Prices!N10)/2</f>
        <v>0.3075</v>
      </c>
      <c r="H10" s="13" t="n">
        <f aca="false">EOMONTH(A10-1,-1)</f>
        <v>38260</v>
      </c>
      <c r="I10" s="0" t="n">
        <f aca="false">IF((B10-C10-D10)&gt;0,(B10-C10-D10),0)</f>
        <v>0.21025</v>
      </c>
      <c r="J10" s="0" t="e">
        <f aca="false">SPRDOPT(B10,C10,D10,0,F10,G10,E10,H10-$A$2,1,0)</f>
        <v>#NAME?</v>
      </c>
      <c r="K10" s="14" t="n">
        <f aca="false">$K$2</f>
        <v>0.58</v>
      </c>
      <c r="L10" s="14" t="e">
        <f aca="false">J10-K10</f>
        <v>#NAME?</v>
      </c>
      <c r="N10" s="12" t="n">
        <f aca="false">1/((1+Prices!Q10/2)^(2*((P10-$A$2)/365.25)))</f>
        <v>2.19195167942355</v>
      </c>
      <c r="P10" s="13" t="n">
        <f aca="false">EOMONTH(A10,0)+25</f>
        <v>38346</v>
      </c>
      <c r="R10" s="0" t="e">
        <f aca="false">N10*J10</f>
        <v>#NAME?</v>
      </c>
      <c r="S10" s="0" t="n">
        <f aca="false">N10*K10</f>
        <v>1.27133197406566</v>
      </c>
    </row>
    <row r="11" customFormat="false" ht="12.75" hidden="false" customHeight="false" outlineLevel="0" collapsed="false">
      <c r="A11" s="10" t="n">
        <f aca="false">EDATE(A10,1)</f>
        <v>38322</v>
      </c>
      <c r="B11" s="0" t="n">
        <f aca="false">Prices!K11</f>
        <v>4.182</v>
      </c>
      <c r="C11" s="0" t="n">
        <f aca="false">(Prices!E11+Prices!H11)/2</f>
        <v>3.93175</v>
      </c>
      <c r="D11" s="0" t="n">
        <f aca="false">$D$3</f>
        <v>0.06</v>
      </c>
      <c r="E11" s="11" t="n">
        <f aca="false">$E$2</f>
        <v>0.5</v>
      </c>
      <c r="F11" s="12" t="n">
        <f aca="false">Prices!O11</f>
        <v>0.2745</v>
      </c>
      <c r="G11" s="0" t="n">
        <f aca="false">(Prices!M11+Prices!N11)/2</f>
        <v>0.305</v>
      </c>
      <c r="H11" s="13" t="n">
        <f aca="false">EOMONTH(A11-1,-1)</f>
        <v>38291</v>
      </c>
      <c r="I11" s="0" t="n">
        <f aca="false">IF((B11-C11-D11)&gt;0,(B11-C11-D11),0)</f>
        <v>0.19025</v>
      </c>
      <c r="J11" s="0" t="e">
        <f aca="false">SPRDOPT(B11,C11,D11,0,F11,G11,E11,H11-$A$2,1,0)</f>
        <v>#NAME?</v>
      </c>
      <c r="K11" s="14" t="n">
        <f aca="false">$K$2</f>
        <v>0.58</v>
      </c>
      <c r="L11" s="14" t="e">
        <f aca="false">J11-K11</f>
        <v>#NAME?</v>
      </c>
      <c r="N11" s="12" t="n">
        <f aca="false">1/((1+Prices!Q11/2)^(2*((P11-$A$2)/365.25)))</f>
        <v>2.20449958513149</v>
      </c>
      <c r="P11" s="13" t="n">
        <f aca="false">EOMONTH(A11,0)+25</f>
        <v>38377</v>
      </c>
      <c r="R11" s="0" t="e">
        <f aca="false">N11*J11</f>
        <v>#NAME?</v>
      </c>
      <c r="S11" s="0" t="n">
        <f aca="false">N11*K11</f>
        <v>1.27860975937626</v>
      </c>
    </row>
    <row r="12" customFormat="false" ht="12.75" hidden="false" customHeight="false" outlineLevel="0" collapsed="false">
      <c r="A12" s="10" t="n">
        <f aca="false">EDATE(A11,1)</f>
        <v>38353</v>
      </c>
      <c r="B12" s="0" t="n">
        <f aca="false">Prices!K12</f>
        <v>4.0495</v>
      </c>
      <c r="C12" s="0" t="n">
        <f aca="false">(Prices!E12+Prices!H12)/2</f>
        <v>3.97425</v>
      </c>
      <c r="D12" s="0" t="n">
        <f aca="false">$D$3</f>
        <v>0.06</v>
      </c>
      <c r="E12" s="11" t="n">
        <f aca="false">$E$2</f>
        <v>0.5</v>
      </c>
      <c r="F12" s="12" t="n">
        <f aca="false">Prices!O12</f>
        <v>0.2745</v>
      </c>
      <c r="G12" s="0" t="n">
        <f aca="false">(Prices!M12+Prices!N12)/2</f>
        <v>0.305</v>
      </c>
      <c r="H12" s="13" t="n">
        <f aca="false">EOMONTH(A12-1,-1)</f>
        <v>38321</v>
      </c>
      <c r="I12" s="0" t="n">
        <f aca="false">IF((B12-C12-D12)&gt;0,(B12-C12-D12),0)</f>
        <v>0.01525</v>
      </c>
      <c r="J12" s="0" t="e">
        <f aca="false">SPRDOPT(B12,C12,D12,0,F12,G12,E12,H12-$A$2,1,0)</f>
        <v>#NAME?</v>
      </c>
      <c r="K12" s="14" t="n">
        <f aca="false">$K$2</f>
        <v>0.58</v>
      </c>
      <c r="L12" s="14" t="e">
        <f aca="false">J12-K12</f>
        <v>#NAME?</v>
      </c>
      <c r="N12" s="12" t="n">
        <f aca="false">1/((1+Prices!Q12/2)^(2*((P12-$A$2)/365.25)))</f>
        <v>2.21631785898095</v>
      </c>
      <c r="P12" s="13" t="n">
        <f aca="false">EOMONTH(A12,0)+25</f>
        <v>38408</v>
      </c>
      <c r="R12" s="0" t="e">
        <f aca="false">N12*J12</f>
        <v>#NAME?</v>
      </c>
      <c r="S12" s="0" t="n">
        <f aca="false">N12*K12</f>
        <v>1.28546435820895</v>
      </c>
    </row>
    <row r="13" customFormat="false" ht="12.75" hidden="false" customHeight="false" outlineLevel="0" collapsed="false">
      <c r="A13" s="10" t="n">
        <f aca="false">EDATE(A12,1)</f>
        <v>38384</v>
      </c>
      <c r="B13" s="0" t="n">
        <f aca="false">Prices!K13</f>
        <v>3.9625</v>
      </c>
      <c r="C13" s="0" t="n">
        <f aca="false">(Prices!E13+Prices!H13)/2</f>
        <v>3.88725</v>
      </c>
      <c r="D13" s="0" t="n">
        <f aca="false">$D$3</f>
        <v>0.06</v>
      </c>
      <c r="E13" s="11" t="n">
        <f aca="false">$E$2</f>
        <v>0.5</v>
      </c>
      <c r="F13" s="12" t="n">
        <f aca="false">Prices!O13</f>
        <v>0.27</v>
      </c>
      <c r="G13" s="0" t="n">
        <f aca="false">(Prices!M13+Prices!N13)/2</f>
        <v>0.3</v>
      </c>
      <c r="H13" s="13" t="n">
        <f aca="false">EOMONTH(A13-1,-1)</f>
        <v>38352</v>
      </c>
      <c r="I13" s="0" t="n">
        <f aca="false">IF((B13-C13-D13)&gt;0,(B13-C13-D13),0)</f>
        <v>0.01525</v>
      </c>
      <c r="J13" s="0" t="e">
        <f aca="false">SPRDOPT(B13,C13,D13,0,F13,G13,E13,H13-$A$2,1,0)</f>
        <v>#NAME?</v>
      </c>
      <c r="K13" s="14" t="n">
        <f aca="false">$K$2</f>
        <v>0.58</v>
      </c>
      <c r="L13" s="14" t="e">
        <f aca="false">J13-K13</f>
        <v>#NAME?</v>
      </c>
      <c r="N13" s="12" t="n">
        <f aca="false">1/((1+Prices!Q13/2)^(2*((P13-$A$2)/365.25)))</f>
        <v>2.22887206312993</v>
      </c>
      <c r="P13" s="13" t="n">
        <f aca="false">EOMONTH(A13,0)+25</f>
        <v>38436</v>
      </c>
      <c r="R13" s="0" t="e">
        <f aca="false">N13*J13</f>
        <v>#NAME?</v>
      </c>
      <c r="S13" s="0" t="n">
        <f aca="false">N13*K13</f>
        <v>1.29274579661536</v>
      </c>
    </row>
    <row r="14" customFormat="false" ht="12.75" hidden="false" customHeight="false" outlineLevel="0" collapsed="false">
      <c r="A14" s="10" t="n">
        <f aca="false">EDATE(A13,1)</f>
        <v>38412</v>
      </c>
      <c r="B14" s="0" t="n">
        <f aca="false">Prices!K14</f>
        <v>3.9985</v>
      </c>
      <c r="C14" s="0" t="n">
        <f aca="false">(Prices!E14+Prices!H14)/2</f>
        <v>3.74825</v>
      </c>
      <c r="D14" s="0" t="n">
        <f aca="false">$D$3</f>
        <v>0.06</v>
      </c>
      <c r="E14" s="11" t="n">
        <f aca="false">$E$2</f>
        <v>0.5</v>
      </c>
      <c r="F14" s="12" t="n">
        <f aca="false">Prices!O14</f>
        <v>0.2565</v>
      </c>
      <c r="G14" s="0" t="n">
        <f aca="false">(Prices!M14+Prices!N14)/2</f>
        <v>0.285</v>
      </c>
      <c r="H14" s="13" t="n">
        <f aca="false">EOMONTH(A14-1,-1)</f>
        <v>38383</v>
      </c>
      <c r="I14" s="0" t="n">
        <f aca="false">IF((B14-C14-D14)&gt;0,(B14-C14-D14),0)</f>
        <v>0.19025</v>
      </c>
      <c r="J14" s="0" t="e">
        <f aca="false">SPRDOPT(B14,C14,D14,0,F14,G14,E14,H14-$A$2,1,0)</f>
        <v>#NAME?</v>
      </c>
      <c r="K14" s="14" t="n">
        <f aca="false">$K$2</f>
        <v>0.58</v>
      </c>
      <c r="L14" s="14" t="e">
        <f aca="false">J14-K14</f>
        <v>#NAME?</v>
      </c>
      <c r="N14" s="12" t="n">
        <f aca="false">1/((1+Prices!Q14/2)^(2*((P14-$A$2)/365.25)))</f>
        <v>2.24019599610275</v>
      </c>
      <c r="P14" s="13" t="n">
        <f aca="false">EOMONTH(A14,0)+25</f>
        <v>38467</v>
      </c>
      <c r="R14" s="0" t="e">
        <f aca="false">N14*J14</f>
        <v>#NAME?</v>
      </c>
      <c r="S14" s="0" t="n">
        <f aca="false">N14*K14</f>
        <v>1.2993136777396</v>
      </c>
    </row>
    <row r="15" customFormat="false" ht="12.75" hidden="false" customHeight="false" outlineLevel="0" collapsed="false">
      <c r="A15" s="10" t="n">
        <f aca="false">EDATE(A14,1)</f>
        <v>38443</v>
      </c>
      <c r="B15" s="0" t="n">
        <f aca="false">Prices!K15</f>
        <v>4.1945</v>
      </c>
      <c r="C15" s="0" t="n">
        <f aca="false">(Prices!E15+Prices!H15)/2</f>
        <v>3.60075</v>
      </c>
      <c r="D15" s="0" t="n">
        <f aca="false">$D$3</f>
        <v>0.06</v>
      </c>
      <c r="E15" s="11" t="n">
        <f aca="false">$E$2</f>
        <v>0.5</v>
      </c>
      <c r="F15" s="12" t="n">
        <f aca="false">Prices!O15</f>
        <v>0.24525</v>
      </c>
      <c r="G15" s="0" t="n">
        <f aca="false">(Prices!M15+Prices!N15)/2</f>
        <v>0.2725</v>
      </c>
      <c r="H15" s="13" t="n">
        <f aca="false">EOMONTH(A15-1,-1)</f>
        <v>38411</v>
      </c>
      <c r="I15" s="0" t="n">
        <f aca="false">IF((B15-C15-D15)&gt;0,(B15-C15-D15),0)</f>
        <v>0.53375</v>
      </c>
      <c r="J15" s="0" t="e">
        <f aca="false">SPRDOPT(B15,C15,D15,0,F15,G15,E15,H15-$A$2,1,0)</f>
        <v>#NAME?</v>
      </c>
      <c r="K15" s="14" t="n">
        <f aca="false">$K$2</f>
        <v>0.58</v>
      </c>
      <c r="L15" s="14" t="e">
        <f aca="false">J15-K15</f>
        <v>#NAME?</v>
      </c>
      <c r="N15" s="12" t="n">
        <f aca="false">1/((1+Prices!Q15/2)^(2*((P15-$A$2)/365.25)))</f>
        <v>2.24984419384339</v>
      </c>
      <c r="P15" s="13" t="n">
        <f aca="false">EOMONTH(A15,0)+25</f>
        <v>38497</v>
      </c>
      <c r="R15" s="0" t="e">
        <f aca="false">N15*J15</f>
        <v>#NAME?</v>
      </c>
      <c r="S15" s="0" t="n">
        <f aca="false">N15*K15</f>
        <v>1.30490963242916</v>
      </c>
    </row>
    <row r="16" customFormat="false" ht="12.75" hidden="false" customHeight="false" outlineLevel="0" collapsed="false">
      <c r="A16" s="10" t="n">
        <f aca="false">EDATE(A15,1)</f>
        <v>38473</v>
      </c>
      <c r="B16" s="0" t="n">
        <f aca="false">Prices!K16</f>
        <v>4.3595</v>
      </c>
      <c r="C16" s="0" t="n">
        <f aca="false">(Prices!E16+Prices!H16)/2</f>
        <v>3.61575</v>
      </c>
      <c r="D16" s="0" t="n">
        <f aca="false">$D$3</f>
        <v>0.06</v>
      </c>
      <c r="E16" s="11" t="n">
        <f aca="false">$E$1</f>
        <v>0.5</v>
      </c>
      <c r="F16" s="12" t="n">
        <f aca="false">Prices!O16</f>
        <v>0.265</v>
      </c>
      <c r="G16" s="0" t="n">
        <f aca="false">(Prices!M16+Prices!N16)/2</f>
        <v>0.265</v>
      </c>
      <c r="H16" s="13" t="n">
        <f aca="false">EOMONTH(A16-1,-1)</f>
        <v>38442</v>
      </c>
      <c r="I16" s="0" t="n">
        <f aca="false">IF((B16-C16-D16)&gt;0,(B16-C16-D16),0)</f>
        <v>0.68375</v>
      </c>
      <c r="J16" s="0" t="e">
        <f aca="false">SPRDOPT(B16,C16,D16,0,F16,G16,E16,H16-$A$2,1,0)</f>
        <v>#NAME?</v>
      </c>
      <c r="K16" s="14" t="n">
        <f aca="false">$K$2</f>
        <v>0.58</v>
      </c>
      <c r="L16" s="14" t="e">
        <f aca="false">J16-K16</f>
        <v>#NAME?</v>
      </c>
      <c r="N16" s="12" t="n">
        <f aca="false">1/((1+Prices!Q16/2)^(2*((P16-$A$2)/365.25)))</f>
        <v>2.25969400741303</v>
      </c>
      <c r="P16" s="13" t="n">
        <f aca="false">EOMONTH(A16,0)+25</f>
        <v>38528</v>
      </c>
      <c r="R16" s="0" t="e">
        <f aca="false">N16*J16</f>
        <v>#NAME?</v>
      </c>
      <c r="S16" s="0" t="n">
        <f aca="false">N16*K16</f>
        <v>1.31062252429956</v>
      </c>
    </row>
    <row r="17" customFormat="false" ht="12.75" hidden="false" customHeight="false" outlineLevel="0" collapsed="false">
      <c r="A17" s="10" t="n">
        <f aca="false">EDATE(A16,1)</f>
        <v>38504</v>
      </c>
      <c r="B17" s="0" t="n">
        <f aca="false">Prices!K17</f>
        <v>4.4975</v>
      </c>
      <c r="C17" s="0" t="n">
        <f aca="false">(Prices!E17+Prices!H17)/2</f>
        <v>3.65625</v>
      </c>
      <c r="D17" s="0" t="n">
        <f aca="false">$D$3</f>
        <v>0.06</v>
      </c>
      <c r="E17" s="11" t="n">
        <f aca="false">$E$1</f>
        <v>0.5</v>
      </c>
      <c r="F17" s="12" t="n">
        <f aca="false">Prices!O17</f>
        <v>0.26</v>
      </c>
      <c r="G17" s="0" t="n">
        <f aca="false">(Prices!M17+Prices!N17)/2</f>
        <v>0.26</v>
      </c>
      <c r="H17" s="13" t="n">
        <f aca="false">EOMONTH(A17-1,-1)</f>
        <v>38472</v>
      </c>
      <c r="I17" s="0" t="n">
        <f aca="false">IF((B17-C17-D17)&gt;0,(B17-C17-D17),0)</f>
        <v>0.78125</v>
      </c>
      <c r="J17" s="0" t="e">
        <f aca="false">SPRDOPT(B17,C17,D17,0,F17,G17,E17,H17-$A$2,1,0)</f>
        <v>#NAME?</v>
      </c>
      <c r="K17" s="14" t="n">
        <f aca="false">$K$2</f>
        <v>0.58</v>
      </c>
      <c r="L17" s="14" t="e">
        <f aca="false">J17-K17</f>
        <v>#NAME?</v>
      </c>
      <c r="N17" s="12" t="n">
        <f aca="false">1/((1+Prices!Q17/2)^(2*((P17-$A$2)/365.25)))</f>
        <v>2.26801993970184</v>
      </c>
      <c r="P17" s="13" t="n">
        <f aca="false">EOMONTH(A17,0)+25</f>
        <v>38558</v>
      </c>
      <c r="R17" s="0" t="e">
        <f aca="false">N17*J17</f>
        <v>#NAME?</v>
      </c>
      <c r="S17" s="0" t="n">
        <f aca="false">N17*K17</f>
        <v>1.31545156502707</v>
      </c>
    </row>
    <row r="18" customFormat="false" ht="12.75" hidden="false" customHeight="false" outlineLevel="0" collapsed="false">
      <c r="A18" s="10" t="n">
        <f aca="false">EDATE(A17,1)</f>
        <v>38534</v>
      </c>
      <c r="B18" s="0" t="n">
        <f aca="false">Prices!K18</f>
        <v>4.7425</v>
      </c>
      <c r="C18" s="0" t="n">
        <f aca="false">(Prices!E18+Prices!H18)/2</f>
        <v>3.69875</v>
      </c>
      <c r="D18" s="0" t="n">
        <f aca="false">$D$3</f>
        <v>0.06</v>
      </c>
      <c r="E18" s="11" t="n">
        <f aca="false">$E$1</f>
        <v>0.5</v>
      </c>
      <c r="F18" s="12" t="n">
        <f aca="false">Prices!O18</f>
        <v>0.26</v>
      </c>
      <c r="G18" s="0" t="n">
        <f aca="false">(Prices!M18+Prices!N18)/2</f>
        <v>0.26</v>
      </c>
      <c r="H18" s="13" t="n">
        <f aca="false">EOMONTH(A18-1,-1)</f>
        <v>38503</v>
      </c>
      <c r="I18" s="0" t="n">
        <f aca="false">IF((B18-C18-D18)&gt;0,(B18-C18-D18),0)</f>
        <v>0.98375</v>
      </c>
      <c r="J18" s="0" t="e">
        <f aca="false">SPRDOPT(B18,C18,D18,0,F18,G18,E18,H18-$A$2,1,0)</f>
        <v>#NAME?</v>
      </c>
      <c r="K18" s="14" t="n">
        <f aca="false">$K$2</f>
        <v>0.58</v>
      </c>
      <c r="L18" s="14" t="e">
        <f aca="false">J18-K18</f>
        <v>#NAME?</v>
      </c>
      <c r="N18" s="12" t="n">
        <f aca="false">1/((1+Prices!Q18/2)^(2*((P18-$A$2)/365.25)))</f>
        <v>2.2765167409098</v>
      </c>
      <c r="P18" s="13" t="n">
        <f aca="false">EOMONTH(A18,0)+25</f>
        <v>38589</v>
      </c>
      <c r="R18" s="0" t="e">
        <f aca="false">N18*J18</f>
        <v>#NAME?</v>
      </c>
      <c r="S18" s="0" t="n">
        <f aca="false">N18*K18</f>
        <v>1.32037970972768</v>
      </c>
    </row>
    <row r="19" customFormat="false" ht="12.75" hidden="false" customHeight="false" outlineLevel="0" collapsed="false">
      <c r="A19" s="10" t="n">
        <f aca="false">EDATE(A18,1)</f>
        <v>38565</v>
      </c>
      <c r="B19" s="0" t="n">
        <f aca="false">Prices!K19</f>
        <v>4.7805</v>
      </c>
      <c r="C19" s="0" t="n">
        <f aca="false">(Prices!E19+Prices!H19)/2</f>
        <v>3.73425</v>
      </c>
      <c r="D19" s="0" t="n">
        <f aca="false">$D$3</f>
        <v>0.06</v>
      </c>
      <c r="E19" s="11" t="n">
        <f aca="false">$E$1</f>
        <v>0.5</v>
      </c>
      <c r="F19" s="12" t="n">
        <f aca="false">Prices!O19</f>
        <v>0.26</v>
      </c>
      <c r="G19" s="0" t="n">
        <f aca="false">(Prices!M19+Prices!N19)/2</f>
        <v>0.26</v>
      </c>
      <c r="H19" s="13" t="n">
        <f aca="false">EOMONTH(A19-1,-1)</f>
        <v>38533</v>
      </c>
      <c r="I19" s="0" t="n">
        <f aca="false">IF((B19-C19-D19)&gt;0,(B19-C19-D19),0)</f>
        <v>0.98625</v>
      </c>
      <c r="J19" s="0" t="e">
        <f aca="false">SPRDOPT(B19,C19,D19,0,F19,G19,E19,H19-$A$2,1,0)</f>
        <v>#NAME?</v>
      </c>
      <c r="K19" s="14" t="n">
        <f aca="false">$K$2</f>
        <v>0.58</v>
      </c>
      <c r="L19" s="14" t="e">
        <f aca="false">J19-K19</f>
        <v>#NAME?</v>
      </c>
      <c r="N19" s="12" t="n">
        <f aca="false">1/((1+Prices!Q19/2)^(2*((P19-$A$2)/365.25)))</f>
        <v>2.28375754186453</v>
      </c>
      <c r="P19" s="13" t="n">
        <f aca="false">EOMONTH(A19,0)+25</f>
        <v>38620</v>
      </c>
      <c r="R19" s="0" t="e">
        <f aca="false">N19*J19</f>
        <v>#NAME?</v>
      </c>
      <c r="S19" s="0" t="n">
        <f aca="false">N19*K19</f>
        <v>1.32457937428143</v>
      </c>
    </row>
    <row r="20" customFormat="false" ht="12.75" hidden="false" customHeight="false" outlineLevel="0" collapsed="false">
      <c r="A20" s="10" t="n">
        <f aca="false">EDATE(A19,1)</f>
        <v>38596</v>
      </c>
      <c r="B20" s="0" t="n">
        <f aca="false">Prices!K20</f>
        <v>4.3745</v>
      </c>
      <c r="C20" s="0" t="n">
        <f aca="false">(Prices!E20+Prices!H20)/2</f>
        <v>3.72825</v>
      </c>
      <c r="D20" s="0" t="n">
        <f aca="false">$D$3</f>
        <v>0.06</v>
      </c>
      <c r="E20" s="11" t="n">
        <f aca="false">$E$1</f>
        <v>0.5</v>
      </c>
      <c r="F20" s="12" t="n">
        <f aca="false">Prices!O20</f>
        <v>0.26</v>
      </c>
      <c r="G20" s="0" t="n">
        <f aca="false">(Prices!M20+Prices!N20)/2</f>
        <v>0.26</v>
      </c>
      <c r="H20" s="13" t="n">
        <f aca="false">EOMONTH(A20-1,-1)</f>
        <v>38564</v>
      </c>
      <c r="I20" s="0" t="n">
        <f aca="false">IF((B20-C20-D20)&gt;0,(B20-C20-D20),0)</f>
        <v>0.58625</v>
      </c>
      <c r="J20" s="0" t="e">
        <f aca="false">SPRDOPT(B20,C20,D20,0,F20,G20,E20,H20-$A$2,1,0)</f>
        <v>#NAME?</v>
      </c>
      <c r="K20" s="14" t="n">
        <f aca="false">$K$2</f>
        <v>0.58</v>
      </c>
      <c r="L20" s="14" t="e">
        <f aca="false">J20-K20</f>
        <v>#NAME?</v>
      </c>
      <c r="N20" s="12" t="n">
        <f aca="false">1/((1+Prices!Q20/2)^(2*((P20-$A$2)/365.25)))</f>
        <v>2.29106137017929</v>
      </c>
      <c r="P20" s="13" t="n">
        <f aca="false">EOMONTH(A20,0)+25</f>
        <v>38650</v>
      </c>
      <c r="R20" s="0" t="e">
        <f aca="false">N20*J20</f>
        <v>#NAME?</v>
      </c>
      <c r="S20" s="0" t="n">
        <f aca="false">N20*K20</f>
        <v>1.32881559470399</v>
      </c>
    </row>
    <row r="21" customFormat="false" ht="12.75" hidden="false" customHeight="false" outlineLevel="0" collapsed="false">
      <c r="A21" s="10" t="n">
        <f aca="false">EDATE(A20,1)</f>
        <v>38626</v>
      </c>
      <c r="B21" s="0" t="n">
        <f aca="false">Prices!K21</f>
        <v>4.0745</v>
      </c>
      <c r="C21" s="0" t="n">
        <f aca="false">(Prices!E21+Prices!H21)/2</f>
        <v>3.72825</v>
      </c>
      <c r="D21" s="0" t="n">
        <f aca="false">$D$3</f>
        <v>0.06</v>
      </c>
      <c r="E21" s="11" t="n">
        <f aca="false">$E$2</f>
        <v>0.5</v>
      </c>
      <c r="F21" s="12" t="n">
        <f aca="false">Prices!O21</f>
        <v>0.234</v>
      </c>
      <c r="G21" s="0" t="n">
        <f aca="false">(Prices!M21+Prices!N21)/2</f>
        <v>0.26</v>
      </c>
      <c r="H21" s="13" t="n">
        <f aca="false">EOMONTH(A21-1,-1)</f>
        <v>38595</v>
      </c>
      <c r="I21" s="0" t="n">
        <f aca="false">IF((B21-C21-D21)&gt;0,(B21-C21-D21),0)</f>
        <v>0.28625</v>
      </c>
      <c r="J21" s="0" t="e">
        <f aca="false">SPRDOPT(B21,C21,D21,0,F21,G21,E21,H21-$A$2,1,0)</f>
        <v>#NAME?</v>
      </c>
      <c r="K21" s="14" t="n">
        <f aca="false">$K$2</f>
        <v>0.58</v>
      </c>
      <c r="L21" s="14" t="e">
        <f aca="false">J21-K21</f>
        <v>#NAME?</v>
      </c>
      <c r="N21" s="12" t="n">
        <f aca="false">1/((1+Prices!Q21/2)^(2*((P21-$A$2)/365.25)))</f>
        <v>2.2979973593653</v>
      </c>
      <c r="P21" s="13" t="n">
        <f aca="false">EOMONTH(A21,0)+25</f>
        <v>38681</v>
      </c>
      <c r="R21" s="0" t="e">
        <f aca="false">N21*J21</f>
        <v>#NAME?</v>
      </c>
      <c r="S21" s="0" t="n">
        <f aca="false">N21*K21</f>
        <v>1.33283846843187</v>
      </c>
    </row>
    <row r="22" customFormat="false" ht="12.75" hidden="false" customHeight="false" outlineLevel="0" collapsed="false">
      <c r="A22" s="10" t="n">
        <f aca="false">EDATE(A21,1)</f>
        <v>38657</v>
      </c>
      <c r="B22" s="0" t="n">
        <f aca="false">Prices!K22</f>
        <v>4.1775</v>
      </c>
      <c r="C22" s="0" t="n">
        <f aca="false">(Prices!E22+Prices!H22)/2</f>
        <v>3.90725</v>
      </c>
      <c r="D22" s="0" t="n">
        <f aca="false">$D$3</f>
        <v>0.06</v>
      </c>
      <c r="E22" s="11" t="n">
        <f aca="false">$E$2</f>
        <v>0.5</v>
      </c>
      <c r="F22" s="12" t="n">
        <f aca="false">Prices!O22</f>
        <v>0.234</v>
      </c>
      <c r="G22" s="0" t="n">
        <f aca="false">(Prices!M22+Prices!N22)/2</f>
        <v>0.26</v>
      </c>
      <c r="H22" s="13" t="n">
        <f aca="false">EOMONTH(A22-1,-1)</f>
        <v>38625</v>
      </c>
      <c r="I22" s="0" t="n">
        <f aca="false">IF((B22-C22-D22)&gt;0,(B22-C22-D22),0)</f>
        <v>0.21025</v>
      </c>
      <c r="J22" s="0" t="e">
        <f aca="false">SPRDOPT(B22,C22,D22,0,F22,G22,E22,H22-$A$2,1,0)</f>
        <v>#NAME?</v>
      </c>
      <c r="K22" s="14" t="n">
        <f aca="false">$K$2</f>
        <v>0.58</v>
      </c>
      <c r="L22" s="14" t="e">
        <f aca="false">J22-K22</f>
        <v>#NAME?</v>
      </c>
      <c r="N22" s="12" t="n">
        <f aca="false">1/((1+Prices!Q22/2)^(2*((P22-$A$2)/365.25)))</f>
        <v>2.30423664308684</v>
      </c>
      <c r="P22" s="13" t="n">
        <f aca="false">EOMONTH(A22,0)+25</f>
        <v>38711</v>
      </c>
      <c r="R22" s="0" t="e">
        <f aca="false">N22*J22</f>
        <v>#NAME?</v>
      </c>
      <c r="S22" s="0" t="n">
        <f aca="false">N22*K22</f>
        <v>1.33645725299037</v>
      </c>
    </row>
    <row r="23" customFormat="false" ht="12.75" hidden="false" customHeight="false" outlineLevel="0" collapsed="false">
      <c r="A23" s="10" t="n">
        <f aca="false">EDATE(A22,1)</f>
        <v>38687</v>
      </c>
      <c r="B23" s="0" t="n">
        <f aca="false">Prices!K23</f>
        <v>4.2745</v>
      </c>
      <c r="C23" s="0" t="n">
        <f aca="false">(Prices!E23+Prices!H23)/2</f>
        <v>4.02425</v>
      </c>
      <c r="D23" s="0" t="n">
        <f aca="false">$D$3</f>
        <v>0.06</v>
      </c>
      <c r="E23" s="11" t="n">
        <f aca="false">$E$2</f>
        <v>0.5</v>
      </c>
      <c r="F23" s="12" t="n">
        <f aca="false">Prices!O23</f>
        <v>0.234</v>
      </c>
      <c r="G23" s="0" t="n">
        <f aca="false">(Prices!M23+Prices!N23)/2</f>
        <v>0.26</v>
      </c>
      <c r="H23" s="13" t="n">
        <f aca="false">EOMONTH(A23-1,-1)</f>
        <v>38656</v>
      </c>
      <c r="I23" s="0" t="n">
        <f aca="false">IF((B23-C23-D23)&gt;0,(B23-C23-D23),0)</f>
        <v>0.19025</v>
      </c>
      <c r="J23" s="0" t="e">
        <f aca="false">SPRDOPT(B23,C23,D23,0,F23,G23,E23,H23-$A$2,1,0)</f>
        <v>#NAME?</v>
      </c>
      <c r="K23" s="14" t="n">
        <f aca="false">$K$2</f>
        <v>0.58</v>
      </c>
      <c r="L23" s="14" t="e">
        <f aca="false">J23-K23</f>
        <v>#NAME?</v>
      </c>
      <c r="N23" s="12" t="n">
        <f aca="false">1/((1+Prices!Q23/2)^(2*((P23-$A$2)/365.25)))</f>
        <v>2.30975186720522</v>
      </c>
      <c r="P23" s="13" t="n">
        <f aca="false">EOMONTH(A23,0)+25</f>
        <v>38742</v>
      </c>
      <c r="R23" s="0" t="e">
        <f aca="false">N23*J23</f>
        <v>#NAME?</v>
      </c>
      <c r="S23" s="0" t="n">
        <f aca="false">N23*K23</f>
        <v>1.33965608297903</v>
      </c>
    </row>
    <row r="24" customFormat="false" ht="12.75" hidden="false" customHeight="false" outlineLevel="0" collapsed="false">
      <c r="A24" s="10" t="n">
        <f aca="false">EDATE(A23,1)</f>
        <v>38718</v>
      </c>
      <c r="B24" s="0" t="n">
        <f aca="false">Prices!K24</f>
        <v>4.1445</v>
      </c>
      <c r="C24" s="0" t="n">
        <f aca="false">(Prices!E24+Prices!H24)/2</f>
        <v>4.06925</v>
      </c>
      <c r="D24" s="0" t="n">
        <f aca="false">$D$3</f>
        <v>0.06</v>
      </c>
      <c r="E24" s="11" t="n">
        <f aca="false">$E$2</f>
        <v>0.5</v>
      </c>
      <c r="F24" s="12" t="n">
        <f aca="false">Prices!O24</f>
        <v>0.234</v>
      </c>
      <c r="G24" s="0" t="n">
        <f aca="false">(Prices!M24+Prices!N24)/2</f>
        <v>0.26</v>
      </c>
      <c r="H24" s="13" t="n">
        <f aca="false">EOMONTH(A24-1,-1)</f>
        <v>38686</v>
      </c>
      <c r="I24" s="0" t="n">
        <f aca="false">IF((B24-C24-D24)&gt;0,(B24-C24-D24),0)</f>
        <v>0.0152500000000005</v>
      </c>
      <c r="J24" s="0" t="e">
        <f aca="false">SPRDOPT(B24,C24,D24,0,F24,G24,E24,H24-$A$2,1,0)</f>
        <v>#NAME?</v>
      </c>
      <c r="K24" s="14" t="n">
        <f aca="false">$K$2</f>
        <v>0.58</v>
      </c>
      <c r="L24" s="14" t="e">
        <f aca="false">J24-K24</f>
        <v>#NAME?</v>
      </c>
      <c r="N24" s="12" t="n">
        <f aca="false">1/((1+Prices!Q24/2)^(2*((P24-$A$2)/365.25)))</f>
        <v>2.31471444213908</v>
      </c>
      <c r="P24" s="13" t="n">
        <f aca="false">EOMONTH(A24,0)+25</f>
        <v>38773</v>
      </c>
      <c r="R24" s="0" t="e">
        <f aca="false">N24*J24</f>
        <v>#NAME?</v>
      </c>
      <c r="S24" s="0" t="n">
        <f aca="false">N24*K24</f>
        <v>1.34253437644067</v>
      </c>
    </row>
    <row r="25" customFormat="false" ht="12.75" hidden="false" customHeight="false" outlineLevel="0" collapsed="false">
      <c r="A25" s="10" t="n">
        <f aca="false">EDATE(A24,1)</f>
        <v>38749</v>
      </c>
      <c r="B25" s="0" t="n">
        <f aca="false">Prices!K25</f>
        <v>4.0575</v>
      </c>
      <c r="C25" s="0" t="n">
        <f aca="false">(Prices!E25+Prices!H25)/2</f>
        <v>3.98225</v>
      </c>
      <c r="D25" s="0" t="n">
        <f aca="false">$D$3</f>
        <v>0.06</v>
      </c>
      <c r="E25" s="11" t="n">
        <f aca="false">$E$2</f>
        <v>0.5</v>
      </c>
      <c r="F25" s="12" t="n">
        <f aca="false">Prices!O25</f>
        <v>0.225</v>
      </c>
      <c r="G25" s="0" t="n">
        <f aca="false">(Prices!M25+Prices!N25)/2</f>
        <v>0.25</v>
      </c>
      <c r="H25" s="13" t="n">
        <f aca="false">EOMONTH(A25-1,-1)</f>
        <v>38717</v>
      </c>
      <c r="I25" s="0" t="n">
        <f aca="false">IF((B25-C25-D25)&gt;0,(B25-C25-D25),0)</f>
        <v>0.01525</v>
      </c>
      <c r="J25" s="0" t="e">
        <f aca="false">SPRDOPT(B25,C25,D25,0,F25,G25,E25,H25-$A$2,1,0)</f>
        <v>#NAME?</v>
      </c>
      <c r="K25" s="14" t="n">
        <f aca="false">$K$2</f>
        <v>0.58</v>
      </c>
      <c r="L25" s="14" t="e">
        <f aca="false">J25-K25</f>
        <v>#NAME?</v>
      </c>
      <c r="N25" s="12" t="n">
        <f aca="false">1/((1+Prices!Q25/2)^(2*((P25-$A$2)/365.25)))</f>
        <v>2.31985077422112</v>
      </c>
      <c r="P25" s="13" t="n">
        <f aca="false">EOMONTH(A25,0)+25</f>
        <v>38801</v>
      </c>
      <c r="R25" s="0" t="e">
        <f aca="false">N25*J25</f>
        <v>#NAME?</v>
      </c>
      <c r="S25" s="0" t="n">
        <f aca="false">N25*K25</f>
        <v>1.34551344904825</v>
      </c>
    </row>
    <row r="26" customFormat="false" ht="12.75" hidden="false" customHeight="false" outlineLevel="0" collapsed="false">
      <c r="A26" s="10" t="n">
        <f aca="false">EDATE(A25,1)</f>
        <v>38777</v>
      </c>
      <c r="B26" s="0" t="n">
        <f aca="false">Prices!K26</f>
        <v>4.0935</v>
      </c>
      <c r="C26" s="0" t="n">
        <f aca="false">(Prices!E26+Prices!H26)/2</f>
        <v>3.84725</v>
      </c>
      <c r="D26" s="0" t="n">
        <f aca="false">$D$3</f>
        <v>0.06</v>
      </c>
      <c r="E26" s="11" t="n">
        <f aca="false">$E$2</f>
        <v>0.5</v>
      </c>
      <c r="F26" s="12" t="n">
        <f aca="false">Prices!O26</f>
        <v>0.21825</v>
      </c>
      <c r="G26" s="0" t="n">
        <f aca="false">(Prices!M26+Prices!N26)/2</f>
        <v>0.2425</v>
      </c>
      <c r="H26" s="13" t="n">
        <f aca="false">EOMONTH(A26-1,-1)</f>
        <v>38748</v>
      </c>
      <c r="I26" s="0" t="n">
        <f aca="false">IF((B26-C26-D26)&gt;0,(B26-C26-D26),0)</f>
        <v>0.18625</v>
      </c>
      <c r="J26" s="0" t="e">
        <f aca="false">SPRDOPT(B26,C26,D26,0,F26,G26,E26,H26-$A$2,1,0)</f>
        <v>#NAME?</v>
      </c>
      <c r="K26" s="14" t="n">
        <f aca="false">$K$2</f>
        <v>0.58</v>
      </c>
      <c r="L26" s="14" t="e">
        <f aca="false">J26-K26</f>
        <v>#NAME?</v>
      </c>
      <c r="N26" s="12" t="n">
        <f aca="false">1/((1+Prices!Q26/2)^(2*((P26-$A$2)/365.25)))</f>
        <v>2.32228208981478</v>
      </c>
      <c r="P26" s="13" t="n">
        <f aca="false">EOMONTH(A26,0)+25</f>
        <v>38832</v>
      </c>
      <c r="R26" s="0" t="e">
        <f aca="false">N26*J26</f>
        <v>#NAME?</v>
      </c>
      <c r="S26" s="0" t="n">
        <f aca="false">N26*K26</f>
        <v>1.34692361209257</v>
      </c>
    </row>
    <row r="27" customFormat="false" ht="12.75" hidden="false" customHeight="false" outlineLevel="0" collapsed="false">
      <c r="A27" s="10" t="n">
        <f aca="false">EDATE(A26,1)</f>
        <v>38808</v>
      </c>
      <c r="B27" s="0" t="n">
        <f aca="false">Prices!K27</f>
        <v>4.3395</v>
      </c>
      <c r="C27" s="0" t="n">
        <f aca="false">(Prices!E27+Prices!H27)/2</f>
        <v>3.697</v>
      </c>
      <c r="D27" s="0" t="n">
        <f aca="false">$D$3</f>
        <v>0.06</v>
      </c>
      <c r="E27" s="11" t="n">
        <f aca="false">$E$2</f>
        <v>0.5</v>
      </c>
      <c r="F27" s="12" t="n">
        <f aca="false">Prices!O27</f>
        <v>0.216</v>
      </c>
      <c r="G27" s="0" t="n">
        <f aca="false">(Prices!M27+Prices!N27)/2</f>
        <v>0.24</v>
      </c>
      <c r="H27" s="13" t="n">
        <f aca="false">EOMONTH(A27-1,-1)</f>
        <v>38776</v>
      </c>
      <c r="I27" s="0" t="n">
        <f aca="false">IF((B27-C27-D27)&gt;0,(B27-C27-D27),0)</f>
        <v>0.5825</v>
      </c>
      <c r="J27" s="0" t="e">
        <f aca="false">SPRDOPT(B27,C27,D27,0,F27,G27,E27,H27-$A$2,1,0)</f>
        <v>#NAME?</v>
      </c>
      <c r="K27" s="14" t="n">
        <f aca="false">$K$2</f>
        <v>0.58</v>
      </c>
      <c r="L27" s="14" t="e">
        <f aca="false">J27-K27</f>
        <v>#NAME?</v>
      </c>
      <c r="N27" s="12" t="n">
        <f aca="false">1/((1+Prices!Q27/2)^(2*((P27-$A$2)/365.25)))</f>
        <v>2.32384209565608</v>
      </c>
      <c r="P27" s="13" t="n">
        <f aca="false">EOMONTH(A27,0)+25</f>
        <v>38862</v>
      </c>
      <c r="R27" s="0" t="e">
        <f aca="false">N27*J27</f>
        <v>#NAME?</v>
      </c>
      <c r="S27" s="0" t="n">
        <f aca="false">N27*K27</f>
        <v>1.34782841548053</v>
      </c>
    </row>
    <row r="28" customFormat="false" ht="12.75" hidden="false" customHeight="false" outlineLevel="0" collapsed="false">
      <c r="A28" s="10" t="n">
        <f aca="false">EDATE(A27,1)</f>
        <v>38838</v>
      </c>
      <c r="B28" s="0" t="n">
        <f aca="false">Prices!K28</f>
        <v>4.5045</v>
      </c>
      <c r="C28" s="0" t="n">
        <f aca="false">(Prices!E28+Prices!H28)/2</f>
        <v>3.7145</v>
      </c>
      <c r="D28" s="0" t="n">
        <f aca="false">$D$3</f>
        <v>0.06</v>
      </c>
      <c r="E28" s="11" t="n">
        <f aca="false">$E$1</f>
        <v>0.5</v>
      </c>
      <c r="F28" s="12" t="n">
        <f aca="false">Prices!O28</f>
        <v>0.2375</v>
      </c>
      <c r="G28" s="0" t="n">
        <f aca="false">(Prices!M28+Prices!N28)/2</f>
        <v>0.2375</v>
      </c>
      <c r="H28" s="13" t="n">
        <f aca="false">EOMONTH(A28-1,-1)</f>
        <v>38807</v>
      </c>
      <c r="I28" s="0" t="n">
        <f aca="false">IF((B28-C28-D28)&gt;0,(B28-C28-D28),0)</f>
        <v>0.73</v>
      </c>
      <c r="J28" s="0" t="e">
        <f aca="false">SPRDOPT(B28,C28,D28,0,F28,G28,E28,H28-$A$2,1,0)</f>
        <v>#NAME?</v>
      </c>
      <c r="K28" s="14" t="n">
        <f aca="false">$K$2</f>
        <v>0.58</v>
      </c>
      <c r="L28" s="14" t="e">
        <f aca="false">J28-K28</f>
        <v>#NAME?</v>
      </c>
      <c r="N28" s="12" t="n">
        <f aca="false">1/((1+Prices!Q28/2)^(2*((P28-$A$2)/365.25)))</f>
        <v>2.3260898105227</v>
      </c>
      <c r="P28" s="13" t="n">
        <f aca="false">EOMONTH(A28,0)+25</f>
        <v>38893</v>
      </c>
      <c r="R28" s="0" t="e">
        <f aca="false">N28*J28</f>
        <v>#NAME?</v>
      </c>
      <c r="S28" s="0" t="n">
        <f aca="false">N28*K28</f>
        <v>1.34913209010317</v>
      </c>
    </row>
    <row r="29" customFormat="false" ht="12.75" hidden="false" customHeight="false" outlineLevel="0" collapsed="false">
      <c r="A29" s="10" t="n">
        <f aca="false">EDATE(A28,1)</f>
        <v>38869</v>
      </c>
      <c r="B29" s="0" t="n">
        <f aca="false">Prices!K29</f>
        <v>4.6425</v>
      </c>
      <c r="C29" s="0" t="n">
        <f aca="false">(Prices!E29+Prices!H29)/2</f>
        <v>3.75</v>
      </c>
      <c r="D29" s="0" t="n">
        <f aca="false">$D$3</f>
        <v>0.06</v>
      </c>
      <c r="E29" s="11" t="n">
        <f aca="false">$E$1</f>
        <v>0.5</v>
      </c>
      <c r="F29" s="12" t="n">
        <f aca="false">Prices!O29</f>
        <v>0.2375</v>
      </c>
      <c r="G29" s="0" t="n">
        <f aca="false">(Prices!M29+Prices!N29)/2</f>
        <v>0.2375</v>
      </c>
      <c r="H29" s="13" t="n">
        <f aca="false">EOMONTH(A29-1,-1)</f>
        <v>38837</v>
      </c>
      <c r="I29" s="0" t="n">
        <f aca="false">IF((B29-C29-D29)&gt;0,(B29-C29-D29),0)</f>
        <v>0.8325</v>
      </c>
      <c r="J29" s="0" t="e">
        <f aca="false">SPRDOPT(B29,C29,D29,0,F29,G29,E29,H29-$A$2,1,0)</f>
        <v>#NAME?</v>
      </c>
      <c r="K29" s="14" t="n">
        <f aca="false">$K$2</f>
        <v>0.58</v>
      </c>
      <c r="L29" s="14" t="e">
        <f aca="false">J29-K29</f>
        <v>#NAME?</v>
      </c>
      <c r="N29" s="12" t="n">
        <f aca="false">1/((1+Prices!Q29/2)^(2*((P29-$A$2)/365.25)))</f>
        <v>2.32817463349304</v>
      </c>
      <c r="P29" s="13" t="n">
        <f aca="false">EOMONTH(A29,0)+25</f>
        <v>38923</v>
      </c>
      <c r="R29" s="0" t="e">
        <f aca="false">N29*J29</f>
        <v>#NAME?</v>
      </c>
      <c r="S29" s="0" t="n">
        <f aca="false">N29*K29</f>
        <v>1.35034128742596</v>
      </c>
    </row>
    <row r="30" customFormat="false" ht="12.75" hidden="false" customHeight="false" outlineLevel="0" collapsed="false">
      <c r="A30" s="10" t="n">
        <f aca="false">EDATE(A29,1)</f>
        <v>38899</v>
      </c>
      <c r="B30" s="0" t="n">
        <f aca="false">Prices!K30</f>
        <v>4.8875</v>
      </c>
      <c r="C30" s="0" t="n">
        <f aca="false">(Prices!E30+Prices!H30)/2</f>
        <v>3.7925</v>
      </c>
      <c r="D30" s="0" t="n">
        <f aca="false">$D$3</f>
        <v>0.06</v>
      </c>
      <c r="E30" s="11" t="n">
        <f aca="false">$E$1</f>
        <v>0.5</v>
      </c>
      <c r="F30" s="12" t="n">
        <f aca="false">Prices!O30</f>
        <v>0.2375</v>
      </c>
      <c r="G30" s="0" t="n">
        <f aca="false">(Prices!M30+Prices!N30)/2</f>
        <v>0.2375</v>
      </c>
      <c r="H30" s="13" t="n">
        <f aca="false">EOMONTH(A30-1,-1)</f>
        <v>38868</v>
      </c>
      <c r="I30" s="0" t="n">
        <f aca="false">IF((B30-C30-D30)&gt;0,(B30-C30-D30),0)</f>
        <v>1.035</v>
      </c>
      <c r="J30" s="0" t="e">
        <f aca="false">SPRDOPT(B30,C30,D30,0,F30,G30,E30,H30-$A$2,1,0)</f>
        <v>#NAME?</v>
      </c>
      <c r="K30" s="14" t="n">
        <f aca="false">$K$2</f>
        <v>0.58</v>
      </c>
      <c r="L30" s="14" t="e">
        <f aca="false">J30-K30</f>
        <v>#NAME?</v>
      </c>
      <c r="N30" s="12" t="n">
        <f aca="false">1/((1+Prices!Q30/2)^(2*((P30-$A$2)/365.25)))</f>
        <v>2.33023530947443</v>
      </c>
      <c r="P30" s="13" t="n">
        <f aca="false">EOMONTH(A30,0)+25</f>
        <v>38954</v>
      </c>
      <c r="R30" s="0" t="e">
        <f aca="false">N30*J30</f>
        <v>#NAME?</v>
      </c>
      <c r="S30" s="0" t="n">
        <f aca="false">N30*K30</f>
        <v>1.35153647949517</v>
      </c>
    </row>
    <row r="31" customFormat="false" ht="12.75" hidden="false" customHeight="false" outlineLevel="0" collapsed="false">
      <c r="A31" s="10" t="n">
        <f aca="false">EDATE(A30,1)</f>
        <v>38930</v>
      </c>
      <c r="B31" s="0" t="n">
        <f aca="false">Prices!K31</f>
        <v>4.9255</v>
      </c>
      <c r="C31" s="0" t="n">
        <f aca="false">(Prices!E31+Prices!H31)/2</f>
        <v>3.8305</v>
      </c>
      <c r="D31" s="0" t="n">
        <f aca="false">$D$3</f>
        <v>0.06</v>
      </c>
      <c r="E31" s="11" t="n">
        <f aca="false">$E$1</f>
        <v>0.5</v>
      </c>
      <c r="F31" s="12" t="n">
        <f aca="false">Prices!O31</f>
        <v>0.2375</v>
      </c>
      <c r="G31" s="0" t="n">
        <f aca="false">(Prices!M31+Prices!N31)/2</f>
        <v>0.2375</v>
      </c>
      <c r="H31" s="13" t="n">
        <f aca="false">EOMONTH(A31-1,-1)</f>
        <v>38898</v>
      </c>
      <c r="I31" s="0" t="n">
        <f aca="false">IF((B31-C31-D31)&gt;0,(B31-C31-D31),0)</f>
        <v>1.035</v>
      </c>
      <c r="J31" s="0" t="e">
        <f aca="false">SPRDOPT(B31,C31,D31,0,F31,G31,E31,H31-$A$2,1,0)</f>
        <v>#NAME?</v>
      </c>
      <c r="K31" s="14" t="n">
        <f aca="false">$K$2</f>
        <v>0.58</v>
      </c>
      <c r="L31" s="14" t="e">
        <f aca="false">J31-K31</f>
        <v>#NAME?</v>
      </c>
      <c r="N31" s="12" t="n">
        <f aca="false">1/((1+Prices!Q31/2)^(2*((P31-$A$2)/365.25)))</f>
        <v>2.33185421237825</v>
      </c>
      <c r="P31" s="13" t="n">
        <f aca="false">EOMONTH(A31,0)+25</f>
        <v>38985</v>
      </c>
      <c r="R31" s="0" t="e">
        <f aca="false">N31*J31</f>
        <v>#NAME?</v>
      </c>
      <c r="S31" s="0" t="n">
        <f aca="false">N31*K31</f>
        <v>1.35247544317938</v>
      </c>
    </row>
    <row r="32" customFormat="false" ht="12.75" hidden="false" customHeight="false" outlineLevel="0" collapsed="false">
      <c r="A32" s="10" t="n">
        <f aca="false">EDATE(A31,1)</f>
        <v>38961</v>
      </c>
      <c r="B32" s="0" t="n">
        <f aca="false">Prices!K32</f>
        <v>4.4695</v>
      </c>
      <c r="C32" s="0" t="n">
        <f aca="false">(Prices!E32+Prices!H32)/2</f>
        <v>3.8245</v>
      </c>
      <c r="D32" s="0" t="n">
        <f aca="false">$D$3</f>
        <v>0.06</v>
      </c>
      <c r="E32" s="11" t="n">
        <f aca="false">$E$1</f>
        <v>0.5</v>
      </c>
      <c r="F32" s="12" t="n">
        <f aca="false">Prices!O32</f>
        <v>0.2375</v>
      </c>
      <c r="G32" s="0" t="n">
        <f aca="false">(Prices!M32+Prices!N32)/2</f>
        <v>0.2375</v>
      </c>
      <c r="H32" s="13" t="n">
        <f aca="false">EOMONTH(A32-1,-1)</f>
        <v>38929</v>
      </c>
      <c r="I32" s="0" t="n">
        <f aca="false">IF((B32-C32-D32)&gt;0,(B32-C32-D32),0)</f>
        <v>0.585</v>
      </c>
      <c r="J32" s="0" t="e">
        <f aca="false">SPRDOPT(B32,C32,D32,0,F32,G32,E32,H32-$A$2,1,0)</f>
        <v>#NAME?</v>
      </c>
      <c r="K32" s="14" t="n">
        <f aca="false">$K$2</f>
        <v>0.58</v>
      </c>
      <c r="L32" s="14" t="e">
        <f aca="false">J32-K32</f>
        <v>#NAME?</v>
      </c>
      <c r="N32" s="12" t="n">
        <f aca="false">1/((1+Prices!Q32/2)^(2*((P32-$A$2)/365.25)))</f>
        <v>2.33401138343653</v>
      </c>
      <c r="P32" s="13" t="n">
        <f aca="false">EOMONTH(A32,0)+25</f>
        <v>39015</v>
      </c>
      <c r="R32" s="0" t="e">
        <f aca="false">N32*J32</f>
        <v>#NAME?</v>
      </c>
      <c r="S32" s="0" t="n">
        <f aca="false">N32*K32</f>
        <v>1.35372660239318</v>
      </c>
    </row>
    <row r="33" customFormat="false" ht="12.75" hidden="false" customHeight="false" outlineLevel="0" collapsed="false">
      <c r="A33" s="10" t="n">
        <f aca="false">EDATE(A32,1)</f>
        <v>38991</v>
      </c>
      <c r="B33" s="0" t="n">
        <f aca="false">Prices!K33</f>
        <v>4.1695</v>
      </c>
      <c r="C33" s="0" t="n">
        <f aca="false">(Prices!E33+Prices!H33)/2</f>
        <v>3.823</v>
      </c>
      <c r="D33" s="0" t="n">
        <f aca="false">$D$3</f>
        <v>0.06</v>
      </c>
      <c r="E33" s="11" t="n">
        <f aca="false">$E$2</f>
        <v>0.5</v>
      </c>
      <c r="F33" s="12" t="n">
        <f aca="false">Prices!O33</f>
        <v>0.21375</v>
      </c>
      <c r="G33" s="0" t="n">
        <f aca="false">(Prices!M33+Prices!N33)/2</f>
        <v>0.2375</v>
      </c>
      <c r="H33" s="13" t="n">
        <f aca="false">EOMONTH(A33-1,-1)</f>
        <v>38960</v>
      </c>
      <c r="I33" s="0" t="n">
        <f aca="false">IF((B33-C33-D33)&gt;0,(B33-C33-D33),0)</f>
        <v>0.2865</v>
      </c>
      <c r="J33" s="0" t="e">
        <f aca="false">SPRDOPT(B33,C33,D33,0,F33,G33,E33,H33-$A$2,1,0)</f>
        <v>#NAME?</v>
      </c>
      <c r="K33" s="14" t="n">
        <f aca="false">$K$2</f>
        <v>0.58</v>
      </c>
      <c r="L33" s="14" t="e">
        <f aca="false">J33-K33</f>
        <v>#NAME?</v>
      </c>
      <c r="N33" s="12" t="n">
        <f aca="false">1/((1+Prices!Q33/2)^(2*((P33-$A$2)/365.25)))</f>
        <v>2.3357882506685</v>
      </c>
      <c r="P33" s="13" t="n">
        <f aca="false">EOMONTH(A33,0)+25</f>
        <v>39046</v>
      </c>
      <c r="R33" s="0" t="e">
        <f aca="false">N33*J33</f>
        <v>#NAME?</v>
      </c>
      <c r="S33" s="0" t="n">
        <f aca="false">N33*K33</f>
        <v>1.35475718538773</v>
      </c>
    </row>
    <row r="34" customFormat="false" ht="12.75" hidden="false" customHeight="false" outlineLevel="0" collapsed="false">
      <c r="A34" s="10" t="n">
        <f aca="false">EDATE(A33,1)</f>
        <v>39022</v>
      </c>
      <c r="B34" s="0" t="n">
        <f aca="false">Prices!K34</f>
        <v>4.2725</v>
      </c>
      <c r="C34" s="0" t="n">
        <f aca="false">(Prices!E34+Prices!H34)/2</f>
        <v>4.0045</v>
      </c>
      <c r="D34" s="0" t="n">
        <f aca="false">$D$3</f>
        <v>0.06</v>
      </c>
      <c r="E34" s="11" t="n">
        <f aca="false">$E$2</f>
        <v>0.5</v>
      </c>
      <c r="F34" s="12" t="n">
        <f aca="false">Prices!O34</f>
        <v>0.21375</v>
      </c>
      <c r="G34" s="0" t="n">
        <f aca="false">(Prices!M34+Prices!N34)/2</f>
        <v>0.2375</v>
      </c>
      <c r="H34" s="13" t="n">
        <f aca="false">EOMONTH(A34-1,-1)</f>
        <v>38990</v>
      </c>
      <c r="I34" s="0" t="n">
        <f aca="false">IF((B34-C34-D34)&gt;0,(B34-C34-D34),0)</f>
        <v>0.208000000000001</v>
      </c>
      <c r="J34" s="0" t="e">
        <f aca="false">SPRDOPT(B34,C34,D34,0,F34,G34,E34,H34-$A$2,1,0)</f>
        <v>#NAME?</v>
      </c>
      <c r="K34" s="14" t="n">
        <f aca="false">$K$2</f>
        <v>0.58</v>
      </c>
      <c r="L34" s="14" t="e">
        <f aca="false">J34-K34</f>
        <v>#NAME?</v>
      </c>
      <c r="N34" s="12" t="n">
        <f aca="false">1/((1+Prices!Q34/2)^(2*((P34-$A$2)/365.25)))</f>
        <v>2.3374163491297</v>
      </c>
      <c r="P34" s="13" t="n">
        <f aca="false">EOMONTH(A34,0)+25</f>
        <v>39076</v>
      </c>
      <c r="R34" s="0" t="e">
        <f aca="false">N34*J34</f>
        <v>#NAME?</v>
      </c>
      <c r="S34" s="0" t="n">
        <f aca="false">N34*K34</f>
        <v>1.35570148249523</v>
      </c>
    </row>
    <row r="35" customFormat="false" ht="12.75" hidden="false" customHeight="false" outlineLevel="0" collapsed="false">
      <c r="A35" s="10" t="n">
        <f aca="false">EDATE(A34,1)</f>
        <v>39052</v>
      </c>
      <c r="B35" s="0" t="n">
        <f aca="false">Prices!K35</f>
        <v>4.3695</v>
      </c>
      <c r="C35" s="0" t="n">
        <f aca="false">(Prices!E35+Prices!H35)/2</f>
        <v>4.1215</v>
      </c>
      <c r="D35" s="0" t="n">
        <f aca="false">$D$3</f>
        <v>0.06</v>
      </c>
      <c r="E35" s="11" t="n">
        <f aca="false">$E$2</f>
        <v>0.5</v>
      </c>
      <c r="F35" s="12" t="n">
        <f aca="false">Prices!O35</f>
        <v>0.216</v>
      </c>
      <c r="G35" s="0" t="n">
        <f aca="false">(Prices!M35+Prices!N35)/2</f>
        <v>0.24</v>
      </c>
      <c r="H35" s="13" t="n">
        <f aca="false">EOMONTH(A35-1,-1)</f>
        <v>39021</v>
      </c>
      <c r="I35" s="0" t="n">
        <f aca="false">IF((B35-C35-D35)&gt;0,(B35-C35-D35),0)</f>
        <v>0.188</v>
      </c>
      <c r="J35" s="0" t="e">
        <f aca="false">SPRDOPT(B35,C35,D35,0,F35,G35,E35,H35-$A$2,1,0)</f>
        <v>#NAME?</v>
      </c>
      <c r="K35" s="14" t="n">
        <f aca="false">$K$2</f>
        <v>0.58</v>
      </c>
      <c r="L35" s="14" t="e">
        <f aca="false">J35-K35</f>
        <v>#NAME?</v>
      </c>
      <c r="N35" s="12" t="n">
        <f aca="false">1/((1+Prices!Q35/2)^(2*((P35-$A$2)/365.25)))</f>
        <v>2.33830234607332</v>
      </c>
      <c r="P35" s="13" t="n">
        <f aca="false">EOMONTH(A35,0)+25</f>
        <v>39107</v>
      </c>
      <c r="R35" s="0" t="e">
        <f aca="false">N35*J35</f>
        <v>#NAME?</v>
      </c>
      <c r="S35" s="0" t="n">
        <f aca="false">N35*K35</f>
        <v>1.35621536072252</v>
      </c>
    </row>
    <row r="36" customFormat="false" ht="12.75" hidden="false" customHeight="false" outlineLevel="0" collapsed="false">
      <c r="A36" s="10" t="n">
        <f aca="false">EDATE(A35,1)</f>
        <v>39083</v>
      </c>
      <c r="B36" s="0" t="n">
        <f aca="false">Prices!K36</f>
        <v>4.242</v>
      </c>
      <c r="C36" s="0" t="n">
        <f aca="false">(Prices!E36+Prices!H36)/2</f>
        <v>4.169</v>
      </c>
      <c r="D36" s="0" t="n">
        <f aca="false">$D$3</f>
        <v>0.06</v>
      </c>
      <c r="E36" s="11" t="n">
        <f aca="false">$E$2</f>
        <v>0.5</v>
      </c>
      <c r="F36" s="12" t="n">
        <f aca="false">Prices!O36</f>
        <v>0.21825</v>
      </c>
      <c r="G36" s="0" t="n">
        <f aca="false">(Prices!M36+Prices!N36)/2</f>
        <v>0.2425</v>
      </c>
      <c r="H36" s="13" t="n">
        <f aca="false">EOMONTH(A36-1,-1)</f>
        <v>39051</v>
      </c>
      <c r="I36" s="0" t="n">
        <f aca="false">IF((B36-C36-D36)&gt;0,(B36-C36-D36),0)</f>
        <v>0.0130000000000004</v>
      </c>
      <c r="J36" s="0" t="e">
        <f aca="false">SPRDOPT(B36,C36,D36,0,F36,G36,E36,H36-$A$2,1,0)</f>
        <v>#NAME?</v>
      </c>
      <c r="K36" s="14" t="n">
        <f aca="false">$K$2</f>
        <v>0.58</v>
      </c>
      <c r="L36" s="14" t="e">
        <f aca="false">J36-K36</f>
        <v>#NAME?</v>
      </c>
      <c r="N36" s="12" t="n">
        <f aca="false">1/((1+Prices!Q36/2)^(2*((P36-$A$2)/365.25)))</f>
        <v>2.33712908282739</v>
      </c>
      <c r="P36" s="13" t="n">
        <f aca="false">EOMONTH(A36,0)+25</f>
        <v>39138</v>
      </c>
      <c r="R36" s="0" t="e">
        <f aca="false">N36*J36</f>
        <v>#NAME?</v>
      </c>
      <c r="S36" s="0" t="n">
        <f aca="false">N36*K36</f>
        <v>1.35553486803989</v>
      </c>
    </row>
    <row r="37" customFormat="false" ht="12.75" hidden="false" customHeight="false" outlineLevel="0" collapsed="false">
      <c r="A37" s="10" t="n">
        <f aca="false">EDATE(A36,1)</f>
        <v>39114</v>
      </c>
      <c r="B37" s="0" t="n">
        <f aca="false">Prices!K37</f>
        <v>4.155</v>
      </c>
      <c r="C37" s="0" t="n">
        <f aca="false">(Prices!E37+Prices!H37)/2</f>
        <v>4.082</v>
      </c>
      <c r="D37" s="0" t="n">
        <f aca="false">$D$3</f>
        <v>0.06</v>
      </c>
      <c r="E37" s="11" t="n">
        <f aca="false">$E$2</f>
        <v>0.5</v>
      </c>
      <c r="F37" s="12" t="n">
        <f aca="false">Prices!O37</f>
        <v>0.21375</v>
      </c>
      <c r="G37" s="0" t="n">
        <f aca="false">(Prices!M37+Prices!N37)/2</f>
        <v>0.2375</v>
      </c>
      <c r="H37" s="13" t="n">
        <f aca="false">EOMONTH(A37-1,-1)</f>
        <v>39082</v>
      </c>
      <c r="I37" s="0" t="n">
        <f aca="false">IF((B37-C37-D37)&gt;0,(B37-C37-D37),0)</f>
        <v>0.0130000000000004</v>
      </c>
      <c r="J37" s="0" t="e">
        <f aca="false">SPRDOPT(B37,C37,D37,0,F37,G37,E37,H37-$A$2,1,0)</f>
        <v>#NAME?</v>
      </c>
      <c r="K37" s="14" t="n">
        <f aca="false">$K$2</f>
        <v>0.58</v>
      </c>
      <c r="L37" s="14" t="e">
        <f aca="false">J37-K37</f>
        <v>#NAME?</v>
      </c>
      <c r="N37" s="12" t="n">
        <f aca="false">1/((1+Prices!Q37/2)^(2*((P37-$A$2)/365.25)))</f>
        <v>2.33702464216626</v>
      </c>
      <c r="P37" s="13" t="n">
        <f aca="false">EOMONTH(A37,0)+25</f>
        <v>39166</v>
      </c>
      <c r="R37" s="0" t="e">
        <f aca="false">N37*J37</f>
        <v>#NAME?</v>
      </c>
      <c r="S37" s="0" t="n">
        <f aca="false">N37*K37</f>
        <v>1.35547429245643</v>
      </c>
    </row>
    <row r="38" customFormat="false" ht="12.75" hidden="false" customHeight="false" outlineLevel="0" collapsed="false">
      <c r="A38" s="10" t="n">
        <f aca="false">EDATE(A37,1)</f>
        <v>39142</v>
      </c>
      <c r="B38" s="0" t="n">
        <f aca="false">Prices!K38</f>
        <v>4.141</v>
      </c>
      <c r="C38" s="0" t="n">
        <f aca="false">(Prices!E38+Prices!H38)/2</f>
        <v>3.947</v>
      </c>
      <c r="D38" s="0" t="n">
        <f aca="false">$D$3</f>
        <v>0.06</v>
      </c>
      <c r="E38" s="11" t="n">
        <f aca="false">$E$2</f>
        <v>0.5</v>
      </c>
      <c r="F38" s="12" t="n">
        <f aca="false">Prices!O38</f>
        <v>0.20925</v>
      </c>
      <c r="G38" s="0" t="n">
        <f aca="false">(Prices!M38+Prices!N38)/2</f>
        <v>0.2325</v>
      </c>
      <c r="H38" s="13" t="n">
        <f aca="false">EOMONTH(A38-1,-1)</f>
        <v>39113</v>
      </c>
      <c r="I38" s="0" t="n">
        <f aca="false">IF((B38-C38-D38)&gt;0,(B38-C38-D38),0)</f>
        <v>0.134</v>
      </c>
      <c r="J38" s="0" t="e">
        <f aca="false">SPRDOPT(B38,C38,D38,0,F38,G38,E38,H38-$A$2,1,0)</f>
        <v>#NAME?</v>
      </c>
      <c r="K38" s="14" t="n">
        <f aca="false">$K$2</f>
        <v>0.58</v>
      </c>
      <c r="L38" s="14" t="e">
        <f aca="false">J38-K38</f>
        <v>#NAME?</v>
      </c>
      <c r="N38" s="12" t="n">
        <f aca="false">1/((1+Prices!Q38/2)^(2*((P38-$A$2)/365.25)))</f>
        <v>2.33596877105133</v>
      </c>
      <c r="P38" s="13" t="n">
        <f aca="false">EOMONTH(A38,0)+25</f>
        <v>39197</v>
      </c>
      <c r="R38" s="0" t="e">
        <f aca="false">N38*J38</f>
        <v>#NAME?</v>
      </c>
      <c r="S38" s="0" t="n">
        <f aca="false">N38*K38</f>
        <v>1.35486188720977</v>
      </c>
    </row>
    <row r="39" customFormat="false" ht="12.75" hidden="false" customHeight="false" outlineLevel="0" collapsed="false">
      <c r="A39" s="10" t="n">
        <f aca="false">EDATE(A38,1)</f>
        <v>39173</v>
      </c>
      <c r="B39" s="0" t="n">
        <f aca="false">Prices!K39</f>
        <v>4.387</v>
      </c>
      <c r="C39" s="0" t="n">
        <f aca="false">(Prices!E39+Prices!H39)/2</f>
        <v>3.79675</v>
      </c>
      <c r="D39" s="0" t="n">
        <f aca="false">$D$3</f>
        <v>0.06</v>
      </c>
      <c r="E39" s="11" t="n">
        <f aca="false">$E$2</f>
        <v>0.5</v>
      </c>
      <c r="F39" s="12" t="n">
        <f aca="false">Prices!O39</f>
        <v>0.20925</v>
      </c>
      <c r="G39" s="0" t="n">
        <f aca="false">(Prices!M39+Prices!N39)/2</f>
        <v>0.2325</v>
      </c>
      <c r="H39" s="13" t="n">
        <f aca="false">EOMONTH(A39-1,-1)</f>
        <v>39141</v>
      </c>
      <c r="I39" s="0" t="n">
        <f aca="false">IF((B39-C39-D39)&gt;0,(B39-C39-D39),0)</f>
        <v>0.53025</v>
      </c>
      <c r="J39" s="0" t="e">
        <f aca="false">SPRDOPT(B39,C39,D39,0,F39,G39,E39,H39-$A$2,1,0)</f>
        <v>#NAME?</v>
      </c>
      <c r="K39" s="14" t="n">
        <f aca="false">$K$2</f>
        <v>0.58</v>
      </c>
      <c r="L39" s="14" t="e">
        <f aca="false">J39-K39</f>
        <v>#NAME?</v>
      </c>
      <c r="N39" s="12" t="n">
        <f aca="false">1/((1+Prices!Q39/2)^(2*((P39-$A$2)/365.25)))</f>
        <v>2.33436033380122</v>
      </c>
      <c r="P39" s="13" t="n">
        <f aca="false">EOMONTH(A39,0)+25</f>
        <v>39227</v>
      </c>
      <c r="R39" s="0" t="e">
        <f aca="false">N39*J39</f>
        <v>#NAME?</v>
      </c>
      <c r="S39" s="0" t="n">
        <f aca="false">N39*K39</f>
        <v>1.35392899360471</v>
      </c>
    </row>
    <row r="40" customFormat="false" ht="12.75" hidden="false" customHeight="false" outlineLevel="0" collapsed="false">
      <c r="A40" s="10" t="n">
        <f aca="false">EDATE(A39,1)</f>
        <v>39203</v>
      </c>
      <c r="B40" s="0" t="n">
        <f aca="false">Prices!K40</f>
        <v>4.552</v>
      </c>
      <c r="C40" s="0" t="n">
        <f aca="false">(Prices!E40+Prices!H40)/2</f>
        <v>3.81425</v>
      </c>
      <c r="D40" s="0" t="n">
        <f aca="false">$D$3</f>
        <v>0.06</v>
      </c>
      <c r="E40" s="11" t="n">
        <f aca="false">$E$1</f>
        <v>0.5</v>
      </c>
      <c r="F40" s="12" t="n">
        <f aca="false">Prices!O40</f>
        <v>0.2325</v>
      </c>
      <c r="G40" s="0" t="n">
        <f aca="false">(Prices!M40+Prices!N40)/2</f>
        <v>0.2325</v>
      </c>
      <c r="H40" s="13" t="n">
        <f aca="false">EOMONTH(A40-1,-1)</f>
        <v>39172</v>
      </c>
      <c r="I40" s="0" t="n">
        <f aca="false">IF((B40-C40-D40)&gt;0,(B40-C40-D40),0)</f>
        <v>0.67775</v>
      </c>
      <c r="J40" s="0" t="e">
        <f aca="false">SPRDOPT(B40,C40,D40,0,F40,G40,E40,H40-$A$2,1,0)</f>
        <v>#NAME?</v>
      </c>
      <c r="K40" s="14" t="n">
        <f aca="false">$K$2</f>
        <v>0.58</v>
      </c>
      <c r="L40" s="14" t="e">
        <f aca="false">J40-K40</f>
        <v>#NAME?</v>
      </c>
      <c r="N40" s="12" t="n">
        <f aca="false">1/((1+Prices!Q40/2)^(2*((P40-$A$2)/365.25)))</f>
        <v>2.33316108439854</v>
      </c>
      <c r="P40" s="13" t="n">
        <f aca="false">EOMONTH(A40,0)+25</f>
        <v>39258</v>
      </c>
      <c r="R40" s="0" t="e">
        <f aca="false">N40*J40</f>
        <v>#NAME?</v>
      </c>
      <c r="S40" s="0" t="n">
        <f aca="false">N40*K40</f>
        <v>1.35323342895115</v>
      </c>
    </row>
    <row r="41" customFormat="false" ht="12.75" hidden="false" customHeight="false" outlineLevel="0" collapsed="false">
      <c r="A41" s="10" t="n">
        <f aca="false">EDATE(A40,1)</f>
        <v>39234</v>
      </c>
      <c r="B41" s="0" t="n">
        <f aca="false">Prices!K41</f>
        <v>4.69</v>
      </c>
      <c r="C41" s="0" t="n">
        <f aca="false">(Prices!E41+Prices!H41)/2</f>
        <v>3.84975</v>
      </c>
      <c r="D41" s="0" t="n">
        <f aca="false">$D$3</f>
        <v>0.06</v>
      </c>
      <c r="E41" s="11" t="n">
        <f aca="false">$E$1</f>
        <v>0.5</v>
      </c>
      <c r="F41" s="12" t="n">
        <f aca="false">Prices!O41</f>
        <v>0.2325</v>
      </c>
      <c r="G41" s="0" t="n">
        <f aca="false">(Prices!M41+Prices!N41)/2</f>
        <v>0.2325</v>
      </c>
      <c r="H41" s="13" t="n">
        <f aca="false">EOMONTH(A41-1,-1)</f>
        <v>39202</v>
      </c>
      <c r="I41" s="0" t="n">
        <f aca="false">IF((B41-C41-D41)&gt;0,(B41-C41-D41),0)</f>
        <v>0.78025</v>
      </c>
      <c r="J41" s="0" t="e">
        <f aca="false">SPRDOPT(B41,C41,D41,0,F41,G41,E41,H41-$A$2,1,0)</f>
        <v>#NAME?</v>
      </c>
      <c r="K41" s="14" t="n">
        <f aca="false">$K$2</f>
        <v>0.58</v>
      </c>
      <c r="L41" s="14" t="e">
        <f aca="false">J41-K41</f>
        <v>#NAME?</v>
      </c>
      <c r="N41" s="12" t="n">
        <f aca="false">1/((1+Prices!Q41/2)^(2*((P41-$A$2)/365.25)))</f>
        <v>2.33193002332713</v>
      </c>
      <c r="P41" s="13" t="n">
        <f aca="false">EOMONTH(A41,0)+25</f>
        <v>39288</v>
      </c>
      <c r="R41" s="0" t="e">
        <f aca="false">N41*J41</f>
        <v>#NAME?</v>
      </c>
      <c r="S41" s="0" t="n">
        <f aca="false">N41*K41</f>
        <v>1.35251941352973</v>
      </c>
    </row>
    <row r="42" customFormat="false" ht="12.75" hidden="false" customHeight="false" outlineLevel="0" collapsed="false">
      <c r="A42" s="10" t="n">
        <f aca="false">EDATE(A41,1)</f>
        <v>39264</v>
      </c>
      <c r="B42" s="0" t="n">
        <f aca="false">Prices!K42</f>
        <v>4.935</v>
      </c>
      <c r="C42" s="0" t="n">
        <f aca="false">(Prices!E42+Prices!H42)/2</f>
        <v>3.89225</v>
      </c>
      <c r="D42" s="0" t="n">
        <f aca="false">$D$3</f>
        <v>0.06</v>
      </c>
      <c r="E42" s="11" t="n">
        <f aca="false">$E$1</f>
        <v>0.5</v>
      </c>
      <c r="F42" s="12" t="n">
        <f aca="false">Prices!O42</f>
        <v>0.2325</v>
      </c>
      <c r="G42" s="0" t="n">
        <f aca="false">(Prices!M42+Prices!N42)/2</f>
        <v>0.2325</v>
      </c>
      <c r="H42" s="13" t="n">
        <f aca="false">EOMONTH(A42-1,-1)</f>
        <v>39233</v>
      </c>
      <c r="I42" s="0" t="n">
        <f aca="false">IF((B42-C42-D42)&gt;0,(B42-C42-D42),0)</f>
        <v>0.98275</v>
      </c>
      <c r="J42" s="0" t="e">
        <f aca="false">SPRDOPT(B42,C42,D42,0,F42,G42,E42,H42-$A$2,1,0)</f>
        <v>#NAME?</v>
      </c>
      <c r="K42" s="14" t="n">
        <f aca="false">$K$2</f>
        <v>0.58</v>
      </c>
      <c r="L42" s="14" t="e">
        <f aca="false">J42-K42</f>
        <v>#NAME?</v>
      </c>
      <c r="N42" s="12" t="n">
        <f aca="false">1/((1+Prices!Q42/2)^(2*((P42-$A$2)/365.25)))</f>
        <v>2.33058520858903</v>
      </c>
      <c r="P42" s="13" t="n">
        <f aca="false">EOMONTH(A42,0)+25</f>
        <v>39319</v>
      </c>
      <c r="R42" s="0" t="e">
        <f aca="false">N42*J42</f>
        <v>#NAME?</v>
      </c>
      <c r="S42" s="0" t="n">
        <f aca="false">N42*K42</f>
        <v>1.35173942098163</v>
      </c>
    </row>
    <row r="43" customFormat="false" ht="12.75" hidden="false" customHeight="false" outlineLevel="0" collapsed="false">
      <c r="A43" s="10" t="n">
        <f aca="false">EDATE(A42,1)</f>
        <v>39295</v>
      </c>
      <c r="B43" s="0" t="n">
        <f aca="false">Prices!K43</f>
        <v>4.973</v>
      </c>
      <c r="C43" s="0" t="n">
        <f aca="false">(Prices!E43+Prices!H43)/2</f>
        <v>3.93025</v>
      </c>
      <c r="D43" s="0" t="n">
        <f aca="false">$D$3</f>
        <v>0.06</v>
      </c>
      <c r="E43" s="11" t="n">
        <f aca="false">$E$1</f>
        <v>0.5</v>
      </c>
      <c r="F43" s="12" t="n">
        <f aca="false">Prices!O43</f>
        <v>0.2325</v>
      </c>
      <c r="G43" s="0" t="n">
        <f aca="false">(Prices!M43+Prices!N43)/2</f>
        <v>0.2325</v>
      </c>
      <c r="H43" s="13" t="n">
        <f aca="false">EOMONTH(A43-1,-1)</f>
        <v>39263</v>
      </c>
      <c r="I43" s="0" t="n">
        <f aca="false">IF((B43-C43-D43)&gt;0,(B43-C43-D43),0)</f>
        <v>0.98275</v>
      </c>
      <c r="J43" s="0" t="e">
        <f aca="false">SPRDOPT(B43,C43,D43,0,F43,G43,E43,H43-$A$2,1,0)</f>
        <v>#NAME?</v>
      </c>
      <c r="K43" s="14" t="n">
        <f aca="false">$K$2</f>
        <v>0.58</v>
      </c>
      <c r="L43" s="14" t="e">
        <f aca="false">J43-K43</f>
        <v>#NAME?</v>
      </c>
      <c r="N43" s="12" t="n">
        <f aca="false">1/((1+Prices!Q43/2)^(2*((P43-$A$2)/365.25)))</f>
        <v>2.3289141106235</v>
      </c>
      <c r="P43" s="13" t="n">
        <f aca="false">EOMONTH(A43,0)+25</f>
        <v>39350</v>
      </c>
      <c r="R43" s="0" t="e">
        <f aca="false">N43*J43</f>
        <v>#NAME?</v>
      </c>
      <c r="S43" s="0" t="n">
        <f aca="false">N43*K43</f>
        <v>1.35077018416163</v>
      </c>
    </row>
    <row r="44" customFormat="false" ht="12.75" hidden="false" customHeight="false" outlineLevel="0" collapsed="false">
      <c r="A44" s="10" t="n">
        <f aca="false">EDATE(A43,1)</f>
        <v>39326</v>
      </c>
      <c r="B44" s="0" t="n">
        <f aca="false">Prices!K44</f>
        <v>4.517</v>
      </c>
      <c r="C44" s="0" t="n">
        <f aca="false">(Prices!E44+Prices!H44)/2</f>
        <v>3.92425</v>
      </c>
      <c r="D44" s="0" t="n">
        <f aca="false">$D$3</f>
        <v>0.06</v>
      </c>
      <c r="E44" s="11" t="n">
        <f aca="false">$E$1</f>
        <v>0.5</v>
      </c>
      <c r="F44" s="12" t="n">
        <f aca="false">Prices!O44</f>
        <v>0.2325</v>
      </c>
      <c r="G44" s="0" t="n">
        <f aca="false">(Prices!M44+Prices!N44)/2</f>
        <v>0.2325</v>
      </c>
      <c r="H44" s="13" t="n">
        <f aca="false">EOMONTH(A44-1,-1)</f>
        <v>39294</v>
      </c>
      <c r="I44" s="0" t="n">
        <f aca="false">IF((B44-C44-D44)&gt;0,(B44-C44-D44),0)</f>
        <v>0.53275</v>
      </c>
      <c r="J44" s="0" t="e">
        <f aca="false">SPRDOPT(B44,C44,D44,0,F44,G44,E44,H44-$A$2,1,0)</f>
        <v>#NAME?</v>
      </c>
      <c r="K44" s="14" t="n">
        <f aca="false">$K$2</f>
        <v>0.58</v>
      </c>
      <c r="L44" s="14" t="e">
        <f aca="false">J44-K44</f>
        <v>#NAME?</v>
      </c>
      <c r="N44" s="12" t="n">
        <f aca="false">1/((1+Prices!Q44/2)^(2*((P44-$A$2)/365.25)))</f>
        <v>2.32772369081306</v>
      </c>
      <c r="P44" s="13" t="n">
        <f aca="false">EOMONTH(A44,0)+25</f>
        <v>39380</v>
      </c>
      <c r="R44" s="0" t="e">
        <f aca="false">N44*J44</f>
        <v>#NAME?</v>
      </c>
      <c r="S44" s="0" t="n">
        <f aca="false">N44*K44</f>
        <v>1.35007974067157</v>
      </c>
    </row>
    <row r="45" customFormat="false" ht="12.75" hidden="false" customHeight="false" outlineLevel="0" collapsed="false">
      <c r="A45" s="10" t="n">
        <f aca="false">EDATE(A44,1)</f>
        <v>39356</v>
      </c>
      <c r="B45" s="0" t="n">
        <f aca="false">Prices!K45</f>
        <v>4.217</v>
      </c>
      <c r="C45" s="0" t="n">
        <f aca="false">(Prices!E45+Prices!H45)/2</f>
        <v>3.92275</v>
      </c>
      <c r="D45" s="0" t="n">
        <f aca="false">$D$3</f>
        <v>0.06</v>
      </c>
      <c r="E45" s="11" t="n">
        <f aca="false">$E$2</f>
        <v>0.5</v>
      </c>
      <c r="F45" s="12" t="n">
        <f aca="false">Prices!O45</f>
        <v>0.20925</v>
      </c>
      <c r="G45" s="0" t="n">
        <f aca="false">(Prices!M45+Prices!N45)/2</f>
        <v>0.2325</v>
      </c>
      <c r="H45" s="13" t="n">
        <f aca="false">EOMONTH(A45-1,-1)</f>
        <v>39325</v>
      </c>
      <c r="I45" s="0" t="n">
        <f aca="false">IF((B45-C45-D45)&gt;0,(B45-C45-D45),0)</f>
        <v>0.23425</v>
      </c>
      <c r="J45" s="0" t="e">
        <f aca="false">SPRDOPT(B45,C45,D45,0,F45,G45,E45,H45-$A$2,1,0)</f>
        <v>#NAME?</v>
      </c>
      <c r="K45" s="14" t="n">
        <f aca="false">$K$2</f>
        <v>0.58</v>
      </c>
      <c r="L45" s="14" t="e">
        <f aca="false">J45-K45</f>
        <v>#NAME?</v>
      </c>
      <c r="N45" s="12" t="n">
        <f aca="false">1/((1+Prices!Q45/2)^(2*((P45-$A$2)/365.25)))</f>
        <v>2.326160371053</v>
      </c>
      <c r="P45" s="13" t="n">
        <f aca="false">EOMONTH(A45,0)+25</f>
        <v>39411</v>
      </c>
      <c r="R45" s="0" t="e">
        <f aca="false">N45*J45</f>
        <v>#NAME?</v>
      </c>
      <c r="S45" s="0" t="n">
        <f aca="false">N45*K45</f>
        <v>1.34917301521074</v>
      </c>
    </row>
    <row r="46" customFormat="false" ht="12.75" hidden="false" customHeight="false" outlineLevel="0" collapsed="false">
      <c r="A46" s="10" t="n">
        <f aca="false">EDATE(A45,1)</f>
        <v>39387</v>
      </c>
      <c r="B46" s="0" t="n">
        <f aca="false">Prices!K46</f>
        <v>4.32</v>
      </c>
      <c r="C46" s="0" t="n">
        <f aca="false">(Prices!E46+Prices!H46)/2</f>
        <v>4.103</v>
      </c>
      <c r="D46" s="0" t="n">
        <f aca="false">$D$3</f>
        <v>0.06</v>
      </c>
      <c r="E46" s="11" t="n">
        <f aca="false">$E$2</f>
        <v>0.5</v>
      </c>
      <c r="F46" s="12" t="n">
        <f aca="false">Prices!O46</f>
        <v>0.20925</v>
      </c>
      <c r="G46" s="0" t="n">
        <f aca="false">(Prices!M46+Prices!N46)/2</f>
        <v>0.2325</v>
      </c>
      <c r="H46" s="13" t="n">
        <f aca="false">EOMONTH(A46-1,-1)</f>
        <v>39355</v>
      </c>
      <c r="I46" s="0" t="n">
        <f aca="false">IF((B46-C46-D46)&gt;0,(B46-C46-D46),0)</f>
        <v>0.157</v>
      </c>
      <c r="J46" s="0" t="e">
        <f aca="false">SPRDOPT(B46,C46,D46,0,F46,G46,E46,H46-$A$2,1,0)</f>
        <v>#NAME?</v>
      </c>
      <c r="K46" s="14" t="n">
        <f aca="false">$K$2</f>
        <v>0.58</v>
      </c>
      <c r="L46" s="14" t="e">
        <f aca="false">J46-K46</f>
        <v>#NAME?</v>
      </c>
      <c r="N46" s="12" t="n">
        <f aca="false">1/((1+Prices!Q46/2)^(2*((P46-$A$2)/365.25)))</f>
        <v>2.32457767010378</v>
      </c>
      <c r="P46" s="13" t="n">
        <f aca="false">EOMONTH(A46,0)+25</f>
        <v>39441</v>
      </c>
      <c r="R46" s="0" t="e">
        <f aca="false">N46*J46</f>
        <v>#NAME?</v>
      </c>
      <c r="S46" s="0" t="n">
        <f aca="false">N46*K46</f>
        <v>1.34825504866019</v>
      </c>
    </row>
    <row r="47" customFormat="false" ht="12.75" hidden="false" customHeight="false" outlineLevel="0" collapsed="false">
      <c r="A47" s="10" t="n">
        <f aca="false">EDATE(A46,1)</f>
        <v>39417</v>
      </c>
      <c r="B47" s="0" t="n">
        <f aca="false">Prices!K47</f>
        <v>4.417</v>
      </c>
      <c r="C47" s="0" t="n">
        <f aca="false">(Prices!E47+Prices!H47)/2</f>
        <v>4.22</v>
      </c>
      <c r="D47" s="0" t="n">
        <f aca="false">$D$3</f>
        <v>0.06</v>
      </c>
      <c r="E47" s="11" t="n">
        <f aca="false">$E$2</f>
        <v>0.5</v>
      </c>
      <c r="F47" s="12" t="n">
        <f aca="false">Prices!O47</f>
        <v>0.20925</v>
      </c>
      <c r="G47" s="0" t="n">
        <f aca="false">(Prices!M47+Prices!N47)/2</f>
        <v>0.2325</v>
      </c>
      <c r="H47" s="13" t="n">
        <f aca="false">EOMONTH(A47-1,-1)</f>
        <v>39386</v>
      </c>
      <c r="I47" s="0" t="n">
        <f aca="false">IF((B47-C47-D47)&gt;0,(B47-C47-D47),0)</f>
        <v>0.137</v>
      </c>
      <c r="J47" s="0" t="e">
        <f aca="false">SPRDOPT(B47,C47,D47,0,F47,G47,E47,H47-$A$2,1,0)</f>
        <v>#NAME?</v>
      </c>
      <c r="K47" s="14" t="n">
        <f aca="false">$K$2</f>
        <v>0.58</v>
      </c>
      <c r="L47" s="14" t="e">
        <f aca="false">J47-K47</f>
        <v>#NAME?</v>
      </c>
      <c r="N47" s="12" t="n">
        <f aca="false">1/((1+Prices!Q47/2)^(2*((P47-$A$2)/365.25)))</f>
        <v>2.32287023670385</v>
      </c>
      <c r="P47" s="13" t="n">
        <f aca="false">EOMONTH(A47,0)+25</f>
        <v>39472</v>
      </c>
      <c r="R47" s="0" t="e">
        <f aca="false">N47*J47</f>
        <v>#NAME?</v>
      </c>
      <c r="S47" s="0" t="n">
        <f aca="false">N47*K47</f>
        <v>1.34726473728823</v>
      </c>
    </row>
    <row r="48" customFormat="false" ht="12.75" hidden="false" customHeight="false" outlineLevel="0" collapsed="false">
      <c r="A48" s="10" t="n">
        <f aca="false">EDATE(A47,1)</f>
        <v>39448</v>
      </c>
      <c r="B48" s="0" t="n">
        <f aca="false">Prices!K48</f>
        <v>4.342</v>
      </c>
      <c r="C48" s="0" t="n">
        <f aca="false">(Prices!E48+Prices!H48)/2</f>
        <v>4.27</v>
      </c>
      <c r="D48" s="0" t="n">
        <f aca="false">$D$3</f>
        <v>0.06</v>
      </c>
      <c r="E48" s="11" t="n">
        <f aca="false">$E$2</f>
        <v>0.5</v>
      </c>
      <c r="F48" s="12" t="n">
        <f aca="false">Prices!O48</f>
        <v>0.20925</v>
      </c>
      <c r="G48" s="0" t="n">
        <f aca="false">(Prices!M48+Prices!N48)/2</f>
        <v>0.2325</v>
      </c>
      <c r="H48" s="13" t="n">
        <f aca="false">EOMONTH(A48-1,-1)</f>
        <v>39416</v>
      </c>
      <c r="I48" s="0" t="n">
        <f aca="false">IF((B48-C48-D48)&gt;0,(B48-C48-D48),0)</f>
        <v>0.0120000000000001</v>
      </c>
      <c r="J48" s="0" t="e">
        <f aca="false">SPRDOPT(B48,C48,D48,0,F48,G48,E48,H48-$A$2,1,0)</f>
        <v>#NAME?</v>
      </c>
      <c r="K48" s="14" t="n">
        <f aca="false">$K$2</f>
        <v>0.58</v>
      </c>
      <c r="L48" s="14" t="e">
        <f aca="false">J48-K48</f>
        <v>#NAME?</v>
      </c>
      <c r="N48" s="12" t="n">
        <f aca="false">1/((1+Prices!Q48/2)^(2*((P48-$A$2)/365.25)))</f>
        <v>2.32084415166015</v>
      </c>
      <c r="P48" s="13" t="n">
        <f aca="false">EOMONTH(A48,0)+25</f>
        <v>39503</v>
      </c>
      <c r="R48" s="0" t="e">
        <f aca="false">N48*J48</f>
        <v>#NAME?</v>
      </c>
      <c r="S48" s="0" t="n">
        <f aca="false">N48*K48</f>
        <v>1.34608960796289</v>
      </c>
    </row>
    <row r="49" customFormat="false" ht="12.75" hidden="false" customHeight="false" outlineLevel="0" collapsed="false">
      <c r="A49" s="10" t="n">
        <f aca="false">EDATE(A48,1)</f>
        <v>39479</v>
      </c>
      <c r="B49" s="0" t="n">
        <f aca="false">Prices!K49</f>
        <v>4.255</v>
      </c>
      <c r="C49" s="0" t="n">
        <f aca="false">(Prices!E49+Prices!H49)/2</f>
        <v>4.183</v>
      </c>
      <c r="D49" s="0" t="n">
        <f aca="false">$D$3</f>
        <v>0.06</v>
      </c>
      <c r="E49" s="11" t="n">
        <f aca="false">$E$2</f>
        <v>0.5</v>
      </c>
      <c r="F49" s="12" t="n">
        <f aca="false">Prices!O49</f>
        <v>0.20925</v>
      </c>
      <c r="G49" s="0" t="n">
        <f aca="false">(Prices!M49+Prices!N49)/2</f>
        <v>0.2325</v>
      </c>
      <c r="H49" s="13" t="n">
        <f aca="false">EOMONTH(A49-1,-1)</f>
        <v>39447</v>
      </c>
      <c r="I49" s="0" t="n">
        <f aca="false">IF((B49-C49-D49)&gt;0,(B49-C49-D49),0)</f>
        <v>0.0120000000000001</v>
      </c>
      <c r="J49" s="0" t="e">
        <f aca="false">SPRDOPT(B49,C49,D49,0,F49,G49,E49,H49-$A$2,1,0)</f>
        <v>#NAME?</v>
      </c>
      <c r="K49" s="14" t="n">
        <f aca="false">$K$2</f>
        <v>0.58</v>
      </c>
      <c r="L49" s="14" t="e">
        <f aca="false">J49-K49</f>
        <v>#NAME?</v>
      </c>
      <c r="N49" s="12" t="n">
        <f aca="false">1/((1+Prices!Q49/2)^(2*((P49-$A$2)/365.25)))</f>
        <v>2.3196027333558</v>
      </c>
      <c r="P49" s="13" t="n">
        <f aca="false">EOMONTH(A49,0)+25</f>
        <v>39532</v>
      </c>
      <c r="R49" s="0" t="e">
        <f aca="false">N49*J49</f>
        <v>#NAME?</v>
      </c>
      <c r="S49" s="0" t="n">
        <f aca="false">N49*K49</f>
        <v>1.34536958534637</v>
      </c>
    </row>
    <row r="50" customFormat="false" ht="12.75" hidden="false" customHeight="false" outlineLevel="0" collapsed="false">
      <c r="A50" s="10" t="n">
        <f aca="false">EDATE(A49,1)</f>
        <v>39508</v>
      </c>
      <c r="B50" s="0" t="n">
        <f aca="false">Prices!K50</f>
        <v>4.221</v>
      </c>
      <c r="C50" s="0" t="n">
        <f aca="false">(Prices!E50+Prices!H50)/2</f>
        <v>4.048</v>
      </c>
      <c r="D50" s="0" t="n">
        <f aca="false">$D$3</f>
        <v>0.06</v>
      </c>
      <c r="E50" s="11" t="n">
        <f aca="false">$E$2</f>
        <v>0.5</v>
      </c>
      <c r="F50" s="12" t="n">
        <f aca="false">Prices!O50</f>
        <v>0.20025</v>
      </c>
      <c r="G50" s="0" t="n">
        <f aca="false">(Prices!M50+Prices!N50)/2</f>
        <v>0.2225</v>
      </c>
      <c r="H50" s="13" t="n">
        <f aca="false">EOMONTH(A50-1,-1)</f>
        <v>39478</v>
      </c>
      <c r="I50" s="0" t="n">
        <f aca="false">IF((B50-C50-D50)&gt;0,(B50-C50-D50),0)</f>
        <v>0.112999999999999</v>
      </c>
      <c r="J50" s="0" t="e">
        <f aca="false">SPRDOPT(B50,C50,D50,0,F50,G50,E50,H50-$A$2,1,0)</f>
        <v>#NAME?</v>
      </c>
      <c r="K50" s="14" t="n">
        <f aca="false">$K$2</f>
        <v>0.58</v>
      </c>
      <c r="L50" s="14" t="e">
        <f aca="false">J50-K50</f>
        <v>#NAME?</v>
      </c>
      <c r="N50" s="12" t="n">
        <f aca="false">1/((1+Prices!Q50/2)^(2*((P50-$A$2)/365.25)))</f>
        <v>2.3176801651119</v>
      </c>
      <c r="P50" s="13" t="n">
        <f aca="false">EOMONTH(A50,0)+25</f>
        <v>39563</v>
      </c>
      <c r="R50" s="0" t="e">
        <f aca="false">N50*J50</f>
        <v>#NAME?</v>
      </c>
      <c r="S50" s="0" t="n">
        <f aca="false">N50*K50</f>
        <v>1.3442544957649</v>
      </c>
    </row>
    <row r="51" customFormat="false" ht="12.75" hidden="false" customHeight="false" outlineLevel="0" collapsed="false">
      <c r="A51" s="10" t="n">
        <f aca="false">EDATE(A50,1)</f>
        <v>39539</v>
      </c>
      <c r="B51" s="0" t="n">
        <f aca="false">Prices!K51</f>
        <v>4.437</v>
      </c>
      <c r="C51" s="0" t="n">
        <f aca="false">(Prices!E51+Prices!H51)/2</f>
        <v>3.899</v>
      </c>
      <c r="D51" s="0" t="n">
        <f aca="false">$D$3</f>
        <v>0.06</v>
      </c>
      <c r="E51" s="11" t="n">
        <f aca="false">$E$2</f>
        <v>0.5</v>
      </c>
      <c r="F51" s="12" t="n">
        <f aca="false">Prices!O51</f>
        <v>0.20025</v>
      </c>
      <c r="G51" s="0" t="n">
        <f aca="false">(Prices!M51+Prices!N51)/2</f>
        <v>0.2225</v>
      </c>
      <c r="H51" s="13" t="n">
        <f aca="false">EOMONTH(A51-1,-1)</f>
        <v>39507</v>
      </c>
      <c r="I51" s="0" t="n">
        <f aca="false">IF((B51-C51-D51)&gt;0,(B51-C51-D51),0)</f>
        <v>0.478</v>
      </c>
      <c r="J51" s="0" t="e">
        <f aca="false">SPRDOPT(B51,C51,D51,0,F51,G51,E51,H51-$A$2,1,0)</f>
        <v>#NAME?</v>
      </c>
      <c r="K51" s="14" t="n">
        <f aca="false">$K$2</f>
        <v>0.58</v>
      </c>
      <c r="L51" s="14" t="e">
        <f aca="false">J51-K51</f>
        <v>#NAME?</v>
      </c>
      <c r="N51" s="12" t="n">
        <f aca="false">1/((1+Prices!Q51/2)^(2*((P51-$A$2)/365.25)))</f>
        <v>2.31550903745035</v>
      </c>
      <c r="P51" s="13" t="n">
        <f aca="false">EOMONTH(A51,0)+25</f>
        <v>39593</v>
      </c>
      <c r="R51" s="0" t="e">
        <f aca="false">N51*J51</f>
        <v>#NAME?</v>
      </c>
      <c r="S51" s="0" t="n">
        <f aca="false">N51*K51</f>
        <v>1.34299524172121</v>
      </c>
    </row>
    <row r="52" customFormat="false" ht="12.75" hidden="false" customHeight="false" outlineLevel="0" collapsed="false">
      <c r="A52" s="10" t="n">
        <f aca="false">EDATE(A51,1)</f>
        <v>39569</v>
      </c>
      <c r="B52" s="0" t="n">
        <f aca="false">Prices!K52</f>
        <v>4.602</v>
      </c>
      <c r="C52" s="0" t="n">
        <f aca="false">(Prices!E52+Prices!H52)/2</f>
        <v>3.9165</v>
      </c>
      <c r="D52" s="0" t="n">
        <f aca="false">$D$3</f>
        <v>0.06</v>
      </c>
      <c r="E52" s="11" t="n">
        <f aca="false">$E$1</f>
        <v>0.5</v>
      </c>
      <c r="F52" s="12" t="n">
        <f aca="false">Prices!O52</f>
        <v>0.2225</v>
      </c>
      <c r="G52" s="0" t="n">
        <f aca="false">(Prices!M52+Prices!N52)/2</f>
        <v>0.2225</v>
      </c>
      <c r="H52" s="13" t="n">
        <f aca="false">EOMONTH(A52-1,-1)</f>
        <v>39538</v>
      </c>
      <c r="I52" s="0" t="n">
        <f aca="false">IF((B52-C52-D52)&gt;0,(B52-C52-D52),0)</f>
        <v>0.625499999999999</v>
      </c>
      <c r="J52" s="0" t="e">
        <f aca="false">SPRDOPT(B52,C52,D52,0,F52,G52,E52,H52-$A$2,1,0)</f>
        <v>#NAME?</v>
      </c>
      <c r="K52" s="14" t="n">
        <f aca="false">$K$2</f>
        <v>0.58</v>
      </c>
      <c r="L52" s="14" t="e">
        <f aca="false">J52-K52</f>
        <v>#NAME?</v>
      </c>
      <c r="N52" s="12" t="n">
        <f aca="false">1/((1+Prices!Q52/2)^(2*((P52-$A$2)/365.25)))</f>
        <v>2.31344553353968</v>
      </c>
      <c r="P52" s="13" t="n">
        <f aca="false">EOMONTH(A52,0)+25</f>
        <v>39624</v>
      </c>
      <c r="R52" s="0" t="e">
        <f aca="false">N52*J52</f>
        <v>#NAME?</v>
      </c>
      <c r="S52" s="0" t="n">
        <f aca="false">N52*K52</f>
        <v>1.34179840945302</v>
      </c>
    </row>
    <row r="53" customFormat="false" ht="12.75" hidden="false" customHeight="false" outlineLevel="0" collapsed="false">
      <c r="A53" s="10" t="n">
        <f aca="false">EDATE(A52,1)</f>
        <v>39600</v>
      </c>
      <c r="B53" s="0" t="n">
        <f aca="false">Prices!K53</f>
        <v>4.74</v>
      </c>
      <c r="C53" s="0" t="n">
        <f aca="false">(Prices!E53+Prices!H53)/2</f>
        <v>3.952</v>
      </c>
      <c r="D53" s="0" t="n">
        <f aca="false">$D$3</f>
        <v>0.06</v>
      </c>
      <c r="E53" s="11" t="n">
        <f aca="false">$E$1</f>
        <v>0.5</v>
      </c>
      <c r="F53" s="12" t="n">
        <f aca="false">Prices!O53</f>
        <v>0.2225</v>
      </c>
      <c r="G53" s="0" t="n">
        <f aca="false">(Prices!M53+Prices!N53)/2</f>
        <v>0.2225</v>
      </c>
      <c r="H53" s="13" t="n">
        <f aca="false">EOMONTH(A53-1,-1)</f>
        <v>39568</v>
      </c>
      <c r="I53" s="0" t="n">
        <f aca="false">IF((B53-C53-D53)&gt;0,(B53-C53-D53),0)</f>
        <v>0.728</v>
      </c>
      <c r="J53" s="0" t="e">
        <f aca="false">SPRDOPT(B53,C53,D53,0,F53,G53,E53,H53-$A$2,1,0)</f>
        <v>#NAME?</v>
      </c>
      <c r="K53" s="14" t="n">
        <f aca="false">$K$2</f>
        <v>0.58</v>
      </c>
      <c r="L53" s="14" t="e">
        <f aca="false">J53-K53</f>
        <v>#NAME?</v>
      </c>
      <c r="N53" s="12" t="n">
        <f aca="false">1/((1+Prices!Q53/2)^(2*((P53-$A$2)/365.25)))</f>
        <v>2.31138000450052</v>
      </c>
      <c r="P53" s="13" t="n">
        <f aca="false">EOMONTH(A53,0)+25</f>
        <v>39654</v>
      </c>
      <c r="R53" s="0" t="e">
        <f aca="false">N53*J53</f>
        <v>#NAME?</v>
      </c>
      <c r="S53" s="0" t="n">
        <f aca="false">N53*K53</f>
        <v>1.3406004026103</v>
      </c>
    </row>
    <row r="54" customFormat="false" ht="12.75" hidden="false" customHeight="false" outlineLevel="0" collapsed="false">
      <c r="A54" s="10" t="n">
        <f aca="false">EDATE(A53,1)</f>
        <v>39630</v>
      </c>
      <c r="B54" s="0" t="n">
        <f aca="false">Prices!K54</f>
        <v>4.985</v>
      </c>
      <c r="C54" s="0" t="n">
        <f aca="false">(Prices!E54+Prices!H54)/2</f>
        <v>3.9945</v>
      </c>
      <c r="D54" s="0" t="n">
        <f aca="false">$D$3</f>
        <v>0.06</v>
      </c>
      <c r="E54" s="11" t="n">
        <f aca="false">$E$1</f>
        <v>0.5</v>
      </c>
      <c r="F54" s="12" t="n">
        <f aca="false">Prices!O54</f>
        <v>0.22</v>
      </c>
      <c r="G54" s="0" t="n">
        <f aca="false">(Prices!M54+Prices!N54)/2</f>
        <v>0.22</v>
      </c>
      <c r="H54" s="13" t="n">
        <f aca="false">EOMONTH(A54-1,-1)</f>
        <v>39599</v>
      </c>
      <c r="I54" s="0" t="n">
        <f aca="false">IF((B54-C54-D54)&gt;0,(B54-C54-D54),0)</f>
        <v>0.930499999999999</v>
      </c>
      <c r="J54" s="0" t="e">
        <f aca="false">SPRDOPT(B54,C54,D54,0,F54,G54,E54,H54-$A$2,1,0)</f>
        <v>#NAME?</v>
      </c>
      <c r="K54" s="14" t="n">
        <f aca="false">$K$2</f>
        <v>0.58</v>
      </c>
      <c r="L54" s="14" t="e">
        <f aca="false">J54-K54</f>
        <v>#NAME?</v>
      </c>
      <c r="N54" s="12" t="n">
        <f aca="false">1/((1+Prices!Q54/2)^(2*((P54-$A$2)/365.25)))</f>
        <v>2.30917495588623</v>
      </c>
      <c r="P54" s="13" t="n">
        <f aca="false">EOMONTH(A54,0)+25</f>
        <v>39685</v>
      </c>
      <c r="R54" s="0" t="e">
        <f aca="false">N54*J54</f>
        <v>#NAME?</v>
      </c>
      <c r="S54" s="0" t="n">
        <f aca="false">N54*K54</f>
        <v>1.33932147441401</v>
      </c>
    </row>
    <row r="55" customFormat="false" ht="12.75" hidden="false" customHeight="false" outlineLevel="0" collapsed="false">
      <c r="A55" s="10" t="n">
        <f aca="false">EDATE(A54,1)</f>
        <v>39661</v>
      </c>
      <c r="B55" s="0" t="n">
        <f aca="false">Prices!K55</f>
        <v>5.023</v>
      </c>
      <c r="C55" s="0" t="n">
        <f aca="false">(Prices!E55+Prices!H55)/2</f>
        <v>4.0325</v>
      </c>
      <c r="D55" s="0" t="n">
        <f aca="false">$D$3</f>
        <v>0.06</v>
      </c>
      <c r="E55" s="11" t="n">
        <f aca="false">$E$1</f>
        <v>0.5</v>
      </c>
      <c r="F55" s="12" t="n">
        <f aca="false">Prices!O55</f>
        <v>0.22</v>
      </c>
      <c r="G55" s="0" t="n">
        <f aca="false">(Prices!M55+Prices!N55)/2</f>
        <v>0.22</v>
      </c>
      <c r="H55" s="13" t="n">
        <f aca="false">EOMONTH(A55-1,-1)</f>
        <v>39629</v>
      </c>
      <c r="I55" s="0" t="n">
        <f aca="false">IF((B55-C55-D55)&gt;0,(B55-C55-D55),0)</f>
        <v>0.9305</v>
      </c>
      <c r="J55" s="0" t="e">
        <f aca="false">SPRDOPT(B55,C55,D55,0,F55,G55,E55,H55-$A$2,1,0)</f>
        <v>#NAME?</v>
      </c>
      <c r="K55" s="14" t="n">
        <f aca="false">$K$2</f>
        <v>0.58</v>
      </c>
      <c r="L55" s="14" t="e">
        <f aca="false">J55-K55</f>
        <v>#NAME?</v>
      </c>
      <c r="N55" s="12" t="n">
        <f aca="false">1/((1+Prices!Q55/2)^(2*((P55-$A$2)/365.25)))</f>
        <v>2.30666237987134</v>
      </c>
      <c r="P55" s="13" t="n">
        <f aca="false">EOMONTH(A55,0)+25</f>
        <v>39716</v>
      </c>
      <c r="R55" s="0" t="e">
        <f aca="false">N55*J55</f>
        <v>#NAME?</v>
      </c>
      <c r="S55" s="0" t="n">
        <f aca="false">N55*K55</f>
        <v>1.33786418032538</v>
      </c>
    </row>
    <row r="56" customFormat="false" ht="12.75" hidden="false" customHeight="false" outlineLevel="0" collapsed="false">
      <c r="A56" s="10" t="n">
        <f aca="false">EDATE(A55,1)</f>
        <v>39692</v>
      </c>
      <c r="B56" s="0" t="n">
        <f aca="false">Prices!K56</f>
        <v>4.617</v>
      </c>
      <c r="C56" s="0" t="n">
        <f aca="false">(Prices!E56+Prices!H56)/2</f>
        <v>4.0265</v>
      </c>
      <c r="D56" s="0" t="n">
        <f aca="false">$D$3</f>
        <v>0.06</v>
      </c>
      <c r="E56" s="11" t="n">
        <f aca="false">$E$1</f>
        <v>0.5</v>
      </c>
      <c r="F56" s="12" t="n">
        <f aca="false">Prices!O56</f>
        <v>0.22</v>
      </c>
      <c r="G56" s="0" t="n">
        <f aca="false">(Prices!M56+Prices!N56)/2</f>
        <v>0.22</v>
      </c>
      <c r="H56" s="13" t="n">
        <f aca="false">EOMONTH(A56-1,-1)</f>
        <v>39660</v>
      </c>
      <c r="I56" s="0" t="n">
        <f aca="false">IF((B56-C56-D56)&gt;0,(B56-C56-D56),0)</f>
        <v>0.5305</v>
      </c>
      <c r="J56" s="0" t="e">
        <f aca="false">SPRDOPT(B56,C56,D56,0,F56,G56,E56,H56-$A$2,1,0)</f>
        <v>#NAME?</v>
      </c>
      <c r="K56" s="14" t="n">
        <f aca="false">$K$2</f>
        <v>0.58</v>
      </c>
      <c r="L56" s="14" t="e">
        <f aca="false">J56-K56</f>
        <v>#NAME?</v>
      </c>
      <c r="N56" s="12" t="n">
        <f aca="false">1/((1+Prices!Q56/2)^(2*((P56-$A$2)/365.25)))</f>
        <v>2.30462711104031</v>
      </c>
      <c r="P56" s="13" t="n">
        <f aca="false">EOMONTH(A56,0)+25</f>
        <v>39746</v>
      </c>
      <c r="R56" s="0" t="e">
        <f aca="false">N56*J56</f>
        <v>#NAME?</v>
      </c>
      <c r="S56" s="0" t="n">
        <f aca="false">N56*K56</f>
        <v>1.33668372440338</v>
      </c>
    </row>
    <row r="57" customFormat="false" ht="12.75" hidden="false" customHeight="false" outlineLevel="0" collapsed="false">
      <c r="A57" s="10" t="n">
        <f aca="false">EDATE(A56,1)</f>
        <v>39722</v>
      </c>
      <c r="B57" s="0" t="n">
        <f aca="false">Prices!K57</f>
        <v>4.317</v>
      </c>
      <c r="C57" s="0" t="n">
        <f aca="false">(Prices!E57+Prices!H57)/2</f>
        <v>4.025</v>
      </c>
      <c r="D57" s="0" t="n">
        <f aca="false">$D$3</f>
        <v>0.06</v>
      </c>
      <c r="E57" s="11" t="n">
        <f aca="false">$E$2</f>
        <v>0.5</v>
      </c>
      <c r="F57" s="12" t="n">
        <f aca="false">Prices!O57</f>
        <v>0.198</v>
      </c>
      <c r="G57" s="0" t="n">
        <f aca="false">(Prices!M57+Prices!N57)/2</f>
        <v>0.22</v>
      </c>
      <c r="H57" s="13" t="n">
        <f aca="false">EOMONTH(A57-1,-1)</f>
        <v>39691</v>
      </c>
      <c r="I57" s="0" t="n">
        <f aca="false">IF((B57-C57-D57)&gt;0,(B57-C57-D57),0)</f>
        <v>0.232</v>
      </c>
      <c r="J57" s="0" t="e">
        <f aca="false">SPRDOPT(B57,C57,D57,0,F57,G57,E57,H57-$A$2,1,0)</f>
        <v>#NAME?</v>
      </c>
      <c r="K57" s="14" t="n">
        <f aca="false">$K$2</f>
        <v>0.58</v>
      </c>
      <c r="L57" s="14" t="e">
        <f aca="false">J57-K57</f>
        <v>#NAME?</v>
      </c>
      <c r="N57" s="12" t="n">
        <f aca="false">1/((1+Prices!Q57/2)^(2*((P57-$A$2)/365.25)))</f>
        <v>2.30221021042685</v>
      </c>
      <c r="P57" s="13" t="n">
        <f aca="false">EOMONTH(A57,0)+25</f>
        <v>39777</v>
      </c>
      <c r="R57" s="0" t="e">
        <f aca="false">N57*J57</f>
        <v>#NAME?</v>
      </c>
      <c r="S57" s="0" t="n">
        <f aca="false">N57*K57</f>
        <v>1.33528192204757</v>
      </c>
    </row>
    <row r="58" customFormat="false" ht="12.75" hidden="false" customHeight="false" outlineLevel="0" collapsed="false">
      <c r="A58" s="10" t="n">
        <f aca="false">EDATE(A57,1)</f>
        <v>39753</v>
      </c>
      <c r="B58" s="0" t="n">
        <f aca="false">Prices!K58</f>
        <v>4.42</v>
      </c>
      <c r="C58" s="0" t="n">
        <f aca="false">(Prices!E58+Prices!H58)/2</f>
        <v>4.204</v>
      </c>
      <c r="D58" s="0" t="n">
        <f aca="false">$D$3</f>
        <v>0.06</v>
      </c>
      <c r="E58" s="11" t="n">
        <f aca="false">$E$2</f>
        <v>0.5</v>
      </c>
      <c r="F58" s="12" t="n">
        <f aca="false">Prices!O58</f>
        <v>0.198</v>
      </c>
      <c r="G58" s="0" t="n">
        <f aca="false">(Prices!M58+Prices!N58)/2</f>
        <v>0.22</v>
      </c>
      <c r="H58" s="13" t="n">
        <f aca="false">EOMONTH(A58-1,-1)</f>
        <v>39721</v>
      </c>
      <c r="I58" s="0" t="n">
        <f aca="false">IF((B58-C58-D58)&gt;0,(B58-C58-D58),0)</f>
        <v>0.155999999999999</v>
      </c>
      <c r="J58" s="0" t="e">
        <f aca="false">SPRDOPT(B58,C58,D58,0,F58,G58,E58,H58-$A$2,1,0)</f>
        <v>#NAME?</v>
      </c>
      <c r="K58" s="14" t="n">
        <f aca="false">$K$2</f>
        <v>0.58</v>
      </c>
      <c r="L58" s="14" t="e">
        <f aca="false">J58-K58</f>
        <v>#NAME?</v>
      </c>
      <c r="N58" s="12" t="n">
        <f aca="false">1/((1+Prices!Q58/2)^(2*((P58-$A$2)/365.25)))</f>
        <v>2.2998037477097</v>
      </c>
      <c r="P58" s="13" t="n">
        <f aca="false">EOMONTH(A58,0)+25</f>
        <v>39807</v>
      </c>
      <c r="R58" s="0" t="e">
        <f aca="false">N58*J58</f>
        <v>#NAME?</v>
      </c>
      <c r="S58" s="0" t="n">
        <f aca="false">N58*K58</f>
        <v>1.33388617367163</v>
      </c>
    </row>
    <row r="59" customFormat="false" ht="12.75" hidden="false" customHeight="false" outlineLevel="0" collapsed="false">
      <c r="A59" s="10" t="n">
        <f aca="false">EDATE(A58,1)</f>
        <v>39783</v>
      </c>
      <c r="B59" s="0" t="n">
        <f aca="false">Prices!K59</f>
        <v>4.517</v>
      </c>
      <c r="C59" s="0" t="n">
        <f aca="false">(Prices!E59+Prices!H59)/2</f>
        <v>4.321</v>
      </c>
      <c r="D59" s="0" t="n">
        <f aca="false">$D$3</f>
        <v>0.06</v>
      </c>
      <c r="E59" s="11" t="n">
        <f aca="false">$E$2</f>
        <v>0.5</v>
      </c>
      <c r="F59" s="12" t="n">
        <f aca="false">Prices!O59</f>
        <v>0.20025</v>
      </c>
      <c r="G59" s="0" t="n">
        <f aca="false">(Prices!M59+Prices!N59)/2</f>
        <v>0.2225</v>
      </c>
      <c r="H59" s="13" t="n">
        <f aca="false">EOMONTH(A59-1,-1)</f>
        <v>39752</v>
      </c>
      <c r="I59" s="0" t="n">
        <f aca="false">IF((B59-C59-D59)&gt;0,(B59-C59-D59),0)</f>
        <v>0.136</v>
      </c>
      <c r="J59" s="0" t="e">
        <f aca="false">SPRDOPT(B59,C59,D59,0,F59,G59,E59,H59-$A$2,1,0)</f>
        <v>#NAME?</v>
      </c>
      <c r="K59" s="14" t="n">
        <f aca="false">$K$2</f>
        <v>0.58</v>
      </c>
      <c r="L59" s="14" t="e">
        <f aca="false">J59-K59</f>
        <v>#NAME?</v>
      </c>
      <c r="N59" s="12" t="n">
        <f aca="false">1/((1+Prices!Q59/2)^(2*((P59-$A$2)/365.25)))</f>
        <v>2.29645710514348</v>
      </c>
      <c r="P59" s="13" t="n">
        <f aca="false">EOMONTH(A59,0)+25</f>
        <v>39838</v>
      </c>
      <c r="R59" s="0" t="e">
        <f aca="false">N59*J59</f>
        <v>#NAME?</v>
      </c>
      <c r="S59" s="0" t="n">
        <f aca="false">N59*K59</f>
        <v>1.33194512098322</v>
      </c>
    </row>
    <row r="60" customFormat="false" ht="12.75" hidden="false" customHeight="false" outlineLevel="0" collapsed="false">
      <c r="A60" s="10" t="n">
        <f aca="false">EDATE(A59,1)</f>
        <v>39814</v>
      </c>
      <c r="B60" s="0" t="n">
        <f aca="false">Prices!K60</f>
        <v>4.4445</v>
      </c>
      <c r="C60" s="0" t="n">
        <f aca="false">(Prices!E60+Prices!H60)/2</f>
        <v>4.3735</v>
      </c>
      <c r="D60" s="0" t="n">
        <f aca="false">$D$3</f>
        <v>0.06</v>
      </c>
      <c r="E60" s="11" t="n">
        <f aca="false">$E$2</f>
        <v>0.5</v>
      </c>
      <c r="F60" s="12" t="n">
        <f aca="false">Prices!O60</f>
        <v>0.2025</v>
      </c>
      <c r="G60" s="0" t="n">
        <f aca="false">(Prices!M60+Prices!N60)/2</f>
        <v>0.225</v>
      </c>
      <c r="H60" s="13" t="n">
        <f aca="false">EOMONTH(A60-1,-1)</f>
        <v>39782</v>
      </c>
      <c r="I60" s="0" t="n">
        <f aca="false">IF((B60-C60-D60)&gt;0,(B60-C60-D60),0)</f>
        <v>0.0109999999999997</v>
      </c>
      <c r="J60" s="0" t="e">
        <f aca="false">SPRDOPT(B60,C60,D60,0,F60,G60,E60,H60-$A$2,1,0)</f>
        <v>#NAME?</v>
      </c>
      <c r="K60" s="14" t="n">
        <f aca="false">$K$2</f>
        <v>0.58</v>
      </c>
      <c r="L60" s="14" t="e">
        <f aca="false">J60-K60</f>
        <v>#NAME?</v>
      </c>
      <c r="N60" s="12" t="n">
        <f aca="false">1/((1+Prices!Q60/2)^(2*((P60-$A$2)/365.25)))</f>
        <v>2.29099079344463</v>
      </c>
      <c r="P60" s="13" t="n">
        <f aca="false">EOMONTH(A60,0)+25</f>
        <v>39869</v>
      </c>
      <c r="R60" s="0" t="e">
        <f aca="false">N60*J60</f>
        <v>#NAME?</v>
      </c>
      <c r="S60" s="0" t="n">
        <f aca="false">N60*K60</f>
        <v>1.32877466019789</v>
      </c>
    </row>
    <row r="61" customFormat="false" ht="12.75" hidden="false" customHeight="false" outlineLevel="0" collapsed="false">
      <c r="A61" s="10" t="n">
        <f aca="false">EDATE(A60,1)</f>
        <v>39845</v>
      </c>
      <c r="B61" s="0" t="n">
        <f aca="false">Prices!K61</f>
        <v>4.3575</v>
      </c>
      <c r="C61" s="0" t="n">
        <f aca="false">(Prices!E61+Prices!H61)/2</f>
        <v>4.2865</v>
      </c>
      <c r="D61" s="0" t="n">
        <f aca="false">$D$3</f>
        <v>0.06</v>
      </c>
      <c r="E61" s="11" t="n">
        <f aca="false">$E$2</f>
        <v>0.5</v>
      </c>
      <c r="F61" s="12" t="n">
        <f aca="false">Prices!O61</f>
        <v>0.198</v>
      </c>
      <c r="G61" s="0" t="n">
        <f aca="false">(Prices!M61+Prices!N61)/2</f>
        <v>0.22</v>
      </c>
      <c r="H61" s="13" t="n">
        <f aca="false">EOMONTH(A61-1,-1)</f>
        <v>39813</v>
      </c>
      <c r="I61" s="0" t="n">
        <f aca="false">IF((B61-C61-D61)&gt;0,(B61-C61-D61),0)</f>
        <v>0.0109999999999997</v>
      </c>
      <c r="J61" s="0" t="e">
        <f aca="false">SPRDOPT(B61,C61,D61,0,F61,G61,E61,H61-$A$2,1,0)</f>
        <v>#NAME?</v>
      </c>
      <c r="K61" s="14" t="n">
        <f aca="false">$K$2</f>
        <v>0.58</v>
      </c>
      <c r="L61" s="14" t="e">
        <f aca="false">J61-K61</f>
        <v>#NAME?</v>
      </c>
      <c r="N61" s="12" t="n">
        <f aca="false">1/((1+Prices!Q61/2)^(2*((P61-$A$2)/365.25)))</f>
        <v>2.2865750161711</v>
      </c>
      <c r="P61" s="13" t="n">
        <f aca="false">EOMONTH(A61,0)+25</f>
        <v>39897</v>
      </c>
      <c r="R61" s="0" t="e">
        <f aca="false">N61*J61</f>
        <v>#NAME?</v>
      </c>
      <c r="S61" s="0" t="n">
        <f aca="false">N61*K61</f>
        <v>1.32621350937924</v>
      </c>
    </row>
    <row r="62" customFormat="false" ht="12.75" hidden="false" customHeight="false" outlineLevel="0" collapsed="false">
      <c r="A62" s="10" t="n">
        <f aca="false">EDATE(A61,1)</f>
        <v>39873</v>
      </c>
      <c r="B62" s="0" t="n">
        <f aca="false">Prices!K62</f>
        <v>4.3235</v>
      </c>
      <c r="C62" s="0" t="n">
        <f aca="false">(Prices!E62+Prices!H62)/2</f>
        <v>4.1515</v>
      </c>
      <c r="D62" s="0" t="n">
        <f aca="false">$D$3</f>
        <v>0.06</v>
      </c>
      <c r="E62" s="11" t="n">
        <f aca="false">$E$2</f>
        <v>0.5</v>
      </c>
      <c r="F62" s="12" t="n">
        <f aca="false">Prices!O62</f>
        <v>0.1845</v>
      </c>
      <c r="G62" s="0" t="n">
        <f aca="false">(Prices!M62+Prices!N62)/2</f>
        <v>0.205</v>
      </c>
      <c r="H62" s="13" t="n">
        <f aca="false">EOMONTH(A62-1,-1)</f>
        <v>39844</v>
      </c>
      <c r="I62" s="0" t="n">
        <f aca="false">IF((B62-C62-D62)&gt;0,(B62-C62-D62),0)</f>
        <v>0.112</v>
      </c>
      <c r="J62" s="0" t="e">
        <f aca="false">SPRDOPT(B62,C62,D62,0,F62,G62,E62,H62-$A$2,1,0)</f>
        <v>#NAME?</v>
      </c>
      <c r="K62" s="14" t="n">
        <f aca="false">$K$2</f>
        <v>0.58</v>
      </c>
      <c r="L62" s="14" t="e">
        <f aca="false">J62-K62</f>
        <v>#NAME?</v>
      </c>
      <c r="N62" s="12" t="n">
        <f aca="false">1/((1+Prices!Q62/2)^(2*((P62-$A$2)/365.25)))</f>
        <v>2.28118601512512</v>
      </c>
      <c r="P62" s="13" t="n">
        <f aca="false">EOMONTH(A62,0)+25</f>
        <v>39928</v>
      </c>
      <c r="R62" s="0" t="e">
        <f aca="false">N62*J62</f>
        <v>#NAME?</v>
      </c>
      <c r="S62" s="0" t="n">
        <f aca="false">N62*K62</f>
        <v>1.32308788877257</v>
      </c>
    </row>
    <row r="63" customFormat="false" ht="12.75" hidden="false" customHeight="false" outlineLevel="0" collapsed="false">
      <c r="A63" s="10" t="n">
        <f aca="false">EDATE(A62,1)</f>
        <v>39904</v>
      </c>
      <c r="B63" s="0" t="n">
        <f aca="false">Prices!K63</f>
        <v>4.5395</v>
      </c>
      <c r="C63" s="0" t="n">
        <f aca="false">(Prices!E63+Prices!H63)/2</f>
        <v>4.00125</v>
      </c>
      <c r="D63" s="0" t="n">
        <f aca="false">$D$3</f>
        <v>0.06</v>
      </c>
      <c r="E63" s="11" t="n">
        <f aca="false">$E$2</f>
        <v>0.5</v>
      </c>
      <c r="F63" s="12" t="n">
        <f aca="false">Prices!O63</f>
        <v>0.1755</v>
      </c>
      <c r="G63" s="0" t="n">
        <f aca="false">(Prices!M63+Prices!N63)/2</f>
        <v>0.195</v>
      </c>
      <c r="H63" s="13" t="n">
        <f aca="false">EOMONTH(A63-1,-1)</f>
        <v>39872</v>
      </c>
      <c r="I63" s="0" t="n">
        <f aca="false">IF((B63-C63-D63)&gt;0,(B63-C63-D63),0)</f>
        <v>0.47825</v>
      </c>
      <c r="J63" s="0" t="e">
        <f aca="false">SPRDOPT(B63,C63,D63,0,F63,G63,E63,H63-$A$2,1,0)</f>
        <v>#NAME?</v>
      </c>
      <c r="K63" s="14" t="n">
        <f aca="false">$K$2</f>
        <v>0.58</v>
      </c>
      <c r="L63" s="14" t="e">
        <f aca="false">J63-K63</f>
        <v>#NAME?</v>
      </c>
      <c r="N63" s="12" t="n">
        <f aca="false">1/((1+Prices!Q63/2)^(2*((P63-$A$2)/365.25)))</f>
        <v>2.2756637823319</v>
      </c>
      <c r="P63" s="13" t="n">
        <f aca="false">EOMONTH(A63,0)+25</f>
        <v>39958</v>
      </c>
      <c r="R63" s="0" t="e">
        <f aca="false">N63*J63</f>
        <v>#NAME?</v>
      </c>
      <c r="S63" s="0" t="n">
        <f aca="false">N63*K63</f>
        <v>1.3198849937525</v>
      </c>
    </row>
    <row r="64" customFormat="false" ht="12.75" hidden="false" customHeight="false" outlineLevel="0" collapsed="false">
      <c r="A64" s="10" t="n">
        <f aca="false">EDATE(A63,1)</f>
        <v>39934</v>
      </c>
      <c r="B64" s="0" t="n">
        <f aca="false">Prices!K64</f>
        <v>4.7045</v>
      </c>
      <c r="C64" s="0" t="n">
        <f aca="false">(Prices!E64+Prices!H64)/2</f>
        <v>4.01875</v>
      </c>
      <c r="D64" s="0" t="n">
        <f aca="false">$D$3</f>
        <v>0.06</v>
      </c>
      <c r="E64" s="11" t="n">
        <f aca="false">$E$1</f>
        <v>0.5</v>
      </c>
      <c r="F64" s="12" t="n">
        <f aca="false">Prices!O64</f>
        <v>0.195</v>
      </c>
      <c r="G64" s="0" t="n">
        <f aca="false">(Prices!M64+Prices!N64)/2</f>
        <v>0.195</v>
      </c>
      <c r="H64" s="13" t="n">
        <f aca="false">EOMONTH(A64-1,-1)</f>
        <v>39903</v>
      </c>
      <c r="I64" s="0" t="n">
        <f aca="false">IF((B64-C64-D64)&gt;0,(B64-C64-D64),0)</f>
        <v>0.62575</v>
      </c>
      <c r="J64" s="0" t="e">
        <f aca="false">SPRDOPT(B64,C64,D64,0,F64,G64,E64,H64-$A$2,1,0)</f>
        <v>#NAME?</v>
      </c>
      <c r="K64" s="14" t="n">
        <f aca="false">$K$2</f>
        <v>0.58</v>
      </c>
      <c r="L64" s="14" t="e">
        <f aca="false">J64-K64</f>
        <v>#NAME?</v>
      </c>
      <c r="N64" s="12" t="n">
        <f aca="false">1/((1+Prices!Q64/2)^(2*((P64-$A$2)/365.25)))</f>
        <v>2.27021405195625</v>
      </c>
      <c r="P64" s="13" t="n">
        <f aca="false">EOMONTH(A64,0)+25</f>
        <v>39989</v>
      </c>
      <c r="R64" s="0" t="e">
        <f aca="false">N64*J64</f>
        <v>#NAME?</v>
      </c>
      <c r="S64" s="0" t="n">
        <f aca="false">N64*K64</f>
        <v>1.31672415013462</v>
      </c>
    </row>
    <row r="65" customFormat="false" ht="12.75" hidden="false" customHeight="false" outlineLevel="0" collapsed="false">
      <c r="A65" s="10" t="n">
        <f aca="false">EDATE(A64,1)</f>
        <v>39965</v>
      </c>
      <c r="B65" s="0" t="n">
        <f aca="false">Prices!K65</f>
        <v>4.8425</v>
      </c>
      <c r="C65" s="0" t="n">
        <f aca="false">(Prices!E65+Prices!H65)/2</f>
        <v>4.05425</v>
      </c>
      <c r="D65" s="0" t="n">
        <f aca="false">$D$3</f>
        <v>0.06</v>
      </c>
      <c r="E65" s="11" t="n">
        <f aca="false">$E$1</f>
        <v>0.5</v>
      </c>
      <c r="F65" s="12" t="n">
        <f aca="false">Prices!O65</f>
        <v>0.195</v>
      </c>
      <c r="G65" s="0" t="n">
        <f aca="false">(Prices!M65+Prices!N65)/2</f>
        <v>0.195</v>
      </c>
      <c r="H65" s="13" t="n">
        <f aca="false">EOMONTH(A65-1,-1)</f>
        <v>39933</v>
      </c>
      <c r="I65" s="0" t="n">
        <f aca="false">IF((B65-C65-D65)&gt;0,(B65-C65-D65),0)</f>
        <v>0.728250000000001</v>
      </c>
      <c r="J65" s="0" t="e">
        <f aca="false">SPRDOPT(B65,C65,D65,0,F65,G65,E65,H65-$A$2,1,0)</f>
        <v>#NAME?</v>
      </c>
      <c r="K65" s="14" t="n">
        <f aca="false">$K$2</f>
        <v>0.58</v>
      </c>
      <c r="L65" s="14" t="e">
        <f aca="false">J65-K65</f>
        <v>#NAME?</v>
      </c>
      <c r="N65" s="12" t="n">
        <f aca="false">1/((1+Prices!Q65/2)^(2*((P65-$A$2)/365.25)))</f>
        <v>2.26491012174752</v>
      </c>
      <c r="P65" s="13" t="n">
        <f aca="false">EOMONTH(A65,0)+25</f>
        <v>40019</v>
      </c>
      <c r="R65" s="0" t="e">
        <f aca="false">N65*J65</f>
        <v>#NAME?</v>
      </c>
      <c r="S65" s="0" t="n">
        <f aca="false">N65*K65</f>
        <v>1.31364787061356</v>
      </c>
    </row>
    <row r="66" customFormat="false" ht="12.75" hidden="false" customHeight="false" outlineLevel="0" collapsed="false">
      <c r="A66" s="10" t="n">
        <f aca="false">EDATE(A65,1)</f>
        <v>39995</v>
      </c>
      <c r="B66" s="0" t="n">
        <f aca="false">Prices!K66</f>
        <v>5.0875</v>
      </c>
      <c r="C66" s="0" t="n">
        <f aca="false">(Prices!E66+Prices!H66)/2</f>
        <v>4.09675</v>
      </c>
      <c r="D66" s="0" t="n">
        <f aca="false">$D$3</f>
        <v>0.06</v>
      </c>
      <c r="E66" s="11" t="n">
        <f aca="false">$E$1</f>
        <v>0.5</v>
      </c>
      <c r="F66" s="12" t="n">
        <f aca="false">Prices!O66</f>
        <v>0.195</v>
      </c>
      <c r="G66" s="0" t="n">
        <f aca="false">(Prices!M66+Prices!N66)/2</f>
        <v>0.195</v>
      </c>
      <c r="H66" s="13" t="n">
        <f aca="false">EOMONTH(A66-1,-1)</f>
        <v>39964</v>
      </c>
      <c r="I66" s="0" t="n">
        <f aca="false">IF((B66-C66-D66)&gt;0,(B66-C66-D66),0)</f>
        <v>0.93075</v>
      </c>
      <c r="J66" s="0" t="e">
        <f aca="false">SPRDOPT(B66,C66,D66,0,F66,G66,E66,H66-$A$2,1,0)</f>
        <v>#NAME?</v>
      </c>
      <c r="K66" s="14" t="n">
        <f aca="false">$K$2</f>
        <v>0.58</v>
      </c>
      <c r="L66" s="14" t="e">
        <f aca="false">J66-K66</f>
        <v>#NAME?</v>
      </c>
      <c r="N66" s="12" t="n">
        <f aca="false">1/((1+Prices!Q66/2)^(2*((P66-$A$2)/365.25)))</f>
        <v>2.25939868375702</v>
      </c>
      <c r="P66" s="13" t="n">
        <f aca="false">EOMONTH(A66,0)+25</f>
        <v>40050</v>
      </c>
      <c r="R66" s="0" t="e">
        <f aca="false">N66*J66</f>
        <v>#NAME?</v>
      </c>
      <c r="S66" s="0" t="n">
        <f aca="false">N66*K66</f>
        <v>1.31045123657907</v>
      </c>
    </row>
    <row r="67" customFormat="false" ht="12.75" hidden="false" customHeight="false" outlineLevel="0" collapsed="false">
      <c r="A67" s="10" t="n">
        <f aca="false">EDATE(A66,1)</f>
        <v>40026</v>
      </c>
      <c r="B67" s="0" t="n">
        <f aca="false">Prices!K67</f>
        <v>5.1255</v>
      </c>
      <c r="C67" s="0" t="n">
        <f aca="false">(Prices!E67+Prices!H67)/2</f>
        <v>4.13475</v>
      </c>
      <c r="D67" s="0" t="n">
        <f aca="false">$D$3</f>
        <v>0.06</v>
      </c>
      <c r="E67" s="11" t="n">
        <f aca="false">$E$1</f>
        <v>0.5</v>
      </c>
      <c r="F67" s="12" t="n">
        <f aca="false">Prices!O67</f>
        <v>0.195</v>
      </c>
      <c r="G67" s="0" t="n">
        <f aca="false">(Prices!M67+Prices!N67)/2</f>
        <v>0.195</v>
      </c>
      <c r="H67" s="13" t="n">
        <f aca="false">EOMONTH(A67-1,-1)</f>
        <v>39994</v>
      </c>
      <c r="I67" s="0" t="n">
        <f aca="false">IF((B67-C67-D67)&gt;0,(B67-C67-D67),0)</f>
        <v>0.93075</v>
      </c>
      <c r="J67" s="0" t="e">
        <f aca="false">SPRDOPT(B67,C67,D67,0,F67,G67,E67,H67-$A$2,1,0)</f>
        <v>#NAME?</v>
      </c>
      <c r="K67" s="14" t="n">
        <f aca="false">$K$2</f>
        <v>0.58</v>
      </c>
      <c r="L67" s="14" t="e">
        <f aca="false">J67-K67</f>
        <v>#NAME?</v>
      </c>
      <c r="N67" s="12" t="n">
        <f aca="false">1/((1+Prices!Q67/2)^(2*((P67-$A$2)/365.25)))</f>
        <v>2.25372225213975</v>
      </c>
      <c r="P67" s="13" t="n">
        <f aca="false">EOMONTH(A67,0)+25</f>
        <v>40081</v>
      </c>
      <c r="R67" s="0" t="e">
        <f aca="false">N67*J67</f>
        <v>#NAME?</v>
      </c>
      <c r="S67" s="0" t="n">
        <f aca="false">N67*K67</f>
        <v>1.30715890624105</v>
      </c>
    </row>
    <row r="68" customFormat="false" ht="12.75" hidden="false" customHeight="false" outlineLevel="0" collapsed="false">
      <c r="A68" s="10" t="n">
        <f aca="false">EDATE(A67,1)</f>
        <v>40057</v>
      </c>
      <c r="B68" s="0" t="n">
        <f aca="false">Prices!K68</f>
        <v>4.7195</v>
      </c>
      <c r="C68" s="0" t="n">
        <f aca="false">(Prices!E68+Prices!H68)/2</f>
        <v>4.12875</v>
      </c>
      <c r="D68" s="0" t="n">
        <f aca="false">$D$3</f>
        <v>0.06</v>
      </c>
      <c r="E68" s="11" t="n">
        <f aca="false">$E$1</f>
        <v>0.5</v>
      </c>
      <c r="F68" s="12" t="n">
        <f aca="false">Prices!O68</f>
        <v>0.195</v>
      </c>
      <c r="G68" s="0" t="n">
        <f aca="false">(Prices!M68+Prices!N68)/2</f>
        <v>0.195</v>
      </c>
      <c r="H68" s="13" t="n">
        <f aca="false">EOMONTH(A68-1,-1)</f>
        <v>40025</v>
      </c>
      <c r="I68" s="0" t="n">
        <f aca="false">IF((B68-C68-D68)&gt;0,(B68-C68-D68),0)</f>
        <v>0.53075</v>
      </c>
      <c r="J68" s="0" t="e">
        <f aca="false">SPRDOPT(B68,C68,D68,0,F68,G68,E68,H68-$A$2,1,0)</f>
        <v>#NAME?</v>
      </c>
      <c r="K68" s="14" t="n">
        <f aca="false">$K$2</f>
        <v>0.58</v>
      </c>
      <c r="L68" s="14" t="e">
        <f aca="false">J68-K68</f>
        <v>#NAME?</v>
      </c>
      <c r="N68" s="12" t="n">
        <f aca="false">1/((1+Prices!Q68/2)^(2*((P68-$A$2)/365.25)))</f>
        <v>2.24846359262757</v>
      </c>
      <c r="P68" s="13" t="n">
        <f aca="false">EOMONTH(A68,0)+25</f>
        <v>40111</v>
      </c>
      <c r="R68" s="0" t="e">
        <f aca="false">N68*J68</f>
        <v>#NAME?</v>
      </c>
      <c r="S68" s="0" t="n">
        <f aca="false">N68*K68</f>
        <v>1.30410888372399</v>
      </c>
    </row>
    <row r="69" customFormat="false" ht="12.75" hidden="false" customHeight="false" outlineLevel="0" collapsed="false">
      <c r="A69" s="10" t="n">
        <f aca="false">EDATE(A68,1)</f>
        <v>40087</v>
      </c>
      <c r="B69" s="0" t="n">
        <f aca="false">Prices!K69</f>
        <v>4.4195</v>
      </c>
      <c r="C69" s="0" t="n">
        <f aca="false">(Prices!E69+Prices!H69)/2</f>
        <v>4.12725</v>
      </c>
      <c r="D69" s="0" t="n">
        <f aca="false">$D$3</f>
        <v>0.06</v>
      </c>
      <c r="E69" s="11" t="n">
        <f aca="false">$E$2</f>
        <v>0.5</v>
      </c>
      <c r="F69" s="12" t="n">
        <f aca="false">Prices!O69</f>
        <v>0.1755</v>
      </c>
      <c r="G69" s="0" t="n">
        <f aca="false">(Prices!M69+Prices!N69)/2</f>
        <v>0.195</v>
      </c>
      <c r="H69" s="13" t="n">
        <f aca="false">EOMONTH(A69-1,-1)</f>
        <v>40056</v>
      </c>
      <c r="I69" s="0" t="n">
        <f aca="false">IF((B69-C69-D69)&gt;0,(B69-C69-D69),0)</f>
        <v>0.23225</v>
      </c>
      <c r="J69" s="0" t="e">
        <f aca="false">SPRDOPT(B69,C69,D69,0,F69,G69,E69,H69-$A$2,1,0)</f>
        <v>#NAME?</v>
      </c>
      <c r="K69" s="14" t="n">
        <f aca="false">$K$2</f>
        <v>0.58</v>
      </c>
      <c r="L69" s="14" t="e">
        <f aca="false">J69-K69</f>
        <v>#NAME?</v>
      </c>
      <c r="N69" s="12" t="n">
        <f aca="false">1/((1+Prices!Q69/2)^(2*((P69-$A$2)/365.25)))</f>
        <v>2.2428612604128</v>
      </c>
      <c r="P69" s="13" t="n">
        <f aca="false">EOMONTH(A69,0)+25</f>
        <v>40142</v>
      </c>
      <c r="R69" s="0" t="e">
        <f aca="false">N69*J69</f>
        <v>#NAME?</v>
      </c>
      <c r="S69" s="0" t="n">
        <f aca="false">N69*K69</f>
        <v>1.30085953103942</v>
      </c>
    </row>
    <row r="70" customFormat="false" ht="12.75" hidden="false" customHeight="false" outlineLevel="0" collapsed="false">
      <c r="A70" s="10" t="n">
        <f aca="false">EDATE(A69,1)</f>
        <v>40118</v>
      </c>
      <c r="B70" s="0" t="n">
        <f aca="false">Prices!K70</f>
        <v>4.5225</v>
      </c>
      <c r="C70" s="0" t="n">
        <f aca="false">(Prices!E70+Prices!H70)/2</f>
        <v>4.30875</v>
      </c>
      <c r="D70" s="0" t="n">
        <f aca="false">$D$3</f>
        <v>0.06</v>
      </c>
      <c r="E70" s="11" t="n">
        <f aca="false">$E$2</f>
        <v>0.5</v>
      </c>
      <c r="F70" s="12" t="n">
        <f aca="false">Prices!O70</f>
        <v>0.1755</v>
      </c>
      <c r="G70" s="0" t="n">
        <f aca="false">(Prices!M70+Prices!N70)/2</f>
        <v>0.195</v>
      </c>
      <c r="H70" s="13" t="n">
        <f aca="false">EOMONTH(A70-1,-1)</f>
        <v>40086</v>
      </c>
      <c r="I70" s="0" t="n">
        <f aca="false">IF((B70-C70-D70)&gt;0,(B70-C70-D70),0)</f>
        <v>0.15375</v>
      </c>
      <c r="J70" s="0" t="e">
        <f aca="false">SPRDOPT(B70,C70,D70,0,F70,G70,E70,H70-$A$2,1,0)</f>
        <v>#NAME?</v>
      </c>
      <c r="K70" s="14" t="n">
        <f aca="false">$K$2</f>
        <v>0.58</v>
      </c>
      <c r="L70" s="14" t="e">
        <f aca="false">J70-K70</f>
        <v>#NAME?</v>
      </c>
      <c r="N70" s="12" t="n">
        <f aca="false">1/((1+Prices!Q70/2)^(2*((P70-$A$2)/365.25)))</f>
        <v>2.23741104853652</v>
      </c>
      <c r="P70" s="13" t="n">
        <f aca="false">EOMONTH(A70,0)+25</f>
        <v>40172</v>
      </c>
      <c r="R70" s="0" t="e">
        <f aca="false">N70*J70</f>
        <v>#NAME?</v>
      </c>
      <c r="S70" s="0" t="n">
        <f aca="false">N70*K70</f>
        <v>1.29769840815118</v>
      </c>
    </row>
    <row r="71" customFormat="false" ht="12.75" hidden="false" customHeight="false" outlineLevel="0" collapsed="false">
      <c r="A71" s="10" t="n">
        <f aca="false">EDATE(A70,1)</f>
        <v>40148</v>
      </c>
      <c r="B71" s="0" t="n">
        <f aca="false">Prices!K71</f>
        <v>4.6195</v>
      </c>
      <c r="C71" s="0" t="n">
        <f aca="false">(Prices!E71+Prices!H71)/2</f>
        <v>4.42575</v>
      </c>
      <c r="D71" s="0" t="n">
        <f aca="false">$D$3</f>
        <v>0.06</v>
      </c>
      <c r="E71" s="11" t="n">
        <f aca="false">$E$2</f>
        <v>0.5</v>
      </c>
      <c r="F71" s="12" t="n">
        <f aca="false">Prices!O71</f>
        <v>0.1755</v>
      </c>
      <c r="G71" s="0" t="n">
        <f aca="false">(Prices!M71+Prices!N71)/2</f>
        <v>0.195</v>
      </c>
      <c r="H71" s="13" t="n">
        <f aca="false">EOMONTH(A71-1,-1)</f>
        <v>40117</v>
      </c>
      <c r="I71" s="0" t="n">
        <f aca="false">IF((B71-C71-D71)&gt;0,(B71-C71-D71),0)</f>
        <v>0.133750000000001</v>
      </c>
      <c r="J71" s="0" t="e">
        <f aca="false">SPRDOPT(B71,C71,D71,0,F71,G71,E71,H71-$A$2,1,0)</f>
        <v>#NAME?</v>
      </c>
      <c r="K71" s="14" t="n">
        <f aca="false">$K$2</f>
        <v>0.58</v>
      </c>
      <c r="L71" s="14" t="e">
        <f aca="false">J71-K71</f>
        <v>#NAME?</v>
      </c>
      <c r="N71" s="12" t="n">
        <f aca="false">1/((1+Prices!Q71/2)^(2*((P71-$A$2)/365.25)))</f>
        <v>2.23174990195157</v>
      </c>
      <c r="P71" s="13" t="n">
        <f aca="false">EOMONTH(A71,0)+25</f>
        <v>40203</v>
      </c>
      <c r="R71" s="0" t="e">
        <f aca="false">N71*J71</f>
        <v>#NAME?</v>
      </c>
      <c r="S71" s="0" t="n">
        <f aca="false">N71*K71</f>
        <v>1.29441494313191</v>
      </c>
    </row>
    <row r="72" customFormat="false" ht="12.75" hidden="false" customHeight="false" outlineLevel="0" collapsed="false">
      <c r="A72" s="10" t="n">
        <f aca="false">EDATE(A71,1)</f>
        <v>40179</v>
      </c>
      <c r="B72" s="0" t="n">
        <f aca="false">Prices!K72</f>
        <v>4.5495</v>
      </c>
      <c r="C72" s="0" t="n">
        <f aca="false">(Prices!E72+Prices!H72)/2</f>
        <v>4.48075</v>
      </c>
      <c r="D72" s="0" t="n">
        <f aca="false">$D$3</f>
        <v>0.06</v>
      </c>
      <c r="E72" s="11" t="n">
        <f aca="false">$E$2</f>
        <v>0.5</v>
      </c>
      <c r="F72" s="12" t="n">
        <f aca="false">Prices!O72</f>
        <v>0.1755</v>
      </c>
      <c r="G72" s="0" t="n">
        <f aca="false">(Prices!M72+Prices!N72)/2</f>
        <v>0.195</v>
      </c>
      <c r="H72" s="13" t="n">
        <f aca="false">EOMONTH(A72-1,-1)</f>
        <v>40147</v>
      </c>
      <c r="I72" s="0" t="n">
        <f aca="false">IF((B72-C72-D72)&gt;0,(B72-C72-D72),0)</f>
        <v>0.00874999999999965</v>
      </c>
      <c r="J72" s="0" t="e">
        <f aca="false">SPRDOPT(B72,C72,D72,0,F72,G72,E72,H72-$A$2,1,0)</f>
        <v>#NAME?</v>
      </c>
      <c r="K72" s="14" t="n">
        <f aca="false">$K$2</f>
        <v>0.58</v>
      </c>
      <c r="L72" s="14" t="e">
        <f aca="false">J72-K72</f>
        <v>#NAME?</v>
      </c>
      <c r="N72" s="12" t="n">
        <f aca="false">1/((1+Prices!Q72/2)^(2*((P72-$A$2)/365.25)))</f>
        <v>2.22593039591193</v>
      </c>
      <c r="P72" s="13" t="n">
        <f aca="false">EOMONTH(A72,0)+25</f>
        <v>40234</v>
      </c>
      <c r="R72" s="0" t="e">
        <f aca="false">N72*J72</f>
        <v>#NAME?</v>
      </c>
      <c r="S72" s="0" t="n">
        <f aca="false">N72*K72</f>
        <v>1.29103962962892</v>
      </c>
    </row>
    <row r="73" customFormat="false" ht="12.75" hidden="false" customHeight="false" outlineLevel="0" collapsed="false">
      <c r="A73" s="10" t="n">
        <f aca="false">EDATE(A72,1)</f>
        <v>40210</v>
      </c>
      <c r="B73" s="0" t="n">
        <f aca="false">Prices!K73</f>
        <v>4.4625</v>
      </c>
      <c r="C73" s="0" t="n">
        <f aca="false">(Prices!E73+Prices!H73)/2</f>
        <v>4.39375</v>
      </c>
      <c r="D73" s="0" t="n">
        <f aca="false">$D$3</f>
        <v>0.06</v>
      </c>
      <c r="E73" s="11" t="n">
        <f aca="false">$E$2</f>
        <v>0.5</v>
      </c>
      <c r="F73" s="12" t="n">
        <f aca="false">Prices!O73</f>
        <v>0.171</v>
      </c>
      <c r="G73" s="0" t="n">
        <f aca="false">(Prices!M73+Prices!N73)/2</f>
        <v>0.19</v>
      </c>
      <c r="H73" s="13" t="n">
        <f aca="false">EOMONTH(A73-1,-1)</f>
        <v>40178</v>
      </c>
      <c r="I73" s="0" t="n">
        <f aca="false">IF((B73-C73-D73)&gt;0,(B73-C73-D73),0)</f>
        <v>0.00874999999999965</v>
      </c>
      <c r="J73" s="0" t="e">
        <f aca="false">SPRDOPT(B73,C73,D73,0,F73,G73,E73,H73-$A$2,1,0)</f>
        <v>#NAME?</v>
      </c>
      <c r="K73" s="14" t="n">
        <f aca="false">$K$2</f>
        <v>0.58</v>
      </c>
      <c r="L73" s="14" t="e">
        <f aca="false">J73-K73</f>
        <v>#NAME?</v>
      </c>
      <c r="N73" s="12" t="n">
        <f aca="false">1/((1+Prices!Q73/2)^(2*((P73-$A$2)/365.25)))</f>
        <v>2.22115034930528</v>
      </c>
      <c r="P73" s="13" t="n">
        <f aca="false">EOMONTH(A73,0)+25</f>
        <v>40262</v>
      </c>
      <c r="R73" s="0" t="e">
        <f aca="false">N73*J73</f>
        <v>#NAME?</v>
      </c>
      <c r="S73" s="0" t="n">
        <f aca="false">N73*K73</f>
        <v>1.28826720259706</v>
      </c>
    </row>
    <row r="74" customFormat="false" ht="12.75" hidden="false" customHeight="false" outlineLevel="0" collapsed="false">
      <c r="A74" s="10" t="n">
        <f aca="false">EDATE(A73,1)</f>
        <v>40238</v>
      </c>
      <c r="B74" s="0" t="n">
        <f aca="false">Prices!K74</f>
        <v>4.4285</v>
      </c>
      <c r="C74" s="0" t="n">
        <f aca="false">(Prices!E74+Prices!H74)/2</f>
        <v>4.25875</v>
      </c>
      <c r="D74" s="0" t="n">
        <f aca="false">$D$3</f>
        <v>0.06</v>
      </c>
      <c r="E74" s="11" t="n">
        <f aca="false">$E$2</f>
        <v>0.5</v>
      </c>
      <c r="F74" s="12" t="n">
        <f aca="false">Prices!O74</f>
        <v>0.16875</v>
      </c>
      <c r="G74" s="0" t="n">
        <f aca="false">(Prices!M74+Prices!N74)/2</f>
        <v>0.1875</v>
      </c>
      <c r="H74" s="13" t="n">
        <f aca="false">EOMONTH(A74-1,-1)</f>
        <v>40209</v>
      </c>
      <c r="I74" s="0" t="n">
        <f aca="false">IF((B74-C74-D74)&gt;0,(B74-C74-D74),0)</f>
        <v>0.109750000000001</v>
      </c>
      <c r="J74" s="0" t="e">
        <f aca="false">SPRDOPT(B74,C74,D74,0,F74,G74,E74,H74-$A$2,1,0)</f>
        <v>#NAME?</v>
      </c>
      <c r="K74" s="14" t="n">
        <f aca="false">$K$2</f>
        <v>0.58</v>
      </c>
      <c r="L74" s="14" t="e">
        <f aca="false">J74-K74</f>
        <v>#NAME?</v>
      </c>
      <c r="N74" s="12" t="n">
        <f aca="false">1/((1+Prices!Q74/2)^(2*((P74-$A$2)/365.25)))</f>
        <v>2.21540248611846</v>
      </c>
      <c r="P74" s="13" t="n">
        <f aca="false">EOMONTH(A74,0)+25</f>
        <v>40293</v>
      </c>
      <c r="R74" s="0" t="e">
        <f aca="false">N74*J74</f>
        <v>#NAME?</v>
      </c>
      <c r="S74" s="0" t="n">
        <f aca="false">N74*K74</f>
        <v>1.28493344194871</v>
      </c>
    </row>
    <row r="75" customFormat="false" ht="12.75" hidden="false" customHeight="false" outlineLevel="0" collapsed="false">
      <c r="A75" s="10" t="n">
        <f aca="false">EDATE(A74,1)</f>
        <v>40269</v>
      </c>
      <c r="B75" s="0" t="n">
        <f aca="false">Prices!K75</f>
        <v>4.6445</v>
      </c>
      <c r="C75" s="0" t="n">
        <f aca="false">(Prices!E75+Prices!H75)/2</f>
        <v>4.1085</v>
      </c>
      <c r="D75" s="0" t="n">
        <f aca="false">$D$3</f>
        <v>0.06</v>
      </c>
      <c r="E75" s="11" t="n">
        <f aca="false">$E$2</f>
        <v>0.5</v>
      </c>
      <c r="F75" s="12" t="n">
        <f aca="false">Prices!O75</f>
        <v>0.1665</v>
      </c>
      <c r="G75" s="0" t="n">
        <f aca="false">(Prices!M75+Prices!N75)/2</f>
        <v>0.185</v>
      </c>
      <c r="H75" s="13" t="n">
        <f aca="false">EOMONTH(A75-1,-1)</f>
        <v>40237</v>
      </c>
      <c r="I75" s="0" t="n">
        <f aca="false">IF((B75-C75-D75)&gt;0,(B75-C75-D75),0)</f>
        <v>0.476</v>
      </c>
      <c r="J75" s="0" t="e">
        <f aca="false">SPRDOPT(B75,C75,D75,0,F75,G75,E75,H75-$A$2,1,0)</f>
        <v>#NAME?</v>
      </c>
      <c r="K75" s="14" t="n">
        <f aca="false">$K$2</f>
        <v>0.58</v>
      </c>
      <c r="L75" s="14" t="e">
        <f aca="false">J75-K75</f>
        <v>#NAME?</v>
      </c>
      <c r="N75" s="12" t="n">
        <f aca="false">1/((1+Prices!Q75/2)^(2*((P75-$A$2)/365.25)))</f>
        <v>2.20956094300194</v>
      </c>
      <c r="P75" s="13" t="n">
        <f aca="false">EOMONTH(A75,0)+25</f>
        <v>40323</v>
      </c>
      <c r="R75" s="0" t="e">
        <f aca="false">N75*J75</f>
        <v>#NAME?</v>
      </c>
      <c r="S75" s="0" t="n">
        <f aca="false">N75*K75</f>
        <v>1.28154534694113</v>
      </c>
    </row>
    <row r="76" customFormat="false" ht="12.75" hidden="false" customHeight="false" outlineLevel="0" collapsed="false">
      <c r="A76" s="10" t="n">
        <f aca="false">EDATE(A75,1)</f>
        <v>40299</v>
      </c>
      <c r="B76" s="0" t="n">
        <f aca="false">Prices!K76</f>
        <v>4.8095</v>
      </c>
      <c r="C76" s="0" t="n">
        <f aca="false">(Prices!E76+Prices!H76)/2</f>
        <v>4.127</v>
      </c>
      <c r="D76" s="0" t="n">
        <f aca="false">$D$3</f>
        <v>0.06</v>
      </c>
      <c r="E76" s="11" t="n">
        <f aca="false">$E$1</f>
        <v>0.5</v>
      </c>
      <c r="F76" s="12" t="n">
        <f aca="false">Prices!O76</f>
        <v>0.185</v>
      </c>
      <c r="G76" s="0" t="n">
        <f aca="false">(Prices!M76+Prices!N76)/2</f>
        <v>0.185</v>
      </c>
      <c r="H76" s="13" t="n">
        <f aca="false">EOMONTH(A76-1,-1)</f>
        <v>40268</v>
      </c>
      <c r="I76" s="0" t="n">
        <f aca="false">IF((B76-C76-D76)&gt;0,(B76-C76-D76),0)</f>
        <v>0.6225</v>
      </c>
      <c r="J76" s="0" t="e">
        <f aca="false">SPRDOPT(B76,C76,D76,0,F76,G76,E76,H76-$A$2,1,0)</f>
        <v>#NAME?</v>
      </c>
      <c r="K76" s="14" t="n">
        <f aca="false">$K$2</f>
        <v>0.58</v>
      </c>
      <c r="L76" s="14" t="e">
        <f aca="false">J76-K76</f>
        <v>#NAME?</v>
      </c>
      <c r="N76" s="12" t="n">
        <f aca="false">1/((1+Prices!Q76/2)^(2*((P76-$A$2)/365.25)))</f>
        <v>2.20375924121814</v>
      </c>
      <c r="P76" s="13" t="n">
        <f aca="false">EOMONTH(A76,0)+25</f>
        <v>40354</v>
      </c>
      <c r="R76" s="0" t="e">
        <f aca="false">N76*J76</f>
        <v>#NAME?</v>
      </c>
      <c r="S76" s="0" t="n">
        <f aca="false">N76*K76</f>
        <v>1.27818035990652</v>
      </c>
    </row>
    <row r="77" customFormat="false" ht="12.75" hidden="false" customHeight="false" outlineLevel="0" collapsed="false">
      <c r="A77" s="10" t="n">
        <f aca="false">EDATE(A76,1)</f>
        <v>40330</v>
      </c>
      <c r="B77" s="0" t="n">
        <f aca="false">Prices!K77</f>
        <v>4.9475</v>
      </c>
      <c r="C77" s="0" t="n">
        <f aca="false">(Prices!E77+Prices!H77)/2</f>
        <v>4.1615</v>
      </c>
      <c r="D77" s="0" t="n">
        <f aca="false">$D$3</f>
        <v>0.06</v>
      </c>
      <c r="E77" s="11" t="n">
        <f aca="false">$E$1</f>
        <v>0.5</v>
      </c>
      <c r="F77" s="12" t="n">
        <f aca="false">Prices!O77</f>
        <v>0.185</v>
      </c>
      <c r="G77" s="0" t="n">
        <f aca="false">(Prices!M77+Prices!N77)/2</f>
        <v>0.185</v>
      </c>
      <c r="H77" s="13" t="n">
        <f aca="false">EOMONTH(A77-1,-1)</f>
        <v>40298</v>
      </c>
      <c r="I77" s="0" t="n">
        <f aca="false">IF((B77-C77-D77)&gt;0,(B77-C77-D77),0)</f>
        <v>0.726</v>
      </c>
      <c r="J77" s="0" t="e">
        <f aca="false">SPRDOPT(B77,C77,D77,0,F77,G77,E77,H77-$A$2,1,0)</f>
        <v>#NAME?</v>
      </c>
      <c r="K77" s="14" t="n">
        <f aca="false">$K$2</f>
        <v>0.58</v>
      </c>
      <c r="L77" s="14" t="e">
        <f aca="false">J77-K77</f>
        <v>#NAME?</v>
      </c>
      <c r="N77" s="12" t="n">
        <f aca="false">1/((1+Prices!Q77/2)^(2*((P77-$A$2)/365.25)))</f>
        <v>2.19811806486378</v>
      </c>
      <c r="P77" s="13" t="n">
        <f aca="false">EOMONTH(A77,0)+25</f>
        <v>40384</v>
      </c>
      <c r="R77" s="0" t="e">
        <f aca="false">N77*J77</f>
        <v>#NAME?</v>
      </c>
      <c r="S77" s="0" t="n">
        <f aca="false">N77*K77</f>
        <v>1.27490847762099</v>
      </c>
    </row>
    <row r="78" customFormat="false" ht="12.75" hidden="false" customHeight="false" outlineLevel="0" collapsed="false">
      <c r="A78" s="10" t="n">
        <f aca="false">EDATE(A77,1)</f>
        <v>40360</v>
      </c>
      <c r="B78" s="0" t="n">
        <f aca="false">Prices!K78</f>
        <v>5.1925</v>
      </c>
      <c r="C78" s="0" t="n">
        <f aca="false">(Prices!E78+Prices!H78)/2</f>
        <v>4.204</v>
      </c>
      <c r="D78" s="0" t="n">
        <f aca="false">$D$3</f>
        <v>0.06</v>
      </c>
      <c r="E78" s="11" t="n">
        <f aca="false">$E$1</f>
        <v>0.5</v>
      </c>
      <c r="F78" s="12" t="n">
        <f aca="false">Prices!O78</f>
        <v>0.185</v>
      </c>
      <c r="G78" s="0" t="n">
        <f aca="false">(Prices!M78+Prices!N78)/2</f>
        <v>0.185</v>
      </c>
      <c r="H78" s="13" t="n">
        <f aca="false">EOMONTH(A78-1,-1)</f>
        <v>40329</v>
      </c>
      <c r="I78" s="0" t="n">
        <f aca="false">IF((B78-C78-D78)&gt;0,(B78-C78-D78),0)</f>
        <v>0.9285</v>
      </c>
      <c r="J78" s="0" t="e">
        <f aca="false">SPRDOPT(B78,C78,D78,0,F78,G78,E78,H78-$A$2,1,0)</f>
        <v>#NAME?</v>
      </c>
      <c r="K78" s="14" t="n">
        <f aca="false">$K$2</f>
        <v>0.58</v>
      </c>
      <c r="L78" s="14" t="e">
        <f aca="false">J78-K78</f>
        <v>#NAME?</v>
      </c>
      <c r="N78" s="12" t="n">
        <f aca="false">1/((1+Prices!Q78/2)^(2*((P78-$A$2)/365.25)))</f>
        <v>2.19226163383798</v>
      </c>
      <c r="P78" s="13" t="n">
        <f aca="false">EOMONTH(A78,0)+25</f>
        <v>40415</v>
      </c>
      <c r="R78" s="0" t="e">
        <f aca="false">N78*J78</f>
        <v>#NAME?</v>
      </c>
      <c r="S78" s="0" t="n">
        <f aca="false">N78*K78</f>
        <v>1.27151174762603</v>
      </c>
    </row>
    <row r="79" customFormat="false" ht="12.75" hidden="false" customHeight="false" outlineLevel="0" collapsed="false">
      <c r="A79" s="10" t="n">
        <f aca="false">EDATE(A78,1)</f>
        <v>40391</v>
      </c>
      <c r="B79" s="0" t="n">
        <f aca="false">Prices!K79</f>
        <v>5.2305</v>
      </c>
      <c r="C79" s="0" t="n">
        <f aca="false">(Prices!E79+Prices!H79)/2</f>
        <v>4.242</v>
      </c>
      <c r="D79" s="0" t="n">
        <f aca="false">$D$3</f>
        <v>0.06</v>
      </c>
      <c r="E79" s="11" t="n">
        <f aca="false">$E$1</f>
        <v>0.5</v>
      </c>
      <c r="F79" s="12" t="n">
        <f aca="false">Prices!O79</f>
        <v>0.185</v>
      </c>
      <c r="G79" s="0" t="n">
        <f aca="false">(Prices!M79+Prices!N79)/2</f>
        <v>0.185</v>
      </c>
      <c r="H79" s="13" t="n">
        <f aca="false">EOMONTH(A79-1,-1)</f>
        <v>40359</v>
      </c>
      <c r="I79" s="0" t="n">
        <f aca="false">IF((B79-C79-D79)&gt;0,(B79-C79-D79),0)</f>
        <v>0.9285</v>
      </c>
      <c r="J79" s="0" t="e">
        <f aca="false">SPRDOPT(B79,C79,D79,0,F79,G79,E79,H79-$A$2,1,0)</f>
        <v>#NAME?</v>
      </c>
      <c r="K79" s="14" t="n">
        <f aca="false">$K$2</f>
        <v>0.58</v>
      </c>
      <c r="L79" s="14" t="e">
        <f aca="false">J79-K79</f>
        <v>#NAME?</v>
      </c>
      <c r="N79" s="12" t="n">
        <f aca="false">1/((1+Prices!Q79/2)^(2*((P79-$A$2)/365.25)))</f>
        <v>2.18625599008847</v>
      </c>
      <c r="P79" s="13" t="n">
        <f aca="false">EOMONTH(A79,0)+25</f>
        <v>40446</v>
      </c>
      <c r="R79" s="0" t="e">
        <f aca="false">N79*J79</f>
        <v>#NAME?</v>
      </c>
      <c r="S79" s="0" t="n">
        <f aca="false">N79*K79</f>
        <v>1.26802847425131</v>
      </c>
    </row>
    <row r="80" customFormat="false" ht="12.75" hidden="false" customHeight="false" outlineLevel="0" collapsed="false">
      <c r="A80" s="10" t="n">
        <f aca="false">EDATE(A79,1)</f>
        <v>40422</v>
      </c>
      <c r="B80" s="0" t="n">
        <f aca="false">Prices!K80</f>
        <v>4.8245</v>
      </c>
      <c r="C80" s="0" t="n">
        <f aca="false">(Prices!E80+Prices!H80)/2</f>
        <v>4.236</v>
      </c>
      <c r="D80" s="0" t="n">
        <f aca="false">$D$3</f>
        <v>0.06</v>
      </c>
      <c r="E80" s="11" t="n">
        <f aca="false">$E$1</f>
        <v>0.5</v>
      </c>
      <c r="F80" s="12" t="n">
        <f aca="false">Prices!O80</f>
        <v>0.185</v>
      </c>
      <c r="G80" s="0" t="n">
        <f aca="false">(Prices!M80+Prices!N80)/2</f>
        <v>0.185</v>
      </c>
      <c r="H80" s="13" t="n">
        <f aca="false">EOMONTH(A80-1,-1)</f>
        <v>40390</v>
      </c>
      <c r="I80" s="0" t="n">
        <f aca="false">IF((B80-C80-D80)&gt;0,(B80-C80-D80),0)</f>
        <v>0.5285</v>
      </c>
      <c r="J80" s="0" t="e">
        <f aca="false">SPRDOPT(B80,C80,D80,0,F80,G80,E80,H80-$A$2,1,0)</f>
        <v>#NAME?</v>
      </c>
      <c r="K80" s="14" t="n">
        <f aca="false">$K$2</f>
        <v>0.58</v>
      </c>
      <c r="L80" s="14" t="e">
        <f aca="false">J80-K80</f>
        <v>#NAME?</v>
      </c>
      <c r="N80" s="12" t="n">
        <f aca="false">1/((1+Prices!Q80/2)^(2*((P80-$A$2)/365.25)))</f>
        <v>2.18065809818318</v>
      </c>
      <c r="P80" s="13" t="n">
        <f aca="false">EOMONTH(A80,0)+25</f>
        <v>40476</v>
      </c>
      <c r="R80" s="0" t="e">
        <f aca="false">N80*J80</f>
        <v>#NAME?</v>
      </c>
      <c r="S80" s="0" t="n">
        <f aca="false">N80*K80</f>
        <v>1.26478169694624</v>
      </c>
    </row>
    <row r="81" customFormat="false" ht="12.75" hidden="false" customHeight="false" outlineLevel="0" collapsed="false">
      <c r="A81" s="10" t="n">
        <f aca="false">EDATE(A80,1)</f>
        <v>40452</v>
      </c>
      <c r="B81" s="0" t="n">
        <f aca="false">Prices!K81</f>
        <v>4.5245</v>
      </c>
      <c r="C81" s="0" t="n">
        <f aca="false">(Prices!E81+Prices!H81)/2</f>
        <v>4.2345</v>
      </c>
      <c r="D81" s="0" t="n">
        <f aca="false">$D$3</f>
        <v>0.06</v>
      </c>
      <c r="E81" s="11" t="n">
        <f aca="false">$E$2</f>
        <v>0.5</v>
      </c>
      <c r="F81" s="12" t="n">
        <f aca="false">Prices!O81</f>
        <v>0.1665</v>
      </c>
      <c r="G81" s="0" t="n">
        <f aca="false">(Prices!M81+Prices!N81)/2</f>
        <v>0.185</v>
      </c>
      <c r="H81" s="13" t="n">
        <f aca="false">EOMONTH(A81-1,-1)</f>
        <v>40421</v>
      </c>
      <c r="I81" s="0" t="n">
        <f aca="false">IF((B81-C81-D81)&gt;0,(B81-C81-D81),0)</f>
        <v>0.23</v>
      </c>
      <c r="J81" s="0" t="e">
        <f aca="false">SPRDOPT(B81,C81,D81,0,F81,G81,E81,H81-$A$2,1,0)</f>
        <v>#NAME?</v>
      </c>
      <c r="K81" s="14" t="n">
        <f aca="false">$K$2</f>
        <v>0.58</v>
      </c>
      <c r="L81" s="14" t="e">
        <f aca="false">J81-K81</f>
        <v>#NAME?</v>
      </c>
      <c r="N81" s="12" t="n">
        <f aca="false">1/((1+Prices!Q81/2)^(2*((P81-$A$2)/365.25)))</f>
        <v>2.17472137689257</v>
      </c>
      <c r="P81" s="13" t="n">
        <f aca="false">EOMONTH(A81,0)+25</f>
        <v>40507</v>
      </c>
      <c r="R81" s="0" t="e">
        <f aca="false">N81*J81</f>
        <v>#NAME?</v>
      </c>
      <c r="S81" s="0" t="n">
        <f aca="false">N81*K81</f>
        <v>1.26133839859769</v>
      </c>
    </row>
    <row r="82" customFormat="false" ht="12.75" hidden="false" customHeight="false" outlineLevel="0" collapsed="false">
      <c r="A82" s="10" t="n">
        <f aca="false">EDATE(A81,1)</f>
        <v>40483</v>
      </c>
      <c r="B82" s="0" t="n">
        <f aca="false">Prices!K82</f>
        <v>4.6275</v>
      </c>
      <c r="C82" s="0" t="n">
        <f aca="false">(Prices!E82+Prices!H82)/2</f>
        <v>4.41475</v>
      </c>
      <c r="D82" s="0" t="n">
        <f aca="false">$D$3</f>
        <v>0.06</v>
      </c>
      <c r="E82" s="11" t="n">
        <f aca="false">$E$2</f>
        <v>0.5</v>
      </c>
      <c r="F82" s="12" t="n">
        <f aca="false">Prices!O82</f>
        <v>0.1665</v>
      </c>
      <c r="G82" s="0" t="n">
        <f aca="false">(Prices!M82+Prices!N82)/2</f>
        <v>0.185</v>
      </c>
      <c r="H82" s="13" t="n">
        <f aca="false">EOMONTH(A82-1,-1)</f>
        <v>40451</v>
      </c>
      <c r="I82" s="0" t="n">
        <f aca="false">IF((B82-C82-D82)&gt;0,(B82-C82-D82),0)</f>
        <v>0.15275</v>
      </c>
      <c r="J82" s="0" t="e">
        <f aca="false">SPRDOPT(B82,C82,D82,0,F82,G82,E82,H82-$A$2,1,0)</f>
        <v>#NAME?</v>
      </c>
      <c r="K82" s="14" t="n">
        <f aca="false">$K$2</f>
        <v>0.58</v>
      </c>
      <c r="L82" s="14" t="e">
        <f aca="false">J82-K82</f>
        <v>#NAME?</v>
      </c>
      <c r="N82" s="12" t="n">
        <f aca="false">1/((1+Prices!Q82/2)^(2*((P82-$A$2)/365.25)))</f>
        <v>2.16895098389089</v>
      </c>
      <c r="P82" s="13" t="n">
        <f aca="false">EOMONTH(A82,0)+25</f>
        <v>40537</v>
      </c>
      <c r="R82" s="0" t="e">
        <f aca="false">N82*J82</f>
        <v>#NAME?</v>
      </c>
      <c r="S82" s="0" t="n">
        <f aca="false">N82*K82</f>
        <v>1.25799157065671</v>
      </c>
    </row>
    <row r="83" customFormat="false" ht="12.75" hidden="false" customHeight="false" outlineLevel="0" collapsed="false">
      <c r="A83" s="10" t="n">
        <f aca="false">EDATE(A82,1)</f>
        <v>40513</v>
      </c>
      <c r="B83" s="0" t="n">
        <f aca="false">Prices!K83</f>
        <v>4.7245</v>
      </c>
      <c r="C83" s="0" t="n">
        <f aca="false">(Prices!E83+Prices!H83)/2</f>
        <v>4.53175</v>
      </c>
      <c r="D83" s="0" t="n">
        <f aca="false">$D$3</f>
        <v>0.06</v>
      </c>
      <c r="E83" s="11" t="n">
        <f aca="false">$E$2</f>
        <v>0.5</v>
      </c>
      <c r="F83" s="12" t="n">
        <f aca="false">Prices!O83</f>
        <v>0.1665</v>
      </c>
      <c r="G83" s="0" t="n">
        <f aca="false">(Prices!M83+Prices!N83)/2</f>
        <v>0.185</v>
      </c>
      <c r="H83" s="13" t="n">
        <f aca="false">EOMONTH(A83-1,-1)</f>
        <v>40482</v>
      </c>
      <c r="I83" s="0" t="n">
        <f aca="false">IF((B83-C83-D83)&gt;0,(B83-C83-D83),0)</f>
        <v>0.132749999999999</v>
      </c>
      <c r="J83" s="0" t="e">
        <f aca="false">SPRDOPT(B83,C83,D83,0,F83,G83,E83,H83-$A$2,1,0)</f>
        <v>#NAME?</v>
      </c>
      <c r="K83" s="14" t="n">
        <f aca="false">$K$2</f>
        <v>0.58</v>
      </c>
      <c r="L83" s="14" t="e">
        <f aca="false">J83-K83</f>
        <v>#NAME?</v>
      </c>
      <c r="N83" s="12" t="n">
        <f aca="false">1/((1+Prices!Q83/2)^(2*((P83-$A$2)/365.25)))</f>
        <v>2.16296252815177</v>
      </c>
      <c r="P83" s="13" t="n">
        <f aca="false">EOMONTH(A83,0)+25</f>
        <v>40568</v>
      </c>
      <c r="R83" s="0" t="e">
        <f aca="false">N83*J83</f>
        <v>#NAME?</v>
      </c>
      <c r="S83" s="0" t="n">
        <f aca="false">N83*K83</f>
        <v>1.25451826632802</v>
      </c>
    </row>
    <row r="84" customFormat="false" ht="12.75" hidden="false" customHeight="false" outlineLevel="0" collapsed="false">
      <c r="A84" s="10" t="n">
        <f aca="false">EDATE(A83,1)</f>
        <v>40544</v>
      </c>
      <c r="B84" s="0" t="n">
        <f aca="false">Prices!K84</f>
        <v>4.667</v>
      </c>
      <c r="C84" s="0" t="n">
        <f aca="false">(Prices!E84+Prices!H84)/2</f>
        <v>4.58925</v>
      </c>
      <c r="D84" s="0" t="n">
        <f aca="false">$D$3</f>
        <v>0.06</v>
      </c>
      <c r="E84" s="11" t="n">
        <f aca="false">$E$2</f>
        <v>0.5</v>
      </c>
      <c r="F84" s="12" t="n">
        <f aca="false">Prices!O84</f>
        <v>0.1665</v>
      </c>
      <c r="G84" s="0" t="n">
        <f aca="false">(Prices!M84+Prices!N84)/2</f>
        <v>0.185</v>
      </c>
      <c r="H84" s="13" t="n">
        <f aca="false">EOMONTH(A84-1,-1)</f>
        <v>40512</v>
      </c>
      <c r="I84" s="0" t="n">
        <f aca="false">IF((B84-C84-D84)&gt;0,(B84-C84-D84),0)</f>
        <v>0.01775</v>
      </c>
      <c r="J84" s="0" t="e">
        <f aca="false">SPRDOPT(B84,C84,D84,0,F84,G84,E84,H84-$A$2,1,0)</f>
        <v>#NAME?</v>
      </c>
      <c r="K84" s="14" t="n">
        <f aca="false">$K$2</f>
        <v>0.58</v>
      </c>
      <c r="L84" s="14" t="e">
        <f aca="false">J84-K84</f>
        <v>#NAME?</v>
      </c>
      <c r="N84" s="12" t="n">
        <f aca="false">1/((1+Prices!Q84/2)^(2*((P84-$A$2)/365.25)))</f>
        <v>2.1568314165405</v>
      </c>
      <c r="P84" s="13" t="n">
        <f aca="false">EOMONTH(A84,0)+25</f>
        <v>40599</v>
      </c>
      <c r="R84" s="0" t="e">
        <f aca="false">N84*J84</f>
        <v>#NAME?</v>
      </c>
      <c r="S84" s="0" t="n">
        <f aca="false">N84*K84</f>
        <v>1.25096222159349</v>
      </c>
    </row>
    <row r="85" customFormat="false" ht="12.75" hidden="false" customHeight="false" outlineLevel="0" collapsed="false">
      <c r="A85" s="10" t="n">
        <f aca="false">EDATE(A84,1)</f>
        <v>40575</v>
      </c>
      <c r="B85" s="0" t="n">
        <f aca="false">Prices!K85</f>
        <v>4.57</v>
      </c>
      <c r="C85" s="0" t="n">
        <f aca="false">(Prices!E85+Prices!H85)/2</f>
        <v>4.50225</v>
      </c>
      <c r="D85" s="0" t="n">
        <f aca="false">$D$3</f>
        <v>0.06</v>
      </c>
      <c r="E85" s="11" t="n">
        <f aca="false">$E$2</f>
        <v>0.5</v>
      </c>
      <c r="F85" s="12" t="n">
        <f aca="false">Prices!O85</f>
        <v>0.1665</v>
      </c>
      <c r="G85" s="0" t="n">
        <f aca="false">(Prices!M85+Prices!N85)/2</f>
        <v>0.185</v>
      </c>
      <c r="H85" s="13" t="n">
        <f aca="false">EOMONTH(A85-1,-1)</f>
        <v>40543</v>
      </c>
      <c r="I85" s="0" t="n">
        <f aca="false">IF((B85-C85-D85)&gt;0,(B85-C85-D85),0)</f>
        <v>0.0077500000000002</v>
      </c>
      <c r="J85" s="0" t="e">
        <f aca="false">SPRDOPT(B85,C85,D85,0,F85,G85,E85,H85-$A$2,1,0)</f>
        <v>#NAME?</v>
      </c>
      <c r="K85" s="14" t="n">
        <f aca="false">$K$2</f>
        <v>0.58</v>
      </c>
      <c r="L85" s="14" t="e">
        <f aca="false">J85-K85</f>
        <v>#NAME?</v>
      </c>
      <c r="N85" s="12" t="n">
        <f aca="false">1/((1+Prices!Q85/2)^(2*((P85-$A$2)/365.25)))</f>
        <v>2.15172588171653</v>
      </c>
      <c r="P85" s="13" t="n">
        <f aca="false">EOMONTH(A85,0)+25</f>
        <v>40627</v>
      </c>
      <c r="R85" s="0" t="e">
        <f aca="false">N85*J85</f>
        <v>#NAME?</v>
      </c>
      <c r="S85" s="0" t="n">
        <f aca="false">N85*K85</f>
        <v>1.24800101139559</v>
      </c>
    </row>
    <row r="86" customFormat="false" ht="12.75" hidden="false" customHeight="false" outlineLevel="0" collapsed="false">
      <c r="A86" s="10" t="n">
        <f aca="false">EDATE(A85,1)</f>
        <v>40603</v>
      </c>
      <c r="B86" s="0" t="n">
        <f aca="false">Prices!K86</f>
        <v>4.471</v>
      </c>
      <c r="C86" s="0" t="n">
        <f aca="false">(Prices!E86+Prices!H86)/2</f>
        <v>4.36725</v>
      </c>
      <c r="D86" s="0" t="n">
        <f aca="false">$D$3</f>
        <v>0.06</v>
      </c>
      <c r="E86" s="11" t="n">
        <f aca="false">$E$2</f>
        <v>0.5</v>
      </c>
      <c r="F86" s="12" t="n">
        <f aca="false">Prices!O86</f>
        <v>0.162</v>
      </c>
      <c r="G86" s="0" t="n">
        <f aca="false">(Prices!M86+Prices!N86)/2</f>
        <v>0.18</v>
      </c>
      <c r="H86" s="13" t="n">
        <f aca="false">EOMONTH(A86-1,-1)</f>
        <v>40574</v>
      </c>
      <c r="I86" s="0" t="n">
        <f aca="false">IF((B86-C86-D86)&gt;0,(B86-C86-D86),0)</f>
        <v>0.0437499999999998</v>
      </c>
      <c r="J86" s="0" t="e">
        <f aca="false">SPRDOPT(B86,C86,D86,0,F86,G86,E86,H86-$A$2,1,0)</f>
        <v>#NAME?</v>
      </c>
      <c r="K86" s="14" t="n">
        <f aca="false">$K$2</f>
        <v>0.58</v>
      </c>
      <c r="L86" s="14" t="e">
        <f aca="false">J86-K86</f>
        <v>#NAME?</v>
      </c>
      <c r="N86" s="12" t="n">
        <f aca="false">1/((1+Prices!Q86/2)^(2*((P86-$A$2)/365.25)))</f>
        <v>2.14566127607376</v>
      </c>
      <c r="P86" s="13" t="n">
        <f aca="false">EOMONTH(A86,0)+25</f>
        <v>40658</v>
      </c>
      <c r="R86" s="0" t="e">
        <f aca="false">N86*J86</f>
        <v>#NAME?</v>
      </c>
      <c r="S86" s="0" t="n">
        <f aca="false">N86*K86</f>
        <v>1.24448354012278</v>
      </c>
    </row>
    <row r="87" customFormat="false" ht="12.75" hidden="false" customHeight="false" outlineLevel="0" collapsed="false">
      <c r="A87" s="10" t="n">
        <f aca="false">EDATE(A86,1)</f>
        <v>40634</v>
      </c>
      <c r="B87" s="0" t="n">
        <f aca="false">Prices!K87</f>
        <v>4.752</v>
      </c>
      <c r="C87" s="0" t="n">
        <f aca="false">(Prices!E87+Prices!H87)/2</f>
        <v>4.217</v>
      </c>
      <c r="D87" s="0" t="n">
        <f aca="false">$D$3</f>
        <v>0.06</v>
      </c>
      <c r="E87" s="11" t="n">
        <f aca="false">$E$2</f>
        <v>0.5</v>
      </c>
      <c r="F87" s="12" t="n">
        <f aca="false">Prices!O87</f>
        <v>0.162</v>
      </c>
      <c r="G87" s="0" t="n">
        <f aca="false">(Prices!M87+Prices!N87)/2</f>
        <v>0.18</v>
      </c>
      <c r="H87" s="13" t="n">
        <f aca="false">EOMONTH(A87-1,-1)</f>
        <v>40602</v>
      </c>
      <c r="I87" s="0" t="n">
        <f aca="false">IF((B87-C87-D87)&gt;0,(B87-C87-D87),0)</f>
        <v>0.475</v>
      </c>
      <c r="J87" s="0" t="e">
        <f aca="false">SPRDOPT(B87,C87,D87,0,F87,G87,E87,H87-$A$2,1,0)</f>
        <v>#NAME?</v>
      </c>
      <c r="K87" s="14" t="n">
        <f aca="false">$K$2</f>
        <v>0.58</v>
      </c>
      <c r="L87" s="14" t="e">
        <f aca="false">J87-K87</f>
        <v>#NAME?</v>
      </c>
      <c r="N87" s="12" t="n">
        <f aca="false">1/((1+Prices!Q87/2)^(2*((P87-$A$2)/365.25)))</f>
        <v>2.13954069990975</v>
      </c>
      <c r="P87" s="13" t="n">
        <f aca="false">EOMONTH(A87,0)+25</f>
        <v>40688</v>
      </c>
      <c r="R87" s="0" t="e">
        <f aca="false">N87*J87</f>
        <v>#NAME?</v>
      </c>
      <c r="S87" s="0" t="n">
        <f aca="false">N87*K87</f>
        <v>1.24093360594766</v>
      </c>
    </row>
    <row r="88" customFormat="false" ht="12.75" hidden="false" customHeight="false" outlineLevel="0" collapsed="false">
      <c r="A88" s="10" t="n">
        <f aca="false">EDATE(A87,1)</f>
        <v>40664</v>
      </c>
      <c r="B88" s="0" t="n">
        <f aca="false">Prices!K88</f>
        <v>4.917</v>
      </c>
      <c r="C88" s="0" t="n">
        <f aca="false">(Prices!E88+Prices!H88)/2</f>
        <v>4.2345</v>
      </c>
      <c r="D88" s="0" t="n">
        <f aca="false">$D$3</f>
        <v>0.06</v>
      </c>
      <c r="E88" s="11" t="n">
        <f aca="false">$E$1</f>
        <v>0.5</v>
      </c>
      <c r="F88" s="12" t="n">
        <f aca="false">Prices!O88</f>
        <v>0.18</v>
      </c>
      <c r="G88" s="0" t="n">
        <f aca="false">(Prices!M88+Prices!N88)/2</f>
        <v>0.18</v>
      </c>
      <c r="H88" s="13" t="n">
        <f aca="false">EOMONTH(A88-1,-1)</f>
        <v>40633</v>
      </c>
      <c r="I88" s="0" t="n">
        <f aca="false">IF((B88-C88-D88)&gt;0,(B88-C88-D88),0)</f>
        <v>0.6225</v>
      </c>
      <c r="J88" s="0" t="e">
        <f aca="false">SPRDOPT(B88,C88,D88,0,F88,G88,E88,H88-$A$2,1,0)</f>
        <v>#NAME?</v>
      </c>
      <c r="K88" s="14" t="n">
        <f aca="false">$K$2</f>
        <v>0.58</v>
      </c>
      <c r="L88" s="14" t="e">
        <f aca="false">J88-K88</f>
        <v>#NAME?</v>
      </c>
      <c r="N88" s="12" t="n">
        <f aca="false">1/((1+Prices!Q88/2)^(2*((P88-$A$2)/365.25)))</f>
        <v>2.13342936590886</v>
      </c>
      <c r="P88" s="13" t="n">
        <f aca="false">EOMONTH(A88,0)+25</f>
        <v>40719</v>
      </c>
      <c r="R88" s="0" t="e">
        <f aca="false">N88*J88</f>
        <v>#NAME?</v>
      </c>
      <c r="S88" s="0" t="n">
        <f aca="false">N88*K88</f>
        <v>1.23738903222714</v>
      </c>
    </row>
    <row r="89" customFormat="false" ht="12.75" hidden="false" customHeight="false" outlineLevel="0" collapsed="false">
      <c r="A89" s="10" t="n">
        <f aca="false">EDATE(A88,1)</f>
        <v>40695</v>
      </c>
      <c r="B89" s="0" t="n">
        <f aca="false">Prices!K89</f>
        <v>5.055</v>
      </c>
      <c r="C89" s="0" t="n">
        <f aca="false">(Prices!E89+Prices!H89)/2</f>
        <v>4.27</v>
      </c>
      <c r="D89" s="0" t="n">
        <f aca="false">$D$3</f>
        <v>0.06</v>
      </c>
      <c r="E89" s="11" t="n">
        <f aca="false">$E$1</f>
        <v>0.5</v>
      </c>
      <c r="F89" s="12" t="n">
        <f aca="false">Prices!O89</f>
        <v>0.18</v>
      </c>
      <c r="G89" s="0" t="n">
        <f aca="false">(Prices!M89+Prices!N89)/2</f>
        <v>0.18</v>
      </c>
      <c r="H89" s="13" t="n">
        <f aca="false">EOMONTH(A89-1,-1)</f>
        <v>40663</v>
      </c>
      <c r="I89" s="0" t="n">
        <f aca="false">IF((B89-C89-D89)&gt;0,(B89-C89-D89),0)</f>
        <v>0.725</v>
      </c>
      <c r="J89" s="0" t="e">
        <f aca="false">SPRDOPT(B89,C89,D89,0,F89,G89,E89,H89-$A$2,1,0)</f>
        <v>#NAME?</v>
      </c>
      <c r="K89" s="14" t="n">
        <f aca="false">$K$2</f>
        <v>0.58</v>
      </c>
      <c r="L89" s="14" t="e">
        <f aca="false">J89-K89</f>
        <v>#NAME?</v>
      </c>
      <c r="N89" s="12" t="n">
        <f aca="false">1/((1+Prices!Q89/2)^(2*((P89-$A$2)/365.25)))</f>
        <v>2.1274920238273</v>
      </c>
      <c r="P89" s="13" t="n">
        <f aca="false">EOMONTH(A89,0)+25</f>
        <v>40749</v>
      </c>
      <c r="R89" s="0" t="e">
        <f aca="false">N89*J89</f>
        <v>#NAME?</v>
      </c>
      <c r="S89" s="0" t="n">
        <f aca="false">N89*K89</f>
        <v>1.23394537381983</v>
      </c>
    </row>
    <row r="90" customFormat="false" ht="12.75" hidden="false" customHeight="false" outlineLevel="0" collapsed="false">
      <c r="A90" s="10" t="n">
        <f aca="false">EDATE(A89,1)</f>
        <v>40725</v>
      </c>
      <c r="B90" s="0" t="n">
        <f aca="false">Prices!K90</f>
        <v>5.3</v>
      </c>
      <c r="C90" s="0" t="n">
        <f aca="false">(Prices!E90+Prices!H90)/2</f>
        <v>4.3125</v>
      </c>
      <c r="D90" s="0" t="n">
        <f aca="false">$D$3</f>
        <v>0.06</v>
      </c>
      <c r="E90" s="11" t="n">
        <f aca="false">$E$1</f>
        <v>0.5</v>
      </c>
      <c r="F90" s="12" t="n">
        <f aca="false">Prices!O90</f>
        <v>0.18</v>
      </c>
      <c r="G90" s="0" t="n">
        <f aca="false">(Prices!M90+Prices!N90)/2</f>
        <v>0.18</v>
      </c>
      <c r="H90" s="13" t="n">
        <f aca="false">EOMONTH(A90-1,-1)</f>
        <v>40694</v>
      </c>
      <c r="I90" s="0" t="n">
        <f aca="false">IF((B90-C90-D90)&gt;0,(B90-C90-D90),0)</f>
        <v>0.9275</v>
      </c>
      <c r="J90" s="0" t="e">
        <f aca="false">SPRDOPT(B90,C90,D90,0,F90,G90,E90,H90-$A$2,1,0)</f>
        <v>#NAME?</v>
      </c>
      <c r="K90" s="14" t="n">
        <f aca="false">$K$2</f>
        <v>0.58</v>
      </c>
      <c r="L90" s="14" t="e">
        <f aca="false">J90-K90</f>
        <v>#NAME?</v>
      </c>
      <c r="N90" s="12" t="n">
        <f aca="false">1/((1+Prices!Q90/2)^(2*((P90-$A$2)/365.25)))</f>
        <v>2.12133315653812</v>
      </c>
      <c r="P90" s="13" t="n">
        <f aca="false">EOMONTH(A90,0)+25</f>
        <v>40780</v>
      </c>
      <c r="R90" s="0" t="e">
        <f aca="false">N90*J90</f>
        <v>#NAME?</v>
      </c>
      <c r="S90" s="0" t="n">
        <f aca="false">N90*K90</f>
        <v>1.23037323079211</v>
      </c>
    </row>
    <row r="91" customFormat="false" ht="12.75" hidden="false" customHeight="false" outlineLevel="0" collapsed="false">
      <c r="A91" s="10" t="n">
        <f aca="false">EDATE(A90,1)</f>
        <v>40756</v>
      </c>
      <c r="B91" s="0" t="n">
        <f aca="false">Prices!K91</f>
        <v>5.338</v>
      </c>
      <c r="C91" s="0" t="n">
        <f aca="false">(Prices!E91+Prices!H91)/2</f>
        <v>4.3505</v>
      </c>
      <c r="D91" s="0" t="n">
        <f aca="false">$D$3</f>
        <v>0.06</v>
      </c>
      <c r="E91" s="11" t="n">
        <f aca="false">$E$1</f>
        <v>0.5</v>
      </c>
      <c r="F91" s="12" t="n">
        <f aca="false">Prices!O91</f>
        <v>0.18</v>
      </c>
      <c r="G91" s="0" t="n">
        <f aca="false">(Prices!M91+Prices!N91)/2</f>
        <v>0.18</v>
      </c>
      <c r="H91" s="13" t="n">
        <f aca="false">EOMONTH(A91-1,-1)</f>
        <v>40724</v>
      </c>
      <c r="I91" s="0" t="n">
        <f aca="false">IF((B91-C91-D91)&gt;0,(B91-C91-D91),0)</f>
        <v>0.9275</v>
      </c>
      <c r="J91" s="0" t="e">
        <f aca="false">SPRDOPT(B91,C91,D91,0,F91,G91,E91,H91-$A$2,1,0)</f>
        <v>#NAME?</v>
      </c>
      <c r="K91" s="14" t="n">
        <f aca="false">$K$2</f>
        <v>0.58</v>
      </c>
      <c r="L91" s="14" t="e">
        <f aca="false">J91-K91</f>
        <v>#NAME?</v>
      </c>
      <c r="N91" s="12" t="n">
        <f aca="false">1/((1+Prices!Q91/2)^(2*((P91-$A$2)/365.25)))</f>
        <v>2.11504064029972</v>
      </c>
      <c r="P91" s="13" t="n">
        <f aca="false">EOMONTH(A91,0)+25</f>
        <v>40811</v>
      </c>
      <c r="R91" s="0" t="e">
        <f aca="false">N91*J91</f>
        <v>#NAME?</v>
      </c>
      <c r="S91" s="0" t="n">
        <f aca="false">N91*K91</f>
        <v>1.22672357137383</v>
      </c>
    </row>
    <row r="92" customFormat="false" ht="12.75" hidden="false" customHeight="false" outlineLevel="0" collapsed="false">
      <c r="A92" s="10" t="n">
        <f aca="false">EDATE(A91,1)</f>
        <v>40787</v>
      </c>
      <c r="B92" s="0" t="n">
        <f aca="false">Prices!K92</f>
        <v>4.932</v>
      </c>
      <c r="C92" s="0" t="n">
        <f aca="false">(Prices!E92+Prices!H92)/2</f>
        <v>4.3445</v>
      </c>
      <c r="D92" s="0" t="n">
        <f aca="false">$D$3</f>
        <v>0.06</v>
      </c>
      <c r="E92" s="11" t="n">
        <f aca="false">$E$1</f>
        <v>0.5</v>
      </c>
      <c r="F92" s="12" t="n">
        <f aca="false">Prices!O92</f>
        <v>0.18</v>
      </c>
      <c r="G92" s="0" t="n">
        <f aca="false">(Prices!M92+Prices!N92)/2</f>
        <v>0.18</v>
      </c>
      <c r="H92" s="13" t="n">
        <f aca="false">EOMONTH(A92-1,-1)</f>
        <v>40755</v>
      </c>
      <c r="I92" s="0" t="n">
        <f aca="false">IF((B92-C92-D92)&gt;0,(B92-C92-D92),0)</f>
        <v>0.527499999999999</v>
      </c>
      <c r="J92" s="0" t="e">
        <f aca="false">SPRDOPT(B92,C92,D92,0,F92,G92,E92,H92-$A$2,1,0)</f>
        <v>#NAME?</v>
      </c>
      <c r="K92" s="14" t="n">
        <f aca="false">$K$2</f>
        <v>0.58</v>
      </c>
      <c r="L92" s="14" t="e">
        <f aca="false">J92-K92</f>
        <v>#NAME?</v>
      </c>
      <c r="N92" s="12" t="n">
        <f aca="false">1/((1+Prices!Q92/2)^(2*((P92-$A$2)/365.25)))</f>
        <v>2.10914522062517</v>
      </c>
      <c r="P92" s="13" t="n">
        <f aca="false">EOMONTH(A92,0)+25</f>
        <v>40841</v>
      </c>
      <c r="R92" s="0" t="e">
        <f aca="false">N92*J92</f>
        <v>#NAME?</v>
      </c>
      <c r="S92" s="0" t="n">
        <f aca="false">N92*K92</f>
        <v>1.2233042279626</v>
      </c>
    </row>
    <row r="93" customFormat="false" ht="12.75" hidden="false" customHeight="false" outlineLevel="0" collapsed="false">
      <c r="A93" s="10" t="n">
        <f aca="false">EDATE(A92,1)</f>
        <v>40817</v>
      </c>
      <c r="B93" s="0" t="n">
        <f aca="false">Prices!K93</f>
        <v>4.632</v>
      </c>
      <c r="C93" s="0" t="n">
        <f aca="false">(Prices!E93+Prices!H93)/2</f>
        <v>4.343</v>
      </c>
      <c r="D93" s="0" t="n">
        <f aca="false">$D$3</f>
        <v>0.06</v>
      </c>
      <c r="E93" s="11" t="n">
        <f aca="false">$E$2</f>
        <v>0.5</v>
      </c>
      <c r="F93" s="12" t="n">
        <f aca="false">Prices!O93</f>
        <v>0.162</v>
      </c>
      <c r="G93" s="0" t="n">
        <f aca="false">(Prices!M93+Prices!N93)/2</f>
        <v>0.18</v>
      </c>
      <c r="H93" s="13" t="n">
        <f aca="false">EOMONTH(A93-1,-1)</f>
        <v>40786</v>
      </c>
      <c r="I93" s="0" t="n">
        <f aca="false">IF((B93-C93-D93)&gt;0,(B93-C93-D93),0)</f>
        <v>0.229</v>
      </c>
      <c r="J93" s="0" t="e">
        <f aca="false">SPRDOPT(B93,C93,D93,0,F93,G93,E93,H93-$A$2,1,0)</f>
        <v>#NAME?</v>
      </c>
      <c r="K93" s="14" t="n">
        <f aca="false">$K$2</f>
        <v>0.58</v>
      </c>
      <c r="L93" s="14" t="e">
        <f aca="false">J93-K93</f>
        <v>#NAME?</v>
      </c>
      <c r="N93" s="12" t="n">
        <f aca="false">1/((1+Prices!Q93/2)^(2*((P93-$A$2)/365.25)))</f>
        <v>2.10291696833406</v>
      </c>
      <c r="P93" s="13" t="n">
        <f aca="false">EOMONTH(A93,0)+25</f>
        <v>40872</v>
      </c>
      <c r="R93" s="0" t="e">
        <f aca="false">N93*J93</f>
        <v>#NAME?</v>
      </c>
      <c r="S93" s="0" t="n">
        <f aca="false">N93*K93</f>
        <v>1.21969184163375</v>
      </c>
    </row>
    <row r="94" customFormat="false" ht="12.75" hidden="false" customHeight="false" outlineLevel="0" collapsed="false">
      <c r="A94" s="10" t="n">
        <f aca="false">EDATE(A93,1)</f>
        <v>40848</v>
      </c>
      <c r="B94" s="0" t="n">
        <f aca="false">Prices!K94</f>
        <v>4.745</v>
      </c>
      <c r="C94" s="0" t="n">
        <f aca="false">(Prices!E94+Prices!H94)/2</f>
        <v>4.52325</v>
      </c>
      <c r="D94" s="0" t="n">
        <f aca="false">$D$3</f>
        <v>0.06</v>
      </c>
      <c r="E94" s="11" t="n">
        <f aca="false">$E$2</f>
        <v>0.5</v>
      </c>
      <c r="F94" s="12" t="n">
        <f aca="false">Prices!O94</f>
        <v>0.162</v>
      </c>
      <c r="G94" s="0" t="n">
        <f aca="false">(Prices!M94+Prices!N94)/2</f>
        <v>0.18</v>
      </c>
      <c r="H94" s="13" t="n">
        <f aca="false">EOMONTH(A94-1,-1)</f>
        <v>40816</v>
      </c>
      <c r="I94" s="0" t="n">
        <f aca="false">IF((B94-C94-D94)&gt;0,(B94-C94-D94),0)</f>
        <v>0.161750000000001</v>
      </c>
      <c r="J94" s="0" t="e">
        <f aca="false">SPRDOPT(B94,C94,D94,0,F94,G94,E94,H94-$A$2,1,0)</f>
        <v>#NAME?</v>
      </c>
      <c r="K94" s="14" t="n">
        <f aca="false">$K$2</f>
        <v>0.58</v>
      </c>
      <c r="L94" s="14" t="e">
        <f aca="false">J94-K94</f>
        <v>#NAME?</v>
      </c>
      <c r="N94" s="12" t="n">
        <f aca="false">1/((1+Prices!Q94/2)^(2*((P94-$A$2)/365.25)))</f>
        <v>2.0968679595442</v>
      </c>
      <c r="P94" s="13" t="n">
        <f aca="false">EOMONTH(A94,0)+25</f>
        <v>40902</v>
      </c>
      <c r="R94" s="0" t="e">
        <f aca="false">N94*J94</f>
        <v>#NAME?</v>
      </c>
      <c r="S94" s="0" t="n">
        <f aca="false">N94*K94</f>
        <v>1.21618341653564</v>
      </c>
    </row>
    <row r="95" customFormat="false" ht="12.75" hidden="false" customHeight="false" outlineLevel="0" collapsed="false">
      <c r="A95" s="10" t="n">
        <f aca="false">EDATE(A94,1)</f>
        <v>40878</v>
      </c>
      <c r="B95" s="0" t="n">
        <f aca="false">Prices!K95</f>
        <v>4.892</v>
      </c>
      <c r="C95" s="0" t="n">
        <f aca="false">(Prices!E95+Prices!H95)/2</f>
        <v>4.64025</v>
      </c>
      <c r="D95" s="0" t="n">
        <f aca="false">$D$3</f>
        <v>0.06</v>
      </c>
      <c r="E95" s="11" t="n">
        <f aca="false">$E$2</f>
        <v>0.5</v>
      </c>
      <c r="F95" s="12" t="n">
        <f aca="false">Prices!O95</f>
        <v>0.162</v>
      </c>
      <c r="G95" s="0" t="n">
        <f aca="false">(Prices!M95+Prices!N95)/2</f>
        <v>0.18</v>
      </c>
      <c r="H95" s="13" t="n">
        <f aca="false">EOMONTH(A95-1,-1)</f>
        <v>40847</v>
      </c>
      <c r="I95" s="0" t="n">
        <f aca="false">IF((B95-C95-D95)&gt;0,(B95-C95-D95),0)</f>
        <v>0.191749999999999</v>
      </c>
      <c r="J95" s="0" t="e">
        <f aca="false">SPRDOPT(B95,C95,D95,0,F95,G95,E95,H95-$A$2,1,0)</f>
        <v>#NAME?</v>
      </c>
      <c r="K95" s="14" t="n">
        <f aca="false">$K$2</f>
        <v>0.58</v>
      </c>
      <c r="L95" s="14" t="e">
        <f aca="false">J95-K95</f>
        <v>#NAME?</v>
      </c>
      <c r="N95" s="12" t="n">
        <f aca="false">1/((1+Prices!Q95/2)^(2*((P95-$A$2)/365.25)))</f>
        <v>2.09016593012616</v>
      </c>
      <c r="P95" s="13" t="n">
        <f aca="false">EOMONTH(A95,0)+25</f>
        <v>40933</v>
      </c>
      <c r="R95" s="0" t="e">
        <f aca="false">N95*J95</f>
        <v>#NAME?</v>
      </c>
      <c r="S95" s="0" t="n">
        <f aca="false">N95*K95</f>
        <v>1.21229623947317</v>
      </c>
    </row>
    <row r="96" customFormat="false" ht="12.75" hidden="false" customHeight="false" outlineLevel="0" collapsed="false">
      <c r="A96" s="10" t="n">
        <f aca="false">EDATE(A95,1)</f>
        <v>40909</v>
      </c>
      <c r="B96" s="0" t="n">
        <f aca="false">Prices!K96</f>
        <v>4.777</v>
      </c>
      <c r="C96" s="0" t="n">
        <f aca="false">(Prices!E96+Prices!H96)/2</f>
        <v>4.70025</v>
      </c>
      <c r="D96" s="0" t="n">
        <f aca="false">$D$3</f>
        <v>0.06</v>
      </c>
      <c r="E96" s="11" t="n">
        <f aca="false">$E$2</f>
        <v>0.5</v>
      </c>
      <c r="F96" s="12" t="n">
        <f aca="false">Prices!O96</f>
        <v>0.162</v>
      </c>
      <c r="G96" s="0" t="n">
        <f aca="false">(Prices!M96+Prices!N96)/2</f>
        <v>0.18</v>
      </c>
      <c r="H96" s="13" t="n">
        <f aca="false">EOMONTH(A96-1,-1)</f>
        <v>40877</v>
      </c>
      <c r="I96" s="0" t="n">
        <f aca="false">IF((B96-C96-D96)&gt;0,(B96-C96-D96),0)</f>
        <v>0.0167499999999997</v>
      </c>
      <c r="J96" s="0" t="e">
        <f aca="false">SPRDOPT(B96,C96,D96,0,F96,G96,E96,H96-$A$2,1,0)</f>
        <v>#NAME?</v>
      </c>
      <c r="K96" s="14" t="n">
        <f aca="false">$K$2</f>
        <v>0.58</v>
      </c>
      <c r="L96" s="14" t="e">
        <f aca="false">J96-K96</f>
        <v>#NAME?</v>
      </c>
      <c r="N96" s="12" t="n">
        <f aca="false">1/((1+Prices!Q96/2)^(2*((P96-$A$2)/365.25)))</f>
        <v>2.08217581734496</v>
      </c>
      <c r="P96" s="13" t="n">
        <f aca="false">EOMONTH(A96,0)+25</f>
        <v>40964</v>
      </c>
      <c r="R96" s="0" t="e">
        <f aca="false">N96*J96</f>
        <v>#NAME?</v>
      </c>
      <c r="S96" s="0" t="n">
        <f aca="false">N96*K96</f>
        <v>1.20766197406008</v>
      </c>
    </row>
    <row r="97" customFormat="false" ht="12.75" hidden="false" customHeight="false" outlineLevel="0" collapsed="false">
      <c r="A97" s="10" t="n">
        <f aca="false">EDATE(A96,1)</f>
        <v>40940</v>
      </c>
      <c r="B97" s="0" t="n">
        <f aca="false">Prices!K97</f>
        <v>4.68</v>
      </c>
      <c r="C97" s="0" t="n">
        <f aca="false">(Prices!E97+Prices!H97)/2</f>
        <v>4.61325</v>
      </c>
      <c r="D97" s="0" t="n">
        <f aca="false">$D$3</f>
        <v>0.06</v>
      </c>
      <c r="E97" s="11" t="n">
        <f aca="false">$E$2</f>
        <v>0.5</v>
      </c>
      <c r="F97" s="12" t="n">
        <f aca="false">Prices!O97</f>
        <v>0.1575</v>
      </c>
      <c r="G97" s="0" t="n">
        <f aca="false">(Prices!M97+Prices!N97)/2</f>
        <v>0.175</v>
      </c>
      <c r="H97" s="13" t="n">
        <f aca="false">EOMONTH(A97-1,-1)</f>
        <v>40908</v>
      </c>
      <c r="I97" s="0" t="n">
        <f aca="false">IF((B97-C97-D97)&gt;0,(B97-C97-D97),0)</f>
        <v>0.00674999999999987</v>
      </c>
      <c r="J97" s="0" t="e">
        <f aca="false">SPRDOPT(B97,C97,D97,0,F97,G97,E97,H97-$A$2,1,0)</f>
        <v>#NAME?</v>
      </c>
      <c r="K97" s="14" t="n">
        <f aca="false">$K$2</f>
        <v>0.58</v>
      </c>
      <c r="L97" s="14" t="e">
        <f aca="false">J97-K97</f>
        <v>#NAME?</v>
      </c>
      <c r="N97" s="12" t="n">
        <f aca="false">1/((1+Prices!Q97/2)^(2*((P97-$A$2)/365.25)))</f>
        <v>2.07486209027622</v>
      </c>
      <c r="P97" s="13" t="n">
        <f aca="false">EOMONTH(A97,0)+25</f>
        <v>40993</v>
      </c>
      <c r="R97" s="0" t="e">
        <f aca="false">N97*J97</f>
        <v>#NAME?</v>
      </c>
      <c r="S97" s="0" t="n">
        <f aca="false">N97*K97</f>
        <v>1.20342001236021</v>
      </c>
    </row>
    <row r="98" customFormat="false" ht="12.75" hidden="false" customHeight="false" outlineLevel="0" collapsed="false">
      <c r="A98" s="10" t="n">
        <f aca="false">EDATE(A97,1)</f>
        <v>40969</v>
      </c>
      <c r="B98" s="0" t="n">
        <f aca="false">Prices!K98</f>
        <v>4.581</v>
      </c>
      <c r="C98" s="0" t="n">
        <f aca="false">(Prices!E98+Prices!H98)/2</f>
        <v>4.4782500005</v>
      </c>
      <c r="D98" s="0" t="n">
        <f aca="false">$D$3</f>
        <v>0.06</v>
      </c>
      <c r="E98" s="11" t="n">
        <f aca="false">$E$2</f>
        <v>0.5</v>
      </c>
      <c r="F98" s="12" t="n">
        <f aca="false">Prices!O98</f>
        <v>0.153</v>
      </c>
      <c r="G98" s="0" t="n">
        <f aca="false">(Prices!M98+Prices!N98)/2</f>
        <v>0.17</v>
      </c>
      <c r="H98" s="13" t="n">
        <f aca="false">EOMONTH(A98-1,-1)</f>
        <v>40939</v>
      </c>
      <c r="I98" s="0" t="n">
        <f aca="false">IF((B98-C98-D98)&gt;0,(B98-C98-D98),0)</f>
        <v>0.0427499994999994</v>
      </c>
      <c r="J98" s="0" t="e">
        <f aca="false">SPRDOPT(B98,C98,D98,0,F98,G98,E98,H98-$A$2,1,0)</f>
        <v>#NAME?</v>
      </c>
      <c r="K98" s="14" t="n">
        <f aca="false">$K$2</f>
        <v>0.58</v>
      </c>
      <c r="L98" s="14" t="e">
        <f aca="false">J98-K98</f>
        <v>#NAME?</v>
      </c>
      <c r="N98" s="12" t="n">
        <f aca="false">1/((1+Prices!Q98/2)^(2*((P98-$A$2)/365.25)))</f>
        <v>2.066942956521</v>
      </c>
      <c r="P98" s="13" t="n">
        <f aca="false">EOMONTH(A98,0)+25</f>
        <v>41024</v>
      </c>
      <c r="R98" s="0" t="e">
        <f aca="false">N98*J98</f>
        <v>#NAME?</v>
      </c>
      <c r="S98" s="0" t="n">
        <f aca="false">N98*K98</f>
        <v>1.19882691478218</v>
      </c>
    </row>
    <row r="99" customFormat="false" ht="12.75" hidden="false" customHeight="false" outlineLevel="0" collapsed="false">
      <c r="A99" s="10" t="n">
        <f aca="false">EDATE(A98,1)</f>
        <v>41000</v>
      </c>
      <c r="B99" s="0" t="n">
        <f aca="false">Prices!K99</f>
        <v>4.862</v>
      </c>
      <c r="C99" s="0" t="n">
        <f aca="false">(Prices!E99+Prices!H99)/2</f>
        <v>4.3280000005</v>
      </c>
      <c r="D99" s="0" t="n">
        <f aca="false">$D$3</f>
        <v>0.06</v>
      </c>
      <c r="E99" s="11" t="n">
        <f aca="false">$E$2</f>
        <v>0.5</v>
      </c>
      <c r="F99" s="12" t="n">
        <f aca="false">Prices!O99</f>
        <v>0.153</v>
      </c>
      <c r="G99" s="0" t="n">
        <f aca="false">(Prices!M99+Prices!N99)/2</f>
        <v>0.17</v>
      </c>
      <c r="H99" s="13" t="n">
        <f aca="false">EOMONTH(A99-1,-1)</f>
        <v>40968</v>
      </c>
      <c r="I99" s="0" t="n">
        <f aca="false">IF((B99-C99-D99)&gt;0,(B99-C99-D99),0)</f>
        <v>0.4739999995</v>
      </c>
      <c r="J99" s="0" t="e">
        <f aca="false">SPRDOPT(B99,C99,D99,0,F99,G99,E99,H99-$A$2,1,0)</f>
        <v>#NAME?</v>
      </c>
      <c r="K99" s="14" t="n">
        <f aca="false">$K$2</f>
        <v>0.58</v>
      </c>
      <c r="L99" s="14" t="e">
        <f aca="false">J99-K99</f>
        <v>#NAME?</v>
      </c>
      <c r="N99" s="12" t="n">
        <f aca="false">1/((1+Prices!Q99/2)^(2*((P99-$A$2)/365.25)))</f>
        <v>2.05923873974194</v>
      </c>
      <c r="P99" s="13" t="n">
        <f aca="false">EOMONTH(A99,0)+25</f>
        <v>41054</v>
      </c>
      <c r="R99" s="0" t="e">
        <f aca="false">N99*J99</f>
        <v>#NAME?</v>
      </c>
      <c r="S99" s="0" t="n">
        <f aca="false">N99*K99</f>
        <v>1.19435846905033</v>
      </c>
    </row>
    <row r="100" customFormat="false" ht="12.75" hidden="false" customHeight="false" outlineLevel="0" collapsed="false">
      <c r="A100" s="10" t="n">
        <f aca="false">EDATE(A99,1)</f>
        <v>41030</v>
      </c>
      <c r="B100" s="0" t="n">
        <f aca="false">Prices!K100</f>
        <v>5.027</v>
      </c>
      <c r="C100" s="0" t="n">
        <f aca="false">(Prices!E100+Prices!H100)/2</f>
        <v>4.3455</v>
      </c>
      <c r="D100" s="0" t="n">
        <f aca="false">$D$3</f>
        <v>0.06</v>
      </c>
      <c r="E100" s="11" t="n">
        <f aca="false">$E$1</f>
        <v>0.5</v>
      </c>
      <c r="F100" s="12" t="n">
        <f aca="false">Prices!O100</f>
        <v>0.17</v>
      </c>
      <c r="G100" s="0" t="n">
        <f aca="false">(Prices!M100+Prices!N100)/2</f>
        <v>0.17</v>
      </c>
      <c r="H100" s="13" t="n">
        <f aca="false">EOMONTH(A100-1,-1)</f>
        <v>40999</v>
      </c>
      <c r="I100" s="0" t="n">
        <f aca="false">IF((B100-C100-D100)&gt;0,(B100-C100-D100),0)</f>
        <v>0.6215</v>
      </c>
      <c r="J100" s="0" t="e">
        <f aca="false">SPRDOPT(B100,C100,D100,0,F100,G100,E100,H100-$A$2,1,0)</f>
        <v>#NAME?</v>
      </c>
      <c r="K100" s="14" t="n">
        <f aca="false">$K$2</f>
        <v>0.58</v>
      </c>
      <c r="L100" s="14" t="e">
        <f aca="false">J100-K100</f>
        <v>#NAME?</v>
      </c>
      <c r="N100" s="12" t="n">
        <f aca="false">1/((1+Prices!Q100/2)^(2*((P100-$A$2)/365.25)))</f>
        <v>2.05134052612561</v>
      </c>
      <c r="P100" s="13" t="n">
        <f aca="false">EOMONTH(A100,0)+25</f>
        <v>41085</v>
      </c>
      <c r="R100" s="0" t="e">
        <f aca="false">N100*J100</f>
        <v>#NAME?</v>
      </c>
      <c r="S100" s="0" t="n">
        <f aca="false">N100*K100</f>
        <v>1.18977750515285</v>
      </c>
    </row>
    <row r="101" customFormat="false" ht="12.75" hidden="false" customHeight="false" outlineLevel="0" collapsed="false">
      <c r="A101" s="10" t="n">
        <f aca="false">EDATE(A100,1)</f>
        <v>41061</v>
      </c>
      <c r="B101" s="0" t="n">
        <f aca="false">Prices!K101</f>
        <v>5.165</v>
      </c>
      <c r="C101" s="0" t="n">
        <f aca="false">(Prices!E101+Prices!H101)/2</f>
        <v>4.3810000005</v>
      </c>
      <c r="D101" s="0" t="n">
        <f aca="false">$D$3</f>
        <v>0.06</v>
      </c>
      <c r="E101" s="11" t="n">
        <f aca="false">$E$1</f>
        <v>0.5</v>
      </c>
      <c r="F101" s="12" t="n">
        <f aca="false">Prices!O101</f>
        <v>0.17</v>
      </c>
      <c r="G101" s="0" t="n">
        <f aca="false">(Prices!M101+Prices!N101)/2</f>
        <v>0.17</v>
      </c>
      <c r="H101" s="13" t="n">
        <f aca="false">EOMONTH(A101-1,-1)</f>
        <v>41029</v>
      </c>
      <c r="I101" s="0" t="n">
        <f aca="false">IF((B101-C101-D101)&gt;0,(B101-C101-D101),0)</f>
        <v>0.7239999995</v>
      </c>
      <c r="J101" s="0" t="e">
        <f aca="false">SPRDOPT(B101,C101,D101,0,F101,G101,E101,H101-$A$2,1,0)</f>
        <v>#NAME?</v>
      </c>
      <c r="K101" s="14" t="n">
        <f aca="false">$K$2</f>
        <v>0.58</v>
      </c>
      <c r="L101" s="14" t="e">
        <f aca="false">J101-K101</f>
        <v>#NAME?</v>
      </c>
      <c r="N101" s="12" t="n">
        <f aca="false">1/((1+Prices!Q101/2)^(2*((P101-$A$2)/365.25)))</f>
        <v>2.0437071242998</v>
      </c>
      <c r="P101" s="13" t="n">
        <f aca="false">EOMONTH(A101,0)+25</f>
        <v>41115</v>
      </c>
      <c r="R101" s="0" t="e">
        <f aca="false">N101*J101</f>
        <v>#NAME?</v>
      </c>
      <c r="S101" s="0" t="n">
        <f aca="false">N101*K101</f>
        <v>1.18535013209388</v>
      </c>
    </row>
    <row r="102" customFormat="false" ht="12.75" hidden="false" customHeight="false" outlineLevel="0" collapsed="false">
      <c r="A102" s="10" t="n">
        <f aca="false">EDATE(A101,1)</f>
        <v>41091</v>
      </c>
      <c r="B102" s="0" t="n">
        <f aca="false">Prices!K102</f>
        <v>5.41</v>
      </c>
      <c r="C102" s="0" t="n">
        <f aca="false">(Prices!E102+Prices!H102)/2</f>
        <v>4.4235</v>
      </c>
      <c r="D102" s="0" t="n">
        <f aca="false">$D$3</f>
        <v>0.06</v>
      </c>
      <c r="E102" s="11" t="n">
        <f aca="false">$E$1</f>
        <v>0.5</v>
      </c>
      <c r="F102" s="12" t="n">
        <f aca="false">Prices!O102</f>
        <v>0.17</v>
      </c>
      <c r="G102" s="0" t="n">
        <f aca="false">(Prices!M102+Prices!N102)/2</f>
        <v>0.17</v>
      </c>
      <c r="H102" s="13" t="n">
        <f aca="false">EOMONTH(A102-1,-1)</f>
        <v>41060</v>
      </c>
      <c r="I102" s="0" t="n">
        <f aca="false">IF((B102-C102-D102)&gt;0,(B102-C102-D102),0)</f>
        <v>0.926499999999999</v>
      </c>
      <c r="J102" s="0" t="e">
        <f aca="false">SPRDOPT(B102,C102,D102,0,F102,G102,E102,H102-$A$2,1,0)</f>
        <v>#NAME?</v>
      </c>
      <c r="K102" s="14" t="n">
        <f aca="false">$K$2</f>
        <v>0.58</v>
      </c>
      <c r="L102" s="14" t="e">
        <f aca="false">J102-K102</f>
        <v>#NAME?</v>
      </c>
      <c r="N102" s="12" t="n">
        <f aca="false">1/((1+Prices!Q102/2)^(2*((P102-$A$2)/365.25)))</f>
        <v>2.03582975037248</v>
      </c>
      <c r="P102" s="13" t="n">
        <f aca="false">EOMONTH(A102,0)+25</f>
        <v>41146</v>
      </c>
      <c r="R102" s="0" t="e">
        <f aca="false">N102*J102</f>
        <v>#NAME?</v>
      </c>
      <c r="S102" s="0" t="n">
        <f aca="false">N102*K102</f>
        <v>1.18078125521604</v>
      </c>
    </row>
    <row r="103" customFormat="false" ht="12.75" hidden="false" customHeight="false" outlineLevel="0" collapsed="false">
      <c r="A103" s="10" t="n">
        <f aca="false">EDATE(A102,1)</f>
        <v>41122</v>
      </c>
      <c r="B103" s="0" t="n">
        <f aca="false">Prices!K103</f>
        <v>5.448</v>
      </c>
      <c r="C103" s="0" t="n">
        <f aca="false">(Prices!E103+Prices!H103)/2</f>
        <v>4.4615</v>
      </c>
      <c r="D103" s="0" t="n">
        <f aca="false">$D$3</f>
        <v>0.06</v>
      </c>
      <c r="E103" s="11" t="n">
        <f aca="false">$E$1</f>
        <v>0.5</v>
      </c>
      <c r="F103" s="12" t="n">
        <f aca="false">Prices!O103</f>
        <v>0.17</v>
      </c>
      <c r="G103" s="0" t="n">
        <f aca="false">(Prices!M103+Prices!N103)/2</f>
        <v>0.17</v>
      </c>
      <c r="H103" s="13" t="n">
        <f aca="false">EOMONTH(A103-1,-1)</f>
        <v>41090</v>
      </c>
      <c r="I103" s="0" t="n">
        <f aca="false">IF((B103-C103-D103)&gt;0,(B103-C103-D103),0)</f>
        <v>0.9265</v>
      </c>
      <c r="J103" s="0" t="e">
        <f aca="false">SPRDOPT(B103,C103,D103,0,F103,G103,E103,H103-$A$2,1,0)</f>
        <v>#NAME?</v>
      </c>
      <c r="K103" s="14" t="n">
        <f aca="false">$K$2</f>
        <v>0.58</v>
      </c>
      <c r="L103" s="14" t="e">
        <f aca="false">J103-K103</f>
        <v>#NAME?</v>
      </c>
      <c r="N103" s="12" t="n">
        <f aca="false">1/((1+Prices!Q103/2)^(2*((P103-$A$2)/365.25)))</f>
        <v>2.02791479761652</v>
      </c>
      <c r="P103" s="13" t="n">
        <f aca="false">EOMONTH(A103,0)+25</f>
        <v>41177</v>
      </c>
      <c r="R103" s="0" t="e">
        <f aca="false">N103*J103</f>
        <v>#NAME?</v>
      </c>
      <c r="S103" s="0" t="n">
        <f aca="false">N103*K103</f>
        <v>1.17619058261758</v>
      </c>
    </row>
    <row r="104" customFormat="false" ht="12.75" hidden="false" customHeight="false" outlineLevel="0" collapsed="false">
      <c r="A104" s="10" t="n">
        <f aca="false">EDATE(A103,1)</f>
        <v>41153</v>
      </c>
      <c r="B104" s="0" t="n">
        <f aca="false">Prices!K104</f>
        <v>5.042</v>
      </c>
      <c r="C104" s="0" t="n">
        <f aca="false">(Prices!E104+Prices!H104)/2</f>
        <v>4.4555</v>
      </c>
      <c r="D104" s="0" t="n">
        <f aca="false">$D$3</f>
        <v>0.06</v>
      </c>
      <c r="E104" s="11" t="n">
        <f aca="false">$E$1</f>
        <v>0.5</v>
      </c>
      <c r="F104" s="12" t="n">
        <f aca="false">Prices!O104</f>
        <v>0.17</v>
      </c>
      <c r="G104" s="0" t="n">
        <f aca="false">(Prices!M104+Prices!N104)/2</f>
        <v>0.17</v>
      </c>
      <c r="H104" s="13" t="n">
        <f aca="false">EOMONTH(A104-1,-1)</f>
        <v>41121</v>
      </c>
      <c r="I104" s="0" t="n">
        <f aca="false">IF((B104-C104-D104)&gt;0,(B104-C104-D104),0)</f>
        <v>0.5265</v>
      </c>
      <c r="J104" s="0" t="e">
        <f aca="false">SPRDOPT(B104,C104,D104,0,F104,G104,E104,H104-$A$2,1,0)</f>
        <v>#NAME?</v>
      </c>
      <c r="K104" s="14" t="n">
        <f aca="false">$K$2</f>
        <v>0.58</v>
      </c>
      <c r="L104" s="14" t="e">
        <f aca="false">J104-K104</f>
        <v>#NAME?</v>
      </c>
      <c r="N104" s="12" t="n">
        <f aca="false">1/((1+Prices!Q104/2)^(2*((P104-$A$2)/365.25)))</f>
        <v>2.02036062497201</v>
      </c>
      <c r="P104" s="13" t="n">
        <f aca="false">EOMONTH(A104,0)+25</f>
        <v>41207</v>
      </c>
      <c r="R104" s="0" t="e">
        <f aca="false">N104*J104</f>
        <v>#NAME?</v>
      </c>
      <c r="S104" s="0" t="n">
        <f aca="false">N104*K104</f>
        <v>1.17180916248377</v>
      </c>
    </row>
    <row r="105" customFormat="false" ht="12.75" hidden="false" customHeight="false" outlineLevel="0" collapsed="false">
      <c r="A105" s="10" t="n">
        <f aca="false">EDATE(A104,1)</f>
        <v>41183</v>
      </c>
      <c r="B105" s="0" t="n">
        <f aca="false">Prices!K105</f>
        <v>4.742</v>
      </c>
      <c r="C105" s="0" t="n">
        <f aca="false">(Prices!E105+Prices!H105)/2</f>
        <v>4.454</v>
      </c>
      <c r="D105" s="0" t="n">
        <f aca="false">$D$3</f>
        <v>0.06</v>
      </c>
      <c r="E105" s="11" t="n">
        <f aca="false">$E$2</f>
        <v>0.5</v>
      </c>
      <c r="F105" s="12" t="n">
        <f aca="false">Prices!O105</f>
        <v>0.153</v>
      </c>
      <c r="G105" s="0" t="n">
        <f aca="false">(Prices!M105+Prices!N105)/2</f>
        <v>0.17</v>
      </c>
      <c r="H105" s="13" t="n">
        <f aca="false">EOMONTH(A105-1,-1)</f>
        <v>41152</v>
      </c>
      <c r="I105" s="0" t="n">
        <f aca="false">IF((B105-C105-D105)&gt;0,(B105-C105-D105),0)</f>
        <v>0.228</v>
      </c>
      <c r="J105" s="0" t="e">
        <f aca="false">SPRDOPT(B105,C105,D105,0,F105,G105,E105,H105-$A$2,1,0)</f>
        <v>#NAME?</v>
      </c>
      <c r="K105" s="14" t="n">
        <f aca="false">$K$2</f>
        <v>0.58</v>
      </c>
      <c r="L105" s="14" t="e">
        <f aca="false">J105-K105</f>
        <v>#NAME?</v>
      </c>
      <c r="N105" s="12" t="n">
        <f aca="false">1/((1+Prices!Q105/2)^(2*((P105-$A$2)/365.25)))</f>
        <v>2.01251549855711</v>
      </c>
      <c r="P105" s="13" t="n">
        <f aca="false">EOMONTH(A105,0)+25</f>
        <v>41238</v>
      </c>
      <c r="R105" s="0" t="e">
        <f aca="false">N105*J105</f>
        <v>#NAME?</v>
      </c>
      <c r="S105" s="0" t="n">
        <f aca="false">N105*K105</f>
        <v>1.16725898916312</v>
      </c>
    </row>
    <row r="106" customFormat="false" ht="12.75" hidden="false" customHeight="false" outlineLevel="0" collapsed="false">
      <c r="A106" s="10" t="n">
        <f aca="false">EDATE(A105,1)</f>
        <v>41214</v>
      </c>
      <c r="B106" s="0" t="n">
        <f aca="false">Prices!K106</f>
        <v>4.855</v>
      </c>
      <c r="C106" s="0" t="n">
        <f aca="false">(Prices!E106+Prices!H106)/2</f>
        <v>4.63425</v>
      </c>
      <c r="D106" s="0" t="n">
        <f aca="false">$D$3</f>
        <v>0.06</v>
      </c>
      <c r="E106" s="11" t="n">
        <f aca="false">$E$2</f>
        <v>0.5</v>
      </c>
      <c r="F106" s="12" t="n">
        <f aca="false">Prices!O106</f>
        <v>0.153</v>
      </c>
      <c r="G106" s="0" t="n">
        <f aca="false">(Prices!M106+Prices!N106)/2</f>
        <v>0.17</v>
      </c>
      <c r="H106" s="13" t="n">
        <f aca="false">EOMONTH(A106-1,-1)</f>
        <v>41182</v>
      </c>
      <c r="I106" s="0" t="n">
        <f aca="false">IF((B106-C106-D106)&gt;0,(B106-C106-D106),0)</f>
        <v>0.160750000000001</v>
      </c>
      <c r="J106" s="0" t="e">
        <f aca="false">SPRDOPT(B106,C106,D106,0,F106,G106,E106,H106-$A$2,1,0)</f>
        <v>#NAME?</v>
      </c>
      <c r="K106" s="14" t="n">
        <f aca="false">$K$2</f>
        <v>0.58</v>
      </c>
      <c r="L106" s="14" t="e">
        <f aca="false">J106-K106</f>
        <v>#NAME?</v>
      </c>
      <c r="N106" s="12" t="n">
        <f aca="false">1/((1+Prices!Q106/2)^(2*((P106-$A$2)/365.25)))</f>
        <v>2.00493399345406</v>
      </c>
      <c r="P106" s="13" t="n">
        <f aca="false">EOMONTH(A106,0)+25</f>
        <v>41268</v>
      </c>
      <c r="R106" s="0" t="e">
        <f aca="false">N106*J106</f>
        <v>#NAME?</v>
      </c>
      <c r="S106" s="0" t="n">
        <f aca="false">N106*K106</f>
        <v>1.16286171620336</v>
      </c>
    </row>
    <row r="107" customFormat="false" ht="12.75" hidden="false" customHeight="false" outlineLevel="0" collapsed="false">
      <c r="A107" s="10" t="n">
        <f aca="false">EDATE(A106,1)</f>
        <v>41244</v>
      </c>
      <c r="B107" s="0" t="n">
        <f aca="false">Prices!K107</f>
        <v>5.002</v>
      </c>
      <c r="C107" s="0" t="n">
        <f aca="false">(Prices!E107+Prices!H107)/2</f>
        <v>4.75125</v>
      </c>
      <c r="D107" s="0" t="n">
        <f aca="false">$D$3</f>
        <v>0.06</v>
      </c>
      <c r="E107" s="11" t="n">
        <f aca="false">$E$2</f>
        <v>0.5</v>
      </c>
      <c r="F107" s="12" t="n">
        <f aca="false">Prices!O107</f>
        <v>0.153</v>
      </c>
      <c r="G107" s="0" t="n">
        <f aca="false">(Prices!M107+Prices!N107)/2</f>
        <v>0.17</v>
      </c>
      <c r="H107" s="13" t="n">
        <f aca="false">EOMONTH(A107-1,-1)</f>
        <v>41213</v>
      </c>
      <c r="I107" s="0" t="n">
        <f aca="false">IF((B107-C107-D107)&gt;0,(B107-C107-D107),0)</f>
        <v>0.190749999999999</v>
      </c>
      <c r="J107" s="0" t="e">
        <f aca="false">SPRDOPT(B107,C107,D107,0,F107,G107,E107,H107-$A$2,1,0)</f>
        <v>#NAME?</v>
      </c>
      <c r="K107" s="14" t="n">
        <f aca="false">$K$2</f>
        <v>0.58</v>
      </c>
      <c r="L107" s="14" t="e">
        <f aca="false">J107-K107</f>
        <v>#NAME?</v>
      </c>
      <c r="N107" s="12" t="n">
        <f aca="false">1/((1+Prices!Q107/2)^(2*((P107-$A$2)/365.25)))</f>
        <v>1.99711078193022</v>
      </c>
      <c r="P107" s="13" t="n">
        <f aca="false">EOMONTH(A107,0)+25</f>
        <v>41299</v>
      </c>
      <c r="R107" s="0" t="e">
        <f aca="false">N107*J107</f>
        <v>#NAME?</v>
      </c>
      <c r="S107" s="0" t="n">
        <f aca="false">N107*K107</f>
        <v>1.15832425351953</v>
      </c>
    </row>
    <row r="108" customFormat="false" ht="12.75" hidden="false" customHeight="false" outlineLevel="0" collapsed="false">
      <c r="A108" s="10" t="n">
        <f aca="false">EDATE(A107,1)</f>
        <v>41275</v>
      </c>
      <c r="B108" s="0" t="n">
        <f aca="false">Prices!K108</f>
        <v>4.887</v>
      </c>
      <c r="C108" s="0" t="n">
        <f aca="false">(Prices!E108+Prices!H108)/2</f>
        <v>4.8125000005</v>
      </c>
      <c r="D108" s="0" t="n">
        <f aca="false">$D$3</f>
        <v>0.06</v>
      </c>
      <c r="E108" s="11" t="n">
        <f aca="false">$E$2</f>
        <v>0.5</v>
      </c>
      <c r="F108" s="12" t="n">
        <f aca="false">Prices!O108</f>
        <v>0.153</v>
      </c>
      <c r="G108" s="0" t="n">
        <f aca="false">(Prices!M108+Prices!N108)/2</f>
        <v>0.17</v>
      </c>
      <c r="H108" s="13" t="n">
        <f aca="false">EOMONTH(A108-1,-1)</f>
        <v>41243</v>
      </c>
      <c r="I108" s="0" t="n">
        <f aca="false">IF((B108-C108-D108)&gt;0,(B108-C108-D108),0)</f>
        <v>0.0144999995000004</v>
      </c>
      <c r="J108" s="0" t="e">
        <f aca="false">SPRDOPT(B108,C108,D108,0,F108,G108,E108,H108-$A$2,1,0)</f>
        <v>#NAME?</v>
      </c>
      <c r="K108" s="14" t="n">
        <f aca="false">$K$2</f>
        <v>0.58</v>
      </c>
      <c r="L108" s="14" t="e">
        <f aca="false">J108-K108</f>
        <v>#NAME?</v>
      </c>
      <c r="N108" s="12" t="n">
        <f aca="false">1/((1+Prices!Q108/2)^(2*((P108-$A$2)/365.25)))</f>
        <v>1.98925298798387</v>
      </c>
      <c r="P108" s="13" t="n">
        <f aca="false">EOMONTH(A108,0)+25</f>
        <v>41330</v>
      </c>
      <c r="R108" s="0" t="e">
        <f aca="false">N108*J108</f>
        <v>#NAME?</v>
      </c>
      <c r="S108" s="0" t="n">
        <f aca="false">N108*K108</f>
        <v>1.15376673303064</v>
      </c>
    </row>
    <row r="109" customFormat="false" ht="12.75" hidden="false" customHeight="false" outlineLevel="0" collapsed="false">
      <c r="A109" s="10" t="n">
        <f aca="false">EDATE(A108,1)</f>
        <v>41306</v>
      </c>
      <c r="B109" s="0" t="n">
        <f aca="false">Prices!K109</f>
        <v>4.79</v>
      </c>
      <c r="C109" s="0" t="n">
        <f aca="false">(Prices!E109+Prices!H109)/2</f>
        <v>4.7255000005</v>
      </c>
      <c r="D109" s="0" t="n">
        <f aca="false">$D$3</f>
        <v>0.06</v>
      </c>
      <c r="E109" s="11" t="n">
        <f aca="false">$E$2</f>
        <v>0.5</v>
      </c>
      <c r="F109" s="12" t="n">
        <f aca="false">Prices!O109</f>
        <v>0.153</v>
      </c>
      <c r="G109" s="0" t="n">
        <f aca="false">(Prices!M109+Prices!N109)/2</f>
        <v>0.17</v>
      </c>
      <c r="H109" s="13" t="n">
        <f aca="false">EOMONTH(A109-1,-1)</f>
        <v>41274</v>
      </c>
      <c r="I109" s="0" t="n">
        <f aca="false">IF((B109-C109-D109)&gt;0,(B109-C109-D109),0)</f>
        <v>0.00449999949999974</v>
      </c>
      <c r="J109" s="0" t="e">
        <f aca="false">SPRDOPT(B109,C109,D109,0,F109,G109,E109,H109-$A$2,1,0)</f>
        <v>#NAME?</v>
      </c>
      <c r="K109" s="14" t="n">
        <f aca="false">$K$2</f>
        <v>0.58</v>
      </c>
      <c r="L109" s="14" t="e">
        <f aca="false">J109-K109</f>
        <v>#NAME?</v>
      </c>
      <c r="N109" s="12" t="n">
        <f aca="false">1/((1+Prices!Q109/2)^(2*((P109-$A$2)/365.25)))</f>
        <v>1.98234362542314</v>
      </c>
      <c r="P109" s="13" t="n">
        <f aca="false">EOMONTH(A109,0)+25</f>
        <v>41358</v>
      </c>
      <c r="R109" s="0" t="e">
        <f aca="false">N109*J109</f>
        <v>#NAME?</v>
      </c>
      <c r="S109" s="0" t="n">
        <f aca="false">N109*K109</f>
        <v>1.14975930274542</v>
      </c>
    </row>
    <row r="110" customFormat="false" ht="12.75" hidden="false" customHeight="false" outlineLevel="0" collapsed="false">
      <c r="A110" s="10" t="n">
        <f aca="false">EDATE(A109,1)</f>
        <v>41334</v>
      </c>
      <c r="B110" s="0" t="n">
        <f aca="false">Prices!K110</f>
        <v>4.691</v>
      </c>
      <c r="C110" s="0" t="n">
        <f aca="false">(Prices!E110+Prices!H110)/2</f>
        <v>4.5905</v>
      </c>
      <c r="D110" s="0" t="n">
        <f aca="false">$D$3</f>
        <v>0.06</v>
      </c>
      <c r="E110" s="11" t="n">
        <f aca="false">$E$2</f>
        <v>0.5</v>
      </c>
      <c r="F110" s="12" t="n">
        <f aca="false">Prices!O110</f>
        <v>0.153</v>
      </c>
      <c r="G110" s="0" t="n">
        <f aca="false">(Prices!M110+Prices!N110)/2</f>
        <v>0.17</v>
      </c>
      <c r="H110" s="13" t="n">
        <f aca="false">EOMONTH(A110-1,-1)</f>
        <v>41305</v>
      </c>
      <c r="I110" s="0" t="n">
        <f aca="false">IF((B110-C110-D110)&gt;0,(B110-C110-D110),0)</f>
        <v>0.0405000000000003</v>
      </c>
      <c r="J110" s="0" t="e">
        <f aca="false">SPRDOPT(B110,C110,D110,0,F110,G110,E110,H110-$A$2,1,0)</f>
        <v>#NAME?</v>
      </c>
      <c r="K110" s="14" t="n">
        <f aca="false">$K$2</f>
        <v>0.58</v>
      </c>
      <c r="L110" s="14" t="e">
        <f aca="false">J110-K110</f>
        <v>#NAME?</v>
      </c>
      <c r="N110" s="12" t="n">
        <f aca="false">1/((1+Prices!Q110/2)^(2*((P110-$A$2)/365.25)))</f>
        <v>1.97455253600699</v>
      </c>
      <c r="P110" s="13" t="n">
        <f aca="false">EOMONTH(A110,0)+25</f>
        <v>41389</v>
      </c>
      <c r="R110" s="0" t="e">
        <f aca="false">N110*J110</f>
        <v>#NAME?</v>
      </c>
      <c r="S110" s="0" t="n">
        <f aca="false">N110*K110</f>
        <v>1.14524047088406</v>
      </c>
    </row>
    <row r="111" customFormat="false" ht="12.75" hidden="false" customHeight="false" outlineLevel="0" collapsed="false">
      <c r="A111" s="10" t="n">
        <f aca="false">EDATE(A110,1)</f>
        <v>41365</v>
      </c>
      <c r="B111" s="0" t="n">
        <f aca="false">Prices!K111</f>
        <v>4.972</v>
      </c>
      <c r="C111" s="0" t="n">
        <f aca="false">(Prices!E111+Prices!H111)/2</f>
        <v>4.44025</v>
      </c>
      <c r="D111" s="0" t="n">
        <f aca="false">$D$3</f>
        <v>0.06</v>
      </c>
      <c r="E111" s="11" t="n">
        <f aca="false">$E$2</f>
        <v>0.5</v>
      </c>
      <c r="F111" s="12" t="n">
        <f aca="false">Prices!O111</f>
        <v>0.153</v>
      </c>
      <c r="G111" s="0" t="n">
        <f aca="false">(Prices!M111+Prices!N111)/2</f>
        <v>0.17</v>
      </c>
      <c r="H111" s="13" t="n">
        <f aca="false">EOMONTH(A111-1,-1)</f>
        <v>41333</v>
      </c>
      <c r="I111" s="0" t="n">
        <f aca="false">IF((B111-C111-D111)&gt;0,(B111-C111-D111),0)</f>
        <v>0.47175</v>
      </c>
      <c r="J111" s="0" t="e">
        <f aca="false">SPRDOPT(B111,C111,D111,0,F111,G111,E111,H111-$A$2,1,0)</f>
        <v>#NAME?</v>
      </c>
      <c r="K111" s="14" t="n">
        <f aca="false">$K$2</f>
        <v>0.58</v>
      </c>
      <c r="L111" s="14" t="e">
        <f aca="false">J111-K111</f>
        <v>#NAME?</v>
      </c>
      <c r="N111" s="12" t="n">
        <f aca="false">1/((1+Prices!Q111/2)^(2*((P111-$A$2)/365.25)))</f>
        <v>1.96693486024218</v>
      </c>
      <c r="P111" s="13" t="n">
        <f aca="false">EOMONTH(A111,0)+25</f>
        <v>41419</v>
      </c>
      <c r="R111" s="0" t="e">
        <f aca="false">N111*J111</f>
        <v>#NAME?</v>
      </c>
      <c r="S111" s="0" t="n">
        <f aca="false">N111*K111</f>
        <v>1.14082221894047</v>
      </c>
    </row>
    <row r="112" customFormat="false" ht="12.75" hidden="false" customHeight="false" outlineLevel="0" collapsed="false">
      <c r="A112" s="10" t="n">
        <f aca="false">EDATE(A111,1)</f>
        <v>41395</v>
      </c>
      <c r="B112" s="0" t="n">
        <f aca="false">Prices!K112</f>
        <v>5.137</v>
      </c>
      <c r="C112" s="0" t="n">
        <f aca="false">(Prices!E112+Prices!H112)/2</f>
        <v>4.45775</v>
      </c>
      <c r="D112" s="0" t="n">
        <f aca="false">$D$3</f>
        <v>0.06</v>
      </c>
      <c r="E112" s="11" t="n">
        <f aca="false">$E$1</f>
        <v>0.5</v>
      </c>
      <c r="F112" s="12" t="n">
        <f aca="false">Prices!O112</f>
        <v>0.17</v>
      </c>
      <c r="G112" s="0" t="n">
        <f aca="false">(Prices!M112+Prices!N112)/2</f>
        <v>0.17</v>
      </c>
      <c r="H112" s="13" t="n">
        <f aca="false">EOMONTH(A112-1,-1)</f>
        <v>41364</v>
      </c>
      <c r="I112" s="0" t="n">
        <f aca="false">IF((B112-C112-D112)&gt;0,(B112-C112-D112),0)</f>
        <v>0.619250000000001</v>
      </c>
      <c r="J112" s="0" t="e">
        <f aca="false">SPRDOPT(B112,C112,D112,0,F112,G112,E112,H112-$A$2,1,0)</f>
        <v>#NAME?</v>
      </c>
      <c r="K112" s="14" t="n">
        <f aca="false">$K$2</f>
        <v>0.58</v>
      </c>
      <c r="L112" s="14" t="e">
        <f aca="false">J112-K112</f>
        <v>#NAME?</v>
      </c>
      <c r="N112" s="12" t="n">
        <f aca="false">1/((1+Prices!Q112/2)^(2*((P112-$A$2)/365.25)))</f>
        <v>1.95916768531074</v>
      </c>
      <c r="P112" s="13" t="n">
        <f aca="false">EOMONTH(A112,0)+25</f>
        <v>41450</v>
      </c>
      <c r="R112" s="0" t="e">
        <f aca="false">N112*J112</f>
        <v>#NAME?</v>
      </c>
      <c r="S112" s="0" t="n">
        <f aca="false">N112*K112</f>
        <v>1.13631725748023</v>
      </c>
    </row>
    <row r="113" customFormat="false" ht="12.75" hidden="false" customHeight="false" outlineLevel="0" collapsed="false">
      <c r="A113" s="10" t="n">
        <f aca="false">EDATE(A112,1)</f>
        <v>41426</v>
      </c>
      <c r="B113" s="0" t="n">
        <f aca="false">Prices!K113</f>
        <v>5.275</v>
      </c>
      <c r="C113" s="0" t="n">
        <f aca="false">(Prices!E113+Prices!H113)/2</f>
        <v>4.49375</v>
      </c>
      <c r="D113" s="0" t="n">
        <f aca="false">$D$3</f>
        <v>0.06</v>
      </c>
      <c r="E113" s="11" t="n">
        <f aca="false">$E$1</f>
        <v>0.5</v>
      </c>
      <c r="F113" s="12" t="n">
        <f aca="false">Prices!O113</f>
        <v>0.17</v>
      </c>
      <c r="G113" s="0" t="n">
        <f aca="false">(Prices!M113+Prices!N113)/2</f>
        <v>0.17</v>
      </c>
      <c r="H113" s="13" t="n">
        <f aca="false">EOMONTH(A113-1,-1)</f>
        <v>41394</v>
      </c>
      <c r="I113" s="0" t="n">
        <f aca="false">IF((B113-C113-D113)&gt;0,(B113-C113-D113),0)</f>
        <v>0.721249999999999</v>
      </c>
      <c r="J113" s="0" t="e">
        <f aca="false">SPRDOPT(B113,C113,D113,0,F113,G113,E113,H113-$A$2,1,0)</f>
        <v>#NAME?</v>
      </c>
      <c r="K113" s="14" t="n">
        <f aca="false">$K$2</f>
        <v>0.58</v>
      </c>
      <c r="L113" s="14" t="e">
        <f aca="false">J113-K113</f>
        <v>#NAME?</v>
      </c>
      <c r="N113" s="12" t="n">
        <f aca="false">1/((1+Prices!Q113/2)^(2*((P113-$A$2)/365.25)))</f>
        <v>1.95166231140868</v>
      </c>
      <c r="P113" s="13" t="n">
        <f aca="false">EOMONTH(A113,0)+25</f>
        <v>41480</v>
      </c>
      <c r="R113" s="0" t="e">
        <f aca="false">N113*J113</f>
        <v>#NAME?</v>
      </c>
      <c r="S113" s="0" t="n">
        <f aca="false">N113*K113</f>
        <v>1.13196414061703</v>
      </c>
    </row>
    <row r="114" customFormat="false" ht="12.75" hidden="false" customHeight="false" outlineLevel="0" collapsed="false">
      <c r="A114" s="10" t="n">
        <f aca="false">EDATE(A113,1)</f>
        <v>41456</v>
      </c>
      <c r="B114" s="0" t="n">
        <f aca="false">Prices!K114</f>
        <v>5.52</v>
      </c>
      <c r="C114" s="0" t="n">
        <f aca="false">(Prices!E114+Prices!H114)/2</f>
        <v>4.53625</v>
      </c>
      <c r="D114" s="0" t="n">
        <f aca="false">$D$3</f>
        <v>0.06</v>
      </c>
      <c r="E114" s="11" t="n">
        <f aca="false">$E$1</f>
        <v>0.5</v>
      </c>
      <c r="F114" s="12" t="n">
        <f aca="false">Prices!O114</f>
        <v>0.17</v>
      </c>
      <c r="G114" s="0" t="n">
        <f aca="false">(Prices!M114+Prices!N114)/2</f>
        <v>0.17</v>
      </c>
      <c r="H114" s="13" t="n">
        <f aca="false">EOMONTH(A114-1,-1)</f>
        <v>41425</v>
      </c>
      <c r="I114" s="0" t="n">
        <f aca="false">IF((B114-C114-D114)&gt;0,(B114-C114-D114),0)</f>
        <v>0.923750000000001</v>
      </c>
      <c r="J114" s="0" t="e">
        <f aca="false">SPRDOPT(B114,C114,D114,0,F114,G114,E114,H114-$A$2,1,0)</f>
        <v>#NAME?</v>
      </c>
      <c r="K114" s="14" t="n">
        <f aca="false">$K$2</f>
        <v>0.58</v>
      </c>
      <c r="L114" s="14" t="e">
        <f aca="false">J114-K114</f>
        <v>#NAME?</v>
      </c>
      <c r="N114" s="12" t="n">
        <f aca="false">1/((1+Prices!Q114/2)^(2*((P114-$A$2)/365.25)))</f>
        <v>1.94391848115083</v>
      </c>
      <c r="P114" s="13" t="n">
        <f aca="false">EOMONTH(A114,0)+25</f>
        <v>41511</v>
      </c>
      <c r="R114" s="0" t="e">
        <f aca="false">N114*J114</f>
        <v>#NAME?</v>
      </c>
      <c r="S114" s="0" t="n">
        <f aca="false">N114*K114</f>
        <v>1.12747271906748</v>
      </c>
    </row>
    <row r="115" customFormat="false" ht="12.75" hidden="false" customHeight="false" outlineLevel="0" collapsed="false">
      <c r="A115" s="10" t="n">
        <f aca="false">EDATE(A114,1)</f>
        <v>41487</v>
      </c>
      <c r="B115" s="0" t="n">
        <f aca="false">Prices!K115</f>
        <v>5.558</v>
      </c>
      <c r="C115" s="0" t="n">
        <f aca="false">(Prices!E115+Prices!H115)/2</f>
        <v>4.57425</v>
      </c>
      <c r="D115" s="0" t="n">
        <f aca="false">$D$3</f>
        <v>0.06</v>
      </c>
      <c r="E115" s="11" t="n">
        <f aca="false">$E$1</f>
        <v>0.5</v>
      </c>
      <c r="F115" s="12" t="n">
        <f aca="false">Prices!O115</f>
        <v>0.17</v>
      </c>
      <c r="G115" s="0" t="n">
        <f aca="false">(Prices!M115+Prices!N115)/2</f>
        <v>0.17</v>
      </c>
      <c r="H115" s="13" t="n">
        <f aca="false">EOMONTH(A115-1,-1)</f>
        <v>41455</v>
      </c>
      <c r="I115" s="0" t="n">
        <f aca="false">IF((B115-C115-D115)&gt;0,(B115-C115-D115),0)</f>
        <v>0.923750000000001</v>
      </c>
      <c r="J115" s="0" t="e">
        <f aca="false">SPRDOPT(B115,C115,D115,0,F115,G115,E115,H115-$A$2,1,0)</f>
        <v>#NAME?</v>
      </c>
      <c r="K115" s="14" t="n">
        <f aca="false">$K$2</f>
        <v>0.58</v>
      </c>
      <c r="L115" s="14" t="e">
        <f aca="false">J115-K115</f>
        <v>#NAME?</v>
      </c>
      <c r="N115" s="12" t="n">
        <f aca="false">1/((1+Prices!Q115/2)^(2*((P115-$A$2)/365.25)))</f>
        <v>1.93614408037048</v>
      </c>
      <c r="P115" s="13" t="n">
        <f aca="false">EOMONTH(A115,0)+25</f>
        <v>41542</v>
      </c>
      <c r="R115" s="0" t="e">
        <f aca="false">N115*J115</f>
        <v>#NAME?</v>
      </c>
      <c r="S115" s="0" t="n">
        <f aca="false">N115*K115</f>
        <v>1.12296356661488</v>
      </c>
    </row>
    <row r="116" customFormat="false" ht="12.75" hidden="false" customHeight="false" outlineLevel="0" collapsed="false">
      <c r="A116" s="10" t="n">
        <f aca="false">EDATE(A115,1)</f>
        <v>41518</v>
      </c>
      <c r="B116" s="0" t="n">
        <f aca="false">Prices!K116</f>
        <v>5.152</v>
      </c>
      <c r="C116" s="0" t="n">
        <f aca="false">(Prices!E116+Prices!H116)/2</f>
        <v>4.56825</v>
      </c>
      <c r="D116" s="0" t="n">
        <f aca="false">$D$3</f>
        <v>0.06</v>
      </c>
      <c r="E116" s="11" t="n">
        <f aca="false">$E$1</f>
        <v>0.5</v>
      </c>
      <c r="F116" s="12" t="n">
        <f aca="false">Prices!O116</f>
        <v>0.17</v>
      </c>
      <c r="G116" s="0" t="n">
        <f aca="false">(Prices!M116+Prices!N116)/2</f>
        <v>0.17</v>
      </c>
      <c r="H116" s="13" t="n">
        <f aca="false">EOMONTH(A116-1,-1)</f>
        <v>41486</v>
      </c>
      <c r="I116" s="0" t="n">
        <f aca="false">IF((B116-C116-D116)&gt;0,(B116-C116-D116),0)</f>
        <v>0.52375</v>
      </c>
      <c r="J116" s="0" t="e">
        <f aca="false">SPRDOPT(B116,C116,D116,0,F116,G116,E116,H116-$A$2,1,0)</f>
        <v>#NAME?</v>
      </c>
      <c r="K116" s="14" t="n">
        <f aca="false">$K$2</f>
        <v>0.58</v>
      </c>
      <c r="L116" s="14" t="e">
        <f aca="false">J116-K116</f>
        <v>#NAME?</v>
      </c>
      <c r="N116" s="12" t="n">
        <f aca="false">1/((1+Prices!Q116/2)^(2*((P116-$A$2)/365.25)))</f>
        <v>1.92871580515484</v>
      </c>
      <c r="P116" s="13" t="n">
        <f aca="false">EOMONTH(A116,0)+25</f>
        <v>41572</v>
      </c>
      <c r="R116" s="0" t="e">
        <f aca="false">N116*J116</f>
        <v>#NAME?</v>
      </c>
      <c r="S116" s="0" t="n">
        <f aca="false">N116*K116</f>
        <v>1.11865516698981</v>
      </c>
    </row>
    <row r="117" customFormat="false" ht="12.75" hidden="false" customHeight="false" outlineLevel="0" collapsed="false">
      <c r="A117" s="10" t="n">
        <f aca="false">EDATE(A116,1)</f>
        <v>41548</v>
      </c>
      <c r="B117" s="0" t="n">
        <f aca="false">Prices!K117</f>
        <v>4.852</v>
      </c>
      <c r="C117" s="0" t="n">
        <f aca="false">(Prices!E117+Prices!H117)/2</f>
        <v>4.5662500005</v>
      </c>
      <c r="D117" s="0" t="n">
        <f aca="false">$D$3</f>
        <v>0.06</v>
      </c>
      <c r="E117" s="11" t="n">
        <f aca="false">$E$2</f>
        <v>0.5</v>
      </c>
      <c r="F117" s="12" t="n">
        <f aca="false">Prices!O117</f>
        <v>0.153</v>
      </c>
      <c r="G117" s="0" t="n">
        <f aca="false">(Prices!M117+Prices!N117)/2</f>
        <v>0.17</v>
      </c>
      <c r="H117" s="13" t="n">
        <f aca="false">EOMONTH(A117-1,-1)</f>
        <v>41517</v>
      </c>
      <c r="I117" s="0" t="n">
        <f aca="false">IF((B117-C117-D117)&gt;0,(B117-C117-D117),0)</f>
        <v>0.2257499995</v>
      </c>
      <c r="J117" s="0" t="e">
        <f aca="false">SPRDOPT(B117,C117,D117,0,F117,G117,E117,H117-$A$2,1,0)</f>
        <v>#NAME?</v>
      </c>
      <c r="K117" s="14" t="n">
        <f aca="false">$K$2</f>
        <v>0.58</v>
      </c>
      <c r="L117" s="14" t="e">
        <f aca="false">J117-K117</f>
        <v>#NAME?</v>
      </c>
      <c r="N117" s="12" t="n">
        <f aca="false">1/((1+Prices!Q117/2)^(2*((P117-$A$2)/365.25)))</f>
        <v>1.92100793491483</v>
      </c>
      <c r="P117" s="13" t="n">
        <f aca="false">EOMONTH(A117,0)+25</f>
        <v>41603</v>
      </c>
      <c r="R117" s="0" t="e">
        <f aca="false">N117*J117</f>
        <v>#NAME?</v>
      </c>
      <c r="S117" s="0" t="n">
        <f aca="false">N117*K117</f>
        <v>1.1141846022506</v>
      </c>
    </row>
    <row r="118" customFormat="false" ht="12.75" hidden="false" customHeight="false" outlineLevel="0" collapsed="false">
      <c r="A118" s="10" t="n">
        <f aca="false">EDATE(A117,1)</f>
        <v>41579</v>
      </c>
      <c r="B118" s="0" t="n">
        <f aca="false">Prices!K118</f>
        <v>4.965</v>
      </c>
      <c r="C118" s="0" t="n">
        <f aca="false">(Prices!E118+Prices!H118)/2</f>
        <v>4.7475</v>
      </c>
      <c r="D118" s="0" t="n">
        <f aca="false">$D$3</f>
        <v>0.06</v>
      </c>
      <c r="E118" s="11" t="n">
        <f aca="false">$E$2</f>
        <v>0.5</v>
      </c>
      <c r="F118" s="12" t="n">
        <f aca="false">Prices!O118</f>
        <v>0.153</v>
      </c>
      <c r="G118" s="0" t="n">
        <f aca="false">(Prices!M118+Prices!N118)/2</f>
        <v>0.17</v>
      </c>
      <c r="H118" s="13" t="n">
        <f aca="false">EOMONTH(A118-1,-1)</f>
        <v>41547</v>
      </c>
      <c r="I118" s="0" t="n">
        <f aca="false">IF((B118-C118-D118)&gt;0,(B118-C118-D118),0)</f>
        <v>0.1575</v>
      </c>
      <c r="J118" s="0" t="e">
        <f aca="false">SPRDOPT(B118,C118,D118,0,F118,G118,E118,H118-$A$2,1,0)</f>
        <v>#NAME?</v>
      </c>
      <c r="K118" s="14" t="n">
        <f aca="false">$K$2</f>
        <v>0.58</v>
      </c>
      <c r="L118" s="14" t="e">
        <f aca="false">J118-K118</f>
        <v>#NAME?</v>
      </c>
      <c r="N118" s="12" t="n">
        <f aca="false">1/((1+Prices!Q118/2)^(2*((P118-$A$2)/365.25)))</f>
        <v>1.9135604325909</v>
      </c>
      <c r="P118" s="13" t="n">
        <f aca="false">EOMONTH(A118,0)+25</f>
        <v>41633</v>
      </c>
      <c r="R118" s="0" t="e">
        <f aca="false">N118*J118</f>
        <v>#NAME?</v>
      </c>
      <c r="S118" s="0" t="n">
        <f aca="false">N118*K118</f>
        <v>1.10986505090272</v>
      </c>
    </row>
    <row r="119" customFormat="false" ht="12.75" hidden="false" customHeight="false" outlineLevel="0" collapsed="false">
      <c r="A119" s="10" t="n">
        <f aca="false">EDATE(A118,1)</f>
        <v>41609</v>
      </c>
      <c r="B119" s="0" t="n">
        <f aca="false">Prices!K119</f>
        <v>5.112</v>
      </c>
      <c r="C119" s="0" t="n">
        <f aca="false">(Prices!E119+Prices!H119)/2</f>
        <v>4.8645</v>
      </c>
      <c r="D119" s="0" t="n">
        <f aca="false">$D$3</f>
        <v>0.06</v>
      </c>
      <c r="E119" s="11" t="n">
        <f aca="false">$E$2</f>
        <v>0.5</v>
      </c>
      <c r="F119" s="12" t="n">
        <f aca="false">Prices!O119</f>
        <v>0.153</v>
      </c>
      <c r="G119" s="0" t="n">
        <f aca="false">(Prices!M119+Prices!N119)/2</f>
        <v>0.17</v>
      </c>
      <c r="H119" s="13" t="n">
        <f aca="false">EOMONTH(A119-1,-1)</f>
        <v>41578</v>
      </c>
      <c r="I119" s="0" t="n">
        <f aca="false">IF((B119-C119-D119)&gt;0,(B119-C119-D119),0)</f>
        <v>0.187500000000001</v>
      </c>
      <c r="J119" s="0" t="e">
        <f aca="false">SPRDOPT(B119,C119,D119,0,F119,G119,E119,H119-$A$2,1,0)</f>
        <v>#NAME?</v>
      </c>
      <c r="K119" s="14" t="n">
        <f aca="false">$K$2</f>
        <v>0.58</v>
      </c>
      <c r="L119" s="14" t="e">
        <f aca="false">J119-K119</f>
        <v>#NAME?</v>
      </c>
      <c r="N119" s="12" t="n">
        <f aca="false">1/((1+Prices!Q119/2)^(2*((P119-$A$2)/365.25)))</f>
        <v>1.90587689521962</v>
      </c>
      <c r="P119" s="13" t="n">
        <f aca="false">EOMONTH(A119,0)+25</f>
        <v>41664</v>
      </c>
      <c r="R119" s="0" t="e">
        <f aca="false">N119*J119</f>
        <v>#NAME?</v>
      </c>
      <c r="S119" s="0" t="n">
        <f aca="false">N119*K119</f>
        <v>1.10540859922738</v>
      </c>
    </row>
    <row r="120" customFormat="false" ht="12.75" hidden="false" customHeight="false" outlineLevel="0" collapsed="false">
      <c r="A120" s="10" t="n">
        <f aca="false">EDATE(A119,1)</f>
        <v>41640</v>
      </c>
      <c r="B120" s="0" t="n">
        <f aca="false">Prices!K120</f>
        <v>4.997</v>
      </c>
      <c r="C120" s="0" t="n">
        <f aca="false">(Prices!E120+Prices!H120)/2</f>
        <v>4.9245</v>
      </c>
      <c r="D120" s="0" t="n">
        <f aca="false">$D$3</f>
        <v>0.06</v>
      </c>
      <c r="E120" s="11" t="n">
        <f aca="false">$E$2</f>
        <v>0.5</v>
      </c>
      <c r="F120" s="12" t="n">
        <f aca="false">Prices!O120</f>
        <v>0.153</v>
      </c>
      <c r="G120" s="0" t="n">
        <f aca="false">(Prices!M120+Prices!N120)/2</f>
        <v>0.17</v>
      </c>
      <c r="H120" s="13" t="n">
        <f aca="false">EOMONTH(A120-1,-1)</f>
        <v>41608</v>
      </c>
      <c r="I120" s="0" t="n">
        <f aca="false">IF((B120-C120-D120)&gt;0,(B120-C120-D120),0)</f>
        <v>0.0125000000000007</v>
      </c>
      <c r="J120" s="0" t="e">
        <f aca="false">SPRDOPT(B120,C120,D120,0,F120,G120,E120,H120-$A$2,1,0)</f>
        <v>#NAME?</v>
      </c>
      <c r="K120" s="14" t="n">
        <f aca="false">$K$2</f>
        <v>0.58</v>
      </c>
      <c r="L120" s="14" t="e">
        <f aca="false">J120-K120</f>
        <v>#NAME?</v>
      </c>
      <c r="N120" s="12" t="n">
        <f aca="false">1/((1+Prices!Q120/2)^(2*((P120-$A$2)/365.25)))</f>
        <v>1.89816558206041</v>
      </c>
      <c r="P120" s="13" t="n">
        <f aca="false">EOMONTH(A120,0)+25</f>
        <v>41695</v>
      </c>
      <c r="R120" s="0" t="e">
        <f aca="false">N120*J120</f>
        <v>#NAME?</v>
      </c>
      <c r="S120" s="0" t="n">
        <f aca="false">N120*K120</f>
        <v>1.10093603759504</v>
      </c>
    </row>
    <row r="121" customFormat="false" ht="12.75" hidden="false" customHeight="false" outlineLevel="0" collapsed="false">
      <c r="A121" s="10" t="n">
        <f aca="false">EDATE(A120,1)</f>
        <v>41671</v>
      </c>
      <c r="B121" s="0" t="n">
        <f aca="false">Prices!K121</f>
        <v>4.9</v>
      </c>
      <c r="C121" s="0" t="n">
        <f aca="false">(Prices!E121+Prices!H121)/2</f>
        <v>4.8375</v>
      </c>
      <c r="D121" s="0" t="n">
        <f aca="false">$D$3</f>
        <v>0.06</v>
      </c>
      <c r="E121" s="11" t="n">
        <f aca="false">$E$2</f>
        <v>0.5</v>
      </c>
      <c r="F121" s="12" t="n">
        <f aca="false">Prices!O121</f>
        <v>0.153</v>
      </c>
      <c r="G121" s="0" t="n">
        <f aca="false">(Prices!M121+Prices!N121)/2</f>
        <v>0.17</v>
      </c>
      <c r="H121" s="13" t="n">
        <f aca="false">EOMONTH(A121-1,-1)</f>
        <v>41639</v>
      </c>
      <c r="I121" s="0" t="n">
        <f aca="false">IF((B121-C121-D121)&gt;0,(B121-C121-D121),0)</f>
        <v>0.0025</v>
      </c>
      <c r="J121" s="0" t="e">
        <f aca="false">SPRDOPT(B121,C121,D121,0,F121,G121,E121,H121-$A$2,1,0)</f>
        <v>#NAME?</v>
      </c>
      <c r="K121" s="14" t="n">
        <f aca="false">$K$2</f>
        <v>0.58</v>
      </c>
      <c r="L121" s="14" t="e">
        <f aca="false">J121-K121</f>
        <v>#NAME?</v>
      </c>
      <c r="N121" s="12" t="n">
        <f aca="false">1/((1+Prices!Q121/2)^(2*((P121-$A$2)/365.25)))</f>
        <v>1.89136779511373</v>
      </c>
      <c r="P121" s="13" t="n">
        <f aca="false">EOMONTH(A121,0)+25</f>
        <v>41723</v>
      </c>
      <c r="R121" s="0" t="e">
        <f aca="false">N121*J121</f>
        <v>#NAME?</v>
      </c>
      <c r="S121" s="0" t="n">
        <f aca="false">N121*K121</f>
        <v>1.09699332116596</v>
      </c>
    </row>
    <row r="122" customFormat="false" ht="12.75" hidden="false" customHeight="false" outlineLevel="0" collapsed="false">
      <c r="A122" s="10" t="n">
        <f aca="false">EDATE(A121,1)</f>
        <v>41699</v>
      </c>
      <c r="B122" s="0" t="n">
        <f aca="false">Prices!K122</f>
        <v>4.801</v>
      </c>
      <c r="C122" s="0" t="n">
        <f aca="false">(Prices!E122+Prices!H122)/2</f>
        <v>4.7015</v>
      </c>
      <c r="D122" s="0" t="n">
        <f aca="false">$D$3</f>
        <v>0.06</v>
      </c>
      <c r="E122" s="11" t="n">
        <f aca="false">$E$2</f>
        <v>0.5</v>
      </c>
      <c r="F122" s="12" t="n">
        <f aca="false">Prices!O122</f>
        <v>0.153</v>
      </c>
      <c r="G122" s="0" t="n">
        <f aca="false">(Prices!M122+Prices!N122)/2</f>
        <v>0.17</v>
      </c>
      <c r="H122" s="13" t="n">
        <f aca="false">EOMONTH(A122-1,-1)</f>
        <v>41670</v>
      </c>
      <c r="I122" s="0" t="n">
        <f aca="false">IF((B122-C122-D122)&gt;0,(B122-C122-D122),0)</f>
        <v>0.0394999999999999</v>
      </c>
      <c r="J122" s="0" t="e">
        <f aca="false">SPRDOPT(B122,C122,D122,0,F122,G122,E122,H122-$A$2,1,0)</f>
        <v>#NAME?</v>
      </c>
      <c r="K122" s="14" t="n">
        <f aca="false">$K$2</f>
        <v>0.58</v>
      </c>
      <c r="L122" s="14" t="e">
        <f aca="false">J122-K122</f>
        <v>#NAME?</v>
      </c>
      <c r="N122" s="12" t="n">
        <f aca="false">1/((1+Prices!Q122/2)^(2*((P122-$A$2)/365.25)))</f>
        <v>1.88371994715012</v>
      </c>
      <c r="P122" s="13" t="n">
        <f aca="false">EOMONTH(A122,0)+25</f>
        <v>41754</v>
      </c>
      <c r="R122" s="0" t="e">
        <f aca="false">N122*J122</f>
        <v>#NAME?</v>
      </c>
      <c r="S122" s="0" t="n">
        <f aca="false">N122*K122</f>
        <v>1.09255756934707</v>
      </c>
    </row>
    <row r="123" customFormat="false" ht="12.75" hidden="false" customHeight="false" outlineLevel="0" collapsed="false">
      <c r="A123" s="10" t="n">
        <f aca="false">EDATE(A122,1)</f>
        <v>41730</v>
      </c>
      <c r="B123" s="0" t="n">
        <f aca="false">Prices!K123</f>
        <v>5.082</v>
      </c>
      <c r="C123" s="0" t="n">
        <f aca="false">(Prices!E123+Prices!H123)/2</f>
        <v>4.55125</v>
      </c>
      <c r="D123" s="0" t="n">
        <f aca="false">$D$3</f>
        <v>0.06</v>
      </c>
      <c r="E123" s="11" t="n">
        <f aca="false">$E$2</f>
        <v>0.5</v>
      </c>
      <c r="F123" s="12" t="n">
        <f aca="false">Prices!O123</f>
        <v>0.153</v>
      </c>
      <c r="G123" s="0" t="n">
        <f aca="false">(Prices!M123+Prices!N123)/2</f>
        <v>0.17</v>
      </c>
      <c r="H123" s="13" t="n">
        <f aca="false">EOMONTH(A123-1,-1)</f>
        <v>41698</v>
      </c>
      <c r="I123" s="0" t="n">
        <f aca="false">IF((B123-C123-D123)&gt;0,(B123-C123-D123),0)</f>
        <v>0.47075</v>
      </c>
      <c r="J123" s="0" t="e">
        <f aca="false">SPRDOPT(B123,C123,D123,0,F123,G123,E123,H123-$A$2,1,0)</f>
        <v>#NAME?</v>
      </c>
      <c r="K123" s="14" t="n">
        <f aca="false">$K$2</f>
        <v>0.58</v>
      </c>
      <c r="L123" s="14" t="e">
        <f aca="false">J123-K123</f>
        <v>#NAME?</v>
      </c>
      <c r="N123" s="12" t="n">
        <f aca="false">1/((1+Prices!Q123/2)^(2*((P123-$A$2)/365.25)))</f>
        <v>1.87625302527157</v>
      </c>
      <c r="P123" s="13" t="n">
        <f aca="false">EOMONTH(A123,0)+25</f>
        <v>41784</v>
      </c>
      <c r="R123" s="0" t="e">
        <f aca="false">N123*J123</f>
        <v>#NAME?</v>
      </c>
      <c r="S123" s="0" t="n">
        <f aca="false">N123*K123</f>
        <v>1.08822675465751</v>
      </c>
    </row>
    <row r="124" customFormat="false" ht="12.75" hidden="false" customHeight="false" outlineLevel="0" collapsed="false">
      <c r="A124" s="10" t="n">
        <f aca="false">EDATE(A123,1)</f>
        <v>41760</v>
      </c>
      <c r="B124" s="0" t="n">
        <f aca="false">Prices!K124</f>
        <v>5.247</v>
      </c>
      <c r="C124" s="0" t="n">
        <f aca="false">(Prices!E124+Prices!H124)/2</f>
        <v>4.56875</v>
      </c>
      <c r="D124" s="0" t="n">
        <f aca="false">$D$3</f>
        <v>0.06</v>
      </c>
      <c r="E124" s="11" t="n">
        <f aca="false">$E$1</f>
        <v>0.5</v>
      </c>
      <c r="F124" s="12" t="n">
        <f aca="false">Prices!O124</f>
        <v>0.17</v>
      </c>
      <c r="G124" s="0" t="n">
        <f aca="false">(Prices!M124+Prices!N124)/2</f>
        <v>0.17</v>
      </c>
      <c r="H124" s="13" t="n">
        <f aca="false">EOMONTH(A124-1,-1)</f>
        <v>41729</v>
      </c>
      <c r="I124" s="0" t="n">
        <f aca="false">IF((B124-C124-D124)&gt;0,(B124-C124-D124),0)</f>
        <v>0.61825</v>
      </c>
      <c r="J124" s="0" t="e">
        <f aca="false">SPRDOPT(B124,C124,D124,0,F124,G124,E124,H124-$A$2,1,0)</f>
        <v>#NAME?</v>
      </c>
      <c r="K124" s="14" t="n">
        <f aca="false">$K$2</f>
        <v>0.58</v>
      </c>
      <c r="L124" s="14" t="e">
        <f aca="false">J124-K124</f>
        <v>#NAME?</v>
      </c>
      <c r="N124" s="12" t="n">
        <f aca="false">1/((1+Prices!Q124/2)^(2*((P124-$A$2)/365.25)))</f>
        <v>1.86863135989998</v>
      </c>
      <c r="P124" s="13" t="n">
        <f aca="false">EOMONTH(A124,0)+25</f>
        <v>41815</v>
      </c>
      <c r="R124" s="0" t="e">
        <f aca="false">N124*J124</f>
        <v>#NAME?</v>
      </c>
      <c r="S124" s="0" t="n">
        <f aca="false">N124*K124</f>
        <v>1.08380618874199</v>
      </c>
    </row>
    <row r="125" customFormat="false" ht="12.75" hidden="false" customHeight="false" outlineLevel="0" collapsed="false">
      <c r="E125" s="11"/>
    </row>
    <row r="126" customFormat="false" ht="12.75" hidden="false" customHeight="false" outlineLevel="0" collapsed="false">
      <c r="E126" s="11"/>
    </row>
    <row r="127" customFormat="false" ht="12.75" hidden="false" customHeight="false" outlineLevel="0" collapsed="false">
      <c r="E127" s="11"/>
    </row>
    <row r="128" customFormat="false" ht="12.75" hidden="false" customHeight="false" outlineLevel="0" collapsed="false">
      <c r="E128" s="11"/>
    </row>
    <row r="129" customFormat="false" ht="12.75" hidden="false" customHeight="false" outlineLevel="0" collapsed="false">
      <c r="E129" s="11"/>
    </row>
    <row r="130" customFormat="false" ht="12.75" hidden="false" customHeight="false" outlineLevel="0" collapsed="false">
      <c r="E130" s="11"/>
    </row>
    <row r="131" customFormat="false" ht="12.75" hidden="false" customHeight="false" outlineLevel="0" collapsed="false">
      <c r="E131" s="11"/>
    </row>
    <row r="132" customFormat="false" ht="12.75" hidden="false" customHeight="false" outlineLevel="0" collapsed="false">
      <c r="E132" s="11"/>
    </row>
    <row r="133" customFormat="false" ht="12.75" hidden="false" customHeight="false" outlineLevel="0" collapsed="false">
      <c r="E133" s="11"/>
    </row>
    <row r="134" customFormat="false" ht="12.75" hidden="false" customHeight="false" outlineLevel="0" collapsed="false">
      <c r="E134" s="11"/>
    </row>
    <row r="135" customFormat="false" ht="12.75" hidden="false" customHeight="false" outlineLevel="0" collapsed="false">
      <c r="E135" s="11"/>
    </row>
    <row r="136" customFormat="false" ht="12.75" hidden="false" customHeight="false" outlineLevel="0" collapsed="false">
      <c r="E136" s="11"/>
    </row>
  </sheetData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8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I5" activePane="bottomRight" state="frozen"/>
      <selection pane="topLeft" activeCell="A1" activeCellId="0" sqref="A1"/>
      <selection pane="topRight" activeCell="I1" activeCellId="0" sqref="I1"/>
      <selection pane="bottomLeft" activeCell="A5" activeCellId="0" sqref="A5"/>
      <selection pane="bottomRight" activeCell="O2" activeCellId="0" sqref="O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" style="0" width="10.99"/>
  </cols>
  <sheetData>
    <row r="1" customFormat="false" ht="12.75" hidden="false" customHeight="false" outlineLevel="0" collapsed="false">
      <c r="A1" s="1"/>
      <c r="B1" s="1" t="s">
        <v>19</v>
      </c>
      <c r="C1" s="1"/>
      <c r="D1" s="1"/>
      <c r="E1" s="1"/>
      <c r="F1" s="1"/>
      <c r="G1" s="1"/>
      <c r="H1" s="1"/>
      <c r="I1" s="1" t="n">
        <f aca="false">S1/'Spread Option'!N1</f>
        <v>0.490734259060219</v>
      </c>
      <c r="J1" s="1"/>
      <c r="K1" s="1"/>
      <c r="M1" s="1" t="s">
        <v>20</v>
      </c>
      <c r="O1" s="15" t="n">
        <v>1</v>
      </c>
      <c r="P1" s="1" t="s">
        <v>1</v>
      </c>
      <c r="S1" s="1" t="n">
        <f aca="false">SUM(S5:S124)</f>
        <v>128.690990201357</v>
      </c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O2" s="15" t="n">
        <v>0.9</v>
      </c>
      <c r="P2" s="1" t="s">
        <v>3</v>
      </c>
    </row>
    <row r="3" customFormat="false" ht="12.75" hidden="false" customHeight="false" outlineLevel="0" collapsed="false">
      <c r="A3" s="7"/>
      <c r="B3" s="7"/>
      <c r="C3" s="7" t="s">
        <v>21</v>
      </c>
      <c r="D3" s="7"/>
      <c r="E3" s="7"/>
      <c r="F3" s="7" t="s">
        <v>22</v>
      </c>
      <c r="G3" s="7"/>
      <c r="H3" s="7"/>
      <c r="I3" s="7" t="s">
        <v>23</v>
      </c>
      <c r="J3" s="7"/>
      <c r="K3" s="7"/>
    </row>
    <row r="4" customFormat="false" ht="12.75" hidden="false" customHeight="false" outlineLevel="0" collapsed="false">
      <c r="A4" s="9" t="s">
        <v>7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25</v>
      </c>
      <c r="G4" s="9" t="s">
        <v>26</v>
      </c>
      <c r="H4" s="9" t="s">
        <v>27</v>
      </c>
      <c r="I4" s="9" t="s">
        <v>25</v>
      </c>
      <c r="J4" s="9" t="s">
        <v>26</v>
      </c>
      <c r="K4" s="9" t="s">
        <v>27</v>
      </c>
      <c r="M4" s="9" t="s">
        <v>21</v>
      </c>
      <c r="N4" s="9" t="s">
        <v>22</v>
      </c>
      <c r="O4" s="9" t="s">
        <v>23</v>
      </c>
      <c r="Q4" s="9" t="s">
        <v>28</v>
      </c>
    </row>
    <row r="5" customFormat="false" ht="12.75" hidden="false" customHeight="false" outlineLevel="0" collapsed="false">
      <c r="A5" s="10" t="n">
        <v>38139</v>
      </c>
      <c r="B5" s="0" t="n">
        <v>3.555</v>
      </c>
      <c r="C5" s="0" t="n">
        <v>0.0115</v>
      </c>
      <c r="D5" s="0" t="n">
        <v>0.005</v>
      </c>
      <c r="E5" s="0" t="n">
        <f aca="false">D5+C5+B5</f>
        <v>3.5715</v>
      </c>
      <c r="F5" s="0" t="n">
        <v>-0.0135</v>
      </c>
      <c r="G5" s="0" t="n">
        <v>0.0075</v>
      </c>
      <c r="H5" s="0" t="n">
        <f aca="false">G5+F5+B5</f>
        <v>3.549</v>
      </c>
      <c r="I5" s="0" t="n">
        <v>0.8</v>
      </c>
      <c r="J5" s="0" t="n">
        <v>0</v>
      </c>
      <c r="K5" s="0" t="n">
        <f aca="false">J5+I5+B5</f>
        <v>4.355</v>
      </c>
      <c r="M5" s="16" t="n">
        <v>0.3075</v>
      </c>
      <c r="N5" s="16" t="n">
        <f aca="false">M5</f>
        <v>0.3075</v>
      </c>
      <c r="O5" s="16" t="n">
        <f aca="false">N5*$O$1</f>
        <v>0.3075</v>
      </c>
      <c r="Q5" s="0" t="n">
        <v>0.0357809929963571</v>
      </c>
      <c r="S5" s="0" t="n">
        <f aca="false">I5*'Spread Option'!N5</f>
        <v>1.69504244104407</v>
      </c>
    </row>
    <row r="6" customFormat="false" ht="12.75" hidden="false" customHeight="false" outlineLevel="0" collapsed="false">
      <c r="A6" s="10" t="n">
        <f aca="false">EDATE(A5,1)</f>
        <v>38169</v>
      </c>
      <c r="B6" s="0" t="n">
        <v>3.6</v>
      </c>
      <c r="C6" s="0" t="n">
        <v>0.009</v>
      </c>
      <c r="D6" s="0" t="n">
        <v>0.005</v>
      </c>
      <c r="E6" s="0" t="n">
        <f aca="false">D6+C6+B6</f>
        <v>3.614</v>
      </c>
      <c r="F6" s="0" t="n">
        <v>-0.016</v>
      </c>
      <c r="G6" s="0" t="n">
        <v>0.0075</v>
      </c>
      <c r="H6" s="0" t="n">
        <f aca="false">G6+F6+B6</f>
        <v>3.5915</v>
      </c>
      <c r="I6" s="0" t="n">
        <v>1</v>
      </c>
      <c r="J6" s="0" t="n">
        <v>0</v>
      </c>
      <c r="K6" s="0" t="n">
        <f aca="false">J6+I6+B6</f>
        <v>4.6</v>
      </c>
      <c r="M6" s="16" t="n">
        <v>0.3075</v>
      </c>
      <c r="N6" s="16" t="n">
        <f aca="false">M6</f>
        <v>0.3075</v>
      </c>
      <c r="O6" s="16" t="n">
        <f aca="false">N6*$O$1</f>
        <v>0.3075</v>
      </c>
      <c r="Q6" s="0" t="n">
        <v>0.0362977505457764</v>
      </c>
      <c r="S6" s="0" t="n">
        <f aca="false">I6*'Spread Option'!N6</f>
        <v>2.13516786689973</v>
      </c>
    </row>
    <row r="7" customFormat="false" ht="12.75" hidden="false" customHeight="false" outlineLevel="0" collapsed="false">
      <c r="A7" s="10" t="n">
        <f aca="false">EDATE(A6,1)</f>
        <v>38200</v>
      </c>
      <c r="B7" s="0" t="n">
        <v>3.638</v>
      </c>
      <c r="C7" s="0" t="n">
        <v>0.0065</v>
      </c>
      <c r="D7" s="0" t="n">
        <v>0.005</v>
      </c>
      <c r="E7" s="0" t="n">
        <f aca="false">D7+C7+B7</f>
        <v>3.6495</v>
      </c>
      <c r="F7" s="0" t="n">
        <v>-0.0185</v>
      </c>
      <c r="G7" s="0" t="n">
        <v>0.0075</v>
      </c>
      <c r="H7" s="0" t="n">
        <f aca="false">G7+F7+B7</f>
        <v>3.627</v>
      </c>
      <c r="I7" s="0" t="n">
        <v>1</v>
      </c>
      <c r="J7" s="0" t="n">
        <v>0</v>
      </c>
      <c r="K7" s="0" t="n">
        <f aca="false">J7+I7+B7</f>
        <v>4.638</v>
      </c>
      <c r="M7" s="16" t="n">
        <v>0.3075</v>
      </c>
      <c r="N7" s="16" t="n">
        <f aca="false">M7</f>
        <v>0.3075</v>
      </c>
      <c r="O7" s="16" t="n">
        <f aca="false">N7*$O$1</f>
        <v>0.3075</v>
      </c>
      <c r="Q7" s="0" t="n">
        <v>0.0367791254393355</v>
      </c>
      <c r="S7" s="0" t="n">
        <f aca="false">I7*'Spread Option'!N7</f>
        <v>2.14989855002722</v>
      </c>
    </row>
    <row r="8" customFormat="false" ht="12.75" hidden="false" customHeight="false" outlineLevel="0" collapsed="false">
      <c r="A8" s="10" t="n">
        <f aca="false">EDATE(A7,1)</f>
        <v>38231</v>
      </c>
      <c r="B8" s="0" t="n">
        <v>3.632</v>
      </c>
      <c r="C8" s="0" t="n">
        <v>0.0065</v>
      </c>
      <c r="D8" s="0" t="n">
        <v>0.005</v>
      </c>
      <c r="E8" s="0" t="n">
        <f aca="false">D8+C8+B8</f>
        <v>3.6435</v>
      </c>
      <c r="F8" s="0" t="n">
        <v>-0.0185</v>
      </c>
      <c r="G8" s="0" t="n">
        <v>0.0075</v>
      </c>
      <c r="H8" s="0" t="n">
        <f aca="false">G8+F8+B8</f>
        <v>3.621</v>
      </c>
      <c r="I8" s="0" t="n">
        <v>0.65</v>
      </c>
      <c r="J8" s="0" t="n">
        <v>0</v>
      </c>
      <c r="K8" s="0" t="n">
        <f aca="false">J8+I8+B8</f>
        <v>4.282</v>
      </c>
      <c r="M8" s="16" t="n">
        <v>0.3075</v>
      </c>
      <c r="N8" s="16" t="n">
        <f aca="false">M8</f>
        <v>0.3075</v>
      </c>
      <c r="O8" s="16" t="n">
        <f aca="false">N8*$O$1</f>
        <v>0.3075</v>
      </c>
      <c r="Q8" s="0" t="n">
        <v>0.0372560137528346</v>
      </c>
      <c r="S8" s="0" t="n">
        <f aca="false">I8*'Spread Option'!N8</f>
        <v>1.40697143277066</v>
      </c>
    </row>
    <row r="9" customFormat="false" ht="12.75" hidden="false" customHeight="false" outlineLevel="0" collapsed="false">
      <c r="A9" s="10" t="n">
        <f aca="false">EDATE(A8,1)</f>
        <v>38261</v>
      </c>
      <c r="B9" s="0" t="n">
        <v>3.632</v>
      </c>
      <c r="C9" s="0" t="n">
        <v>0.0065</v>
      </c>
      <c r="D9" s="0" t="n">
        <v>0.005</v>
      </c>
      <c r="E9" s="0" t="n">
        <f aca="false">D9+C9+B9</f>
        <v>3.6435</v>
      </c>
      <c r="F9" s="0" t="n">
        <v>-0.0185</v>
      </c>
      <c r="G9" s="0" t="n">
        <v>0.0075</v>
      </c>
      <c r="H9" s="0" t="n">
        <f aca="false">G9+F9+B9</f>
        <v>3.621</v>
      </c>
      <c r="I9" s="0" t="n">
        <v>0.35</v>
      </c>
      <c r="J9" s="0" t="n">
        <v>0</v>
      </c>
      <c r="K9" s="0" t="n">
        <f aca="false">J9+I9+B9</f>
        <v>3.982</v>
      </c>
      <c r="M9" s="16" t="n">
        <v>0.3075</v>
      </c>
      <c r="N9" s="16" t="n">
        <f aca="false">M9</f>
        <v>0.3075</v>
      </c>
      <c r="O9" s="16" t="n">
        <f aca="false">N9*$O$2</f>
        <v>0.27675</v>
      </c>
      <c r="Q9" s="0" t="n">
        <v>0.0377329021427411</v>
      </c>
      <c r="S9" s="0" t="n">
        <f aca="false">I9*'Spread Option'!N9</f>
        <v>0.762632099119779</v>
      </c>
    </row>
    <row r="10" customFormat="false" ht="12.75" hidden="false" customHeight="false" outlineLevel="0" collapsed="false">
      <c r="A10" s="10" t="n">
        <f aca="false">EDATE(A9,1)</f>
        <v>38292</v>
      </c>
      <c r="B10" s="0" t="n">
        <v>3.815</v>
      </c>
      <c r="C10" s="0" t="n">
        <v>0.006</v>
      </c>
      <c r="D10" s="0" t="n">
        <v>0.0075</v>
      </c>
      <c r="E10" s="0" t="n">
        <f aca="false">D10+C10+B10</f>
        <v>3.8285</v>
      </c>
      <c r="F10" s="0" t="n">
        <v>-0.0165</v>
      </c>
      <c r="G10" s="0" t="n">
        <v>0.0025</v>
      </c>
      <c r="H10" s="0" t="n">
        <f aca="false">G10+F10+B10</f>
        <v>3.801</v>
      </c>
      <c r="I10" s="0" t="n">
        <v>0.27</v>
      </c>
      <c r="J10" s="0" t="n">
        <v>0</v>
      </c>
      <c r="K10" s="0" t="n">
        <f aca="false">J10+I10+B10</f>
        <v>4.085</v>
      </c>
      <c r="M10" s="16" t="n">
        <v>0.3075</v>
      </c>
      <c r="N10" s="16" t="n">
        <f aca="false">M10</f>
        <v>0.3075</v>
      </c>
      <c r="O10" s="16" t="n">
        <f aca="false">N10*$O$2</f>
        <v>0.27675</v>
      </c>
      <c r="Q10" s="0" t="n">
        <v>0.0381757921174537</v>
      </c>
      <c r="S10" s="0" t="n">
        <f aca="false">I10*'Spread Option'!N10</f>
        <v>0.591826953444358</v>
      </c>
    </row>
    <row r="11" customFormat="false" ht="12.75" hidden="false" customHeight="false" outlineLevel="0" collapsed="false">
      <c r="A11" s="10" t="n">
        <f aca="false">EDATE(A10,1)</f>
        <v>38322</v>
      </c>
      <c r="B11" s="0" t="n">
        <v>3.932</v>
      </c>
      <c r="C11" s="0" t="n">
        <v>0.006</v>
      </c>
      <c r="D11" s="0" t="n">
        <v>0.0075</v>
      </c>
      <c r="E11" s="0" t="n">
        <f aca="false">D11+C11+B11</f>
        <v>3.9455</v>
      </c>
      <c r="F11" s="0" t="n">
        <v>-0.0165</v>
      </c>
      <c r="G11" s="0" t="n">
        <v>0.0025</v>
      </c>
      <c r="H11" s="0" t="n">
        <f aca="false">G11+F11+B11</f>
        <v>3.918</v>
      </c>
      <c r="I11" s="0" t="n">
        <v>0.25</v>
      </c>
      <c r="J11" s="0" t="n">
        <v>0</v>
      </c>
      <c r="K11" s="0" t="n">
        <f aca="false">J11+I11+B11</f>
        <v>4.182</v>
      </c>
      <c r="M11" s="16" t="n">
        <v>0.305</v>
      </c>
      <c r="N11" s="16" t="n">
        <f aca="false">M11</f>
        <v>0.305</v>
      </c>
      <c r="O11" s="16" t="n">
        <f aca="false">N11*$O$2</f>
        <v>0.2745</v>
      </c>
      <c r="Q11" s="0" t="n">
        <v>0.0386155527219469</v>
      </c>
      <c r="S11" s="0" t="n">
        <f aca="false">I11*'Spread Option'!N11</f>
        <v>0.551124896282872</v>
      </c>
    </row>
    <row r="12" customFormat="false" ht="12.75" hidden="false" customHeight="false" outlineLevel="0" collapsed="false">
      <c r="A12" s="10" t="n">
        <f aca="false">EDATE(A11,1)</f>
        <v>38353</v>
      </c>
      <c r="B12" s="0" t="n">
        <v>3.9745</v>
      </c>
      <c r="C12" s="0" t="n">
        <v>0.006</v>
      </c>
      <c r="D12" s="0" t="n">
        <v>0.0075</v>
      </c>
      <c r="E12" s="0" t="n">
        <f aca="false">D12+C12+B12</f>
        <v>3.988</v>
      </c>
      <c r="F12" s="0" t="n">
        <v>-0.0165</v>
      </c>
      <c r="G12" s="0" t="n">
        <v>0.0025</v>
      </c>
      <c r="H12" s="0" t="n">
        <f aca="false">G12+F12+B12</f>
        <v>3.9605</v>
      </c>
      <c r="I12" s="0" t="n">
        <v>0.075</v>
      </c>
      <c r="J12" s="0" t="n">
        <v>0</v>
      </c>
      <c r="K12" s="0" t="n">
        <f aca="false">J12+I12+B12</f>
        <v>4.0495</v>
      </c>
      <c r="M12" s="16" t="n">
        <v>0.305</v>
      </c>
      <c r="N12" s="16" t="n">
        <f aca="false">M12</f>
        <v>0.305</v>
      </c>
      <c r="O12" s="16" t="n">
        <f aca="false">N12*$O$2</f>
        <v>0.2745</v>
      </c>
      <c r="Q12" s="0" t="n">
        <v>0.039041127562311</v>
      </c>
      <c r="S12" s="0" t="n">
        <f aca="false">I12*'Spread Option'!N12</f>
        <v>0.166223839423572</v>
      </c>
    </row>
    <row r="13" customFormat="false" ht="12.75" hidden="false" customHeight="false" outlineLevel="0" collapsed="false">
      <c r="A13" s="10" t="n">
        <f aca="false">EDATE(A12,1)</f>
        <v>38384</v>
      </c>
      <c r="B13" s="0" t="n">
        <v>3.8875</v>
      </c>
      <c r="C13" s="0" t="n">
        <v>0.006</v>
      </c>
      <c r="D13" s="0" t="n">
        <v>0.0075</v>
      </c>
      <c r="E13" s="0" t="n">
        <f aca="false">D13+C13+B13</f>
        <v>3.901</v>
      </c>
      <c r="F13" s="0" t="n">
        <v>-0.0165</v>
      </c>
      <c r="G13" s="0" t="n">
        <v>0.0025</v>
      </c>
      <c r="H13" s="0" t="n">
        <f aca="false">G13+F13+B13</f>
        <v>3.8735</v>
      </c>
      <c r="I13" s="0" t="n">
        <v>0.075</v>
      </c>
      <c r="J13" s="0" t="n">
        <v>0</v>
      </c>
      <c r="K13" s="0" t="n">
        <f aca="false">J13+I13+B13</f>
        <v>3.9625</v>
      </c>
      <c r="M13" s="16" t="n">
        <v>0.3</v>
      </c>
      <c r="N13" s="16" t="n">
        <f aca="false">M13</f>
        <v>0.3</v>
      </c>
      <c r="O13" s="16" t="n">
        <f aca="false">N13*$O$2</f>
        <v>0.27</v>
      </c>
      <c r="Q13" s="0" t="n">
        <v>0.0394693601037894</v>
      </c>
      <c r="S13" s="0" t="n">
        <f aca="false">I13*'Spread Option'!N13</f>
        <v>0.167165404734745</v>
      </c>
    </row>
    <row r="14" customFormat="false" ht="12.75" hidden="false" customHeight="false" outlineLevel="0" collapsed="false">
      <c r="A14" s="10" t="n">
        <f aca="false">EDATE(A13,1)</f>
        <v>38412</v>
      </c>
      <c r="B14" s="0" t="n">
        <v>3.7485</v>
      </c>
      <c r="C14" s="0" t="n">
        <v>0.006</v>
      </c>
      <c r="D14" s="0" t="n">
        <v>0.0075</v>
      </c>
      <c r="E14" s="0" t="n">
        <f aca="false">D14+C14+B14</f>
        <v>3.762</v>
      </c>
      <c r="F14" s="0" t="n">
        <v>-0.0165</v>
      </c>
      <c r="G14" s="0" t="n">
        <v>0.0025</v>
      </c>
      <c r="H14" s="0" t="n">
        <f aca="false">G14+F14+B14</f>
        <v>3.7345</v>
      </c>
      <c r="I14" s="0" t="n">
        <v>0.25</v>
      </c>
      <c r="J14" s="0" t="n">
        <v>0</v>
      </c>
      <c r="K14" s="0" t="n">
        <f aca="false">J14+I14+B14</f>
        <v>3.9985</v>
      </c>
      <c r="M14" s="16" t="n">
        <v>0.285</v>
      </c>
      <c r="N14" s="16" t="n">
        <f aca="false">M14</f>
        <v>0.285</v>
      </c>
      <c r="O14" s="16" t="n">
        <f aca="false">N14*$O$2</f>
        <v>0.2565</v>
      </c>
      <c r="Q14" s="0" t="n">
        <v>0.0398880989013208</v>
      </c>
      <c r="S14" s="0" t="n">
        <f aca="false">I14*'Spread Option'!N14</f>
        <v>0.560048999025689</v>
      </c>
    </row>
    <row r="15" customFormat="false" ht="12.75" hidden="false" customHeight="false" outlineLevel="0" collapsed="false">
      <c r="A15" s="10" t="n">
        <f aca="false">EDATE(A14,1)</f>
        <v>38443</v>
      </c>
      <c r="B15" s="0" t="n">
        <v>3.5945</v>
      </c>
      <c r="C15" s="0" t="n">
        <v>0.01</v>
      </c>
      <c r="D15" s="0" t="n">
        <v>0.0075</v>
      </c>
      <c r="E15" s="0" t="n">
        <f aca="false">D15+C15+B15</f>
        <v>3.612</v>
      </c>
      <c r="F15" s="0" t="n">
        <v>-0.0125</v>
      </c>
      <c r="G15" s="0" t="n">
        <v>0.0075</v>
      </c>
      <c r="H15" s="0" t="n">
        <f aca="false">G15+F15+B15</f>
        <v>3.5895</v>
      </c>
      <c r="I15" s="0" t="n">
        <v>0.6</v>
      </c>
      <c r="J15" s="0" t="n">
        <v>0</v>
      </c>
      <c r="K15" s="0" t="n">
        <f aca="false">J15+I15+B15</f>
        <v>4.1945</v>
      </c>
      <c r="M15" s="16" t="n">
        <v>0.2725</v>
      </c>
      <c r="N15" s="16" t="n">
        <f aca="false">M15</f>
        <v>0.2725</v>
      </c>
      <c r="O15" s="16" t="n">
        <f aca="false">N15*$O$2</f>
        <v>0.24525</v>
      </c>
      <c r="Q15" s="0" t="n">
        <v>0.0402663146399824</v>
      </c>
      <c r="S15" s="0" t="n">
        <f aca="false">I15*'Spread Option'!N15</f>
        <v>1.34990651630603</v>
      </c>
    </row>
    <row r="16" customFormat="false" ht="12.75" hidden="false" customHeight="false" outlineLevel="0" collapsed="false">
      <c r="A16" s="10" t="n">
        <f aca="false">EDATE(A15,1)</f>
        <v>38473</v>
      </c>
      <c r="B16" s="0" t="n">
        <v>3.6095</v>
      </c>
      <c r="C16" s="0" t="n">
        <v>0.01</v>
      </c>
      <c r="D16" s="0" t="n">
        <v>0.0075</v>
      </c>
      <c r="E16" s="0" t="n">
        <f aca="false">D16+C16+B16</f>
        <v>3.627</v>
      </c>
      <c r="F16" s="0" t="n">
        <v>-0.0125</v>
      </c>
      <c r="G16" s="0" t="n">
        <v>0.0075</v>
      </c>
      <c r="H16" s="0" t="n">
        <f aca="false">G16+F16+B16</f>
        <v>3.6045</v>
      </c>
      <c r="I16" s="0" t="n">
        <v>0.75</v>
      </c>
      <c r="J16" s="0" t="n">
        <v>0</v>
      </c>
      <c r="K16" s="0" t="n">
        <f aca="false">J16+I16+B16</f>
        <v>4.3595</v>
      </c>
      <c r="M16" s="16" t="n">
        <v>0.265</v>
      </c>
      <c r="N16" s="16" t="n">
        <f aca="false">M16</f>
        <v>0.265</v>
      </c>
      <c r="O16" s="16" t="n">
        <f aca="false">N16*$O$1</f>
        <v>0.265</v>
      </c>
      <c r="Q16" s="0" t="n">
        <v>0.0406567866441923</v>
      </c>
      <c r="S16" s="0" t="n">
        <f aca="false">I16*'Spread Option'!N16</f>
        <v>1.69477050555977</v>
      </c>
    </row>
    <row r="17" customFormat="false" ht="12.75" hidden="false" customHeight="false" outlineLevel="0" collapsed="false">
      <c r="A17" s="10" t="n">
        <f aca="false">EDATE(A16,1)</f>
        <v>38504</v>
      </c>
      <c r="B17" s="0" t="n">
        <v>3.6475</v>
      </c>
      <c r="C17" s="0" t="n">
        <v>0.0125</v>
      </c>
      <c r="D17" s="0" t="n">
        <v>0.0075</v>
      </c>
      <c r="E17" s="0" t="n">
        <f aca="false">D17+C17+B17</f>
        <v>3.6675</v>
      </c>
      <c r="F17" s="0" t="n">
        <v>-0.01</v>
      </c>
      <c r="G17" s="0" t="n">
        <v>0.0075</v>
      </c>
      <c r="H17" s="0" t="n">
        <f aca="false">G17+F17+B17</f>
        <v>3.645</v>
      </c>
      <c r="I17" s="0" t="n">
        <v>0.85</v>
      </c>
      <c r="J17" s="0" t="n">
        <v>0</v>
      </c>
      <c r="K17" s="0" t="n">
        <f aca="false">J17+I17+B17</f>
        <v>4.4975</v>
      </c>
      <c r="M17" s="16" t="n">
        <v>0.26</v>
      </c>
      <c r="N17" s="16" t="n">
        <f aca="false">M17</f>
        <v>0.26</v>
      </c>
      <c r="O17" s="16" t="n">
        <f aca="false">N17*$O$1</f>
        <v>0.26</v>
      </c>
      <c r="Q17" s="0" t="n">
        <v>0.0410100514592053</v>
      </c>
      <c r="S17" s="0" t="n">
        <f aca="false">I17*'Spread Option'!N17</f>
        <v>1.92781694874657</v>
      </c>
    </row>
    <row r="18" customFormat="false" ht="12.75" hidden="false" customHeight="false" outlineLevel="0" collapsed="false">
      <c r="A18" s="10" t="n">
        <f aca="false">EDATE(A17,1)</f>
        <v>38534</v>
      </c>
      <c r="B18" s="0" t="n">
        <v>3.6925</v>
      </c>
      <c r="C18" s="0" t="n">
        <v>0.01</v>
      </c>
      <c r="D18" s="0" t="n">
        <v>0.0075</v>
      </c>
      <c r="E18" s="0" t="n">
        <f aca="false">D18+C18+B18</f>
        <v>3.71</v>
      </c>
      <c r="F18" s="0" t="n">
        <v>-0.0125</v>
      </c>
      <c r="G18" s="0" t="n">
        <v>0.0075</v>
      </c>
      <c r="H18" s="0" t="n">
        <f aca="false">G18+F18+B18</f>
        <v>3.6875</v>
      </c>
      <c r="I18" s="0" t="n">
        <v>1.05</v>
      </c>
      <c r="J18" s="0" t="n">
        <v>0</v>
      </c>
      <c r="K18" s="0" t="n">
        <f aca="false">J18+I18+B18</f>
        <v>4.7425</v>
      </c>
      <c r="M18" s="16" t="n">
        <v>0.26</v>
      </c>
      <c r="N18" s="16" t="n">
        <f aca="false">M18</f>
        <v>0.26</v>
      </c>
      <c r="O18" s="16" t="n">
        <f aca="false">N18*$O$1</f>
        <v>0.26</v>
      </c>
      <c r="Q18" s="0" t="n">
        <v>0.0413750918120188</v>
      </c>
      <c r="S18" s="0" t="n">
        <f aca="false">I18*'Spread Option'!N18</f>
        <v>2.39034257795529</v>
      </c>
    </row>
    <row r="19" customFormat="false" ht="12.75" hidden="false" customHeight="false" outlineLevel="0" collapsed="false">
      <c r="A19" s="10" t="n">
        <f aca="false">EDATE(A18,1)</f>
        <v>38565</v>
      </c>
      <c r="B19" s="0" t="n">
        <v>3.7305</v>
      </c>
      <c r="C19" s="0" t="n">
        <v>0.0075</v>
      </c>
      <c r="D19" s="0" t="n">
        <v>0.0075</v>
      </c>
      <c r="E19" s="0" t="n">
        <f aca="false">D19+C19+B19</f>
        <v>3.7455</v>
      </c>
      <c r="F19" s="0" t="n">
        <v>-0.015</v>
      </c>
      <c r="G19" s="0" t="n">
        <v>0.0075</v>
      </c>
      <c r="H19" s="0" t="n">
        <f aca="false">G19+F19+B19</f>
        <v>3.723</v>
      </c>
      <c r="I19" s="0" t="n">
        <v>1.05</v>
      </c>
      <c r="J19" s="0" t="n">
        <v>0</v>
      </c>
      <c r="K19" s="0" t="n">
        <f aca="false">J19+I19+B19</f>
        <v>4.7805</v>
      </c>
      <c r="M19" s="16" t="n">
        <v>0.26</v>
      </c>
      <c r="N19" s="16" t="n">
        <f aca="false">M19</f>
        <v>0.26</v>
      </c>
      <c r="O19" s="16" t="n">
        <f aca="false">N19*$O$1</f>
        <v>0.26</v>
      </c>
      <c r="Q19" s="0" t="n">
        <v>0.0417145243834014</v>
      </c>
      <c r="S19" s="0" t="n">
        <f aca="false">I19*'Spread Option'!N19</f>
        <v>2.39794541895775</v>
      </c>
    </row>
    <row r="20" customFormat="false" ht="12.75" hidden="false" customHeight="false" outlineLevel="0" collapsed="false">
      <c r="A20" s="10" t="n">
        <f aca="false">EDATE(A19,1)</f>
        <v>38596</v>
      </c>
      <c r="B20" s="0" t="n">
        <v>3.7245</v>
      </c>
      <c r="C20" s="0" t="n">
        <v>0.0075</v>
      </c>
      <c r="D20" s="0" t="n">
        <v>0.0075</v>
      </c>
      <c r="E20" s="0" t="n">
        <f aca="false">D20+C20+B20</f>
        <v>3.7395</v>
      </c>
      <c r="F20" s="0" t="n">
        <v>-0.015</v>
      </c>
      <c r="G20" s="0" t="n">
        <v>0.0075</v>
      </c>
      <c r="H20" s="0" t="n">
        <f aca="false">G20+F20+B20</f>
        <v>3.717</v>
      </c>
      <c r="I20" s="0" t="n">
        <v>0.65</v>
      </c>
      <c r="J20" s="0" t="n">
        <v>0</v>
      </c>
      <c r="K20" s="0" t="n">
        <f aca="false">J20+I20+B20</f>
        <v>4.3745</v>
      </c>
      <c r="M20" s="16" t="n">
        <v>0.26</v>
      </c>
      <c r="N20" s="16" t="n">
        <f aca="false">M20</f>
        <v>0.26</v>
      </c>
      <c r="O20" s="16" t="n">
        <f aca="false">N20*$O$1</f>
        <v>0.26</v>
      </c>
      <c r="Q20" s="0" t="n">
        <v>0.0420519611121328</v>
      </c>
      <c r="S20" s="0" t="n">
        <f aca="false">I20*'Spread Option'!N20</f>
        <v>1.48918989061654</v>
      </c>
    </row>
    <row r="21" customFormat="false" ht="12.75" hidden="false" customHeight="false" outlineLevel="0" collapsed="false">
      <c r="A21" s="10" t="n">
        <f aca="false">EDATE(A20,1)</f>
        <v>38626</v>
      </c>
      <c r="B21" s="0" t="n">
        <v>3.7245</v>
      </c>
      <c r="C21" s="0" t="n">
        <v>0.0075</v>
      </c>
      <c r="D21" s="0" t="n">
        <v>0.0075</v>
      </c>
      <c r="E21" s="0" t="n">
        <f aca="false">D21+C21+B21</f>
        <v>3.7395</v>
      </c>
      <c r="F21" s="0" t="n">
        <v>-0.015</v>
      </c>
      <c r="G21" s="0" t="n">
        <v>0.0075</v>
      </c>
      <c r="H21" s="0" t="n">
        <f aca="false">G21+F21+B21</f>
        <v>3.717</v>
      </c>
      <c r="I21" s="0" t="n">
        <v>0.35</v>
      </c>
      <c r="J21" s="0" t="n">
        <v>0</v>
      </c>
      <c r="K21" s="0" t="n">
        <f aca="false">J21+I21+B21</f>
        <v>4.0745</v>
      </c>
      <c r="M21" s="16" t="n">
        <v>0.26</v>
      </c>
      <c r="N21" s="16" t="n">
        <f aca="false">M21</f>
        <v>0.26</v>
      </c>
      <c r="O21" s="16" t="n">
        <f aca="false">N21*$O$2</f>
        <v>0.234</v>
      </c>
      <c r="Q21" s="0" t="n">
        <v>0.0423893978790302</v>
      </c>
      <c r="S21" s="0" t="n">
        <f aca="false">I21*'Spread Option'!N21</f>
        <v>0.804299075777855</v>
      </c>
    </row>
    <row r="22" customFormat="false" ht="12.75" hidden="false" customHeight="false" outlineLevel="0" collapsed="false">
      <c r="A22" s="10" t="n">
        <f aca="false">EDATE(A21,1)</f>
        <v>38657</v>
      </c>
      <c r="B22" s="0" t="n">
        <v>3.9075</v>
      </c>
      <c r="C22" s="0" t="n">
        <v>0.006</v>
      </c>
      <c r="D22" s="0" t="n">
        <v>0.0075</v>
      </c>
      <c r="E22" s="0" t="n">
        <f aca="false">D22+C22+B22</f>
        <v>3.921</v>
      </c>
      <c r="F22" s="0" t="n">
        <v>-0.0165</v>
      </c>
      <c r="G22" s="0" t="n">
        <v>0.0025</v>
      </c>
      <c r="H22" s="0" t="n">
        <f aca="false">G22+F22+B22</f>
        <v>3.8935</v>
      </c>
      <c r="I22" s="0" t="n">
        <v>0.27</v>
      </c>
      <c r="J22" s="0" t="n">
        <v>0</v>
      </c>
      <c r="K22" s="0" t="n">
        <f aca="false">J22+I22+B22</f>
        <v>4.1775</v>
      </c>
      <c r="M22" s="16" t="n">
        <v>0.26</v>
      </c>
      <c r="N22" s="16" t="n">
        <f aca="false">M22</f>
        <v>0.26</v>
      </c>
      <c r="O22" s="16" t="n">
        <f aca="false">N22*$O$2</f>
        <v>0.234</v>
      </c>
      <c r="Q22" s="0" t="n">
        <v>0.0427077039376709</v>
      </c>
      <c r="S22" s="0" t="n">
        <f aca="false">I22*'Spread Option'!N22</f>
        <v>0.622143893633448</v>
      </c>
    </row>
    <row r="23" customFormat="false" ht="12.75" hidden="false" customHeight="false" outlineLevel="0" collapsed="false">
      <c r="A23" s="10" t="n">
        <f aca="false">EDATE(A22,1)</f>
        <v>38687</v>
      </c>
      <c r="B23" s="0" t="n">
        <v>4.0245</v>
      </c>
      <c r="C23" s="0" t="n">
        <v>0.006</v>
      </c>
      <c r="D23" s="0" t="n">
        <v>0.0075</v>
      </c>
      <c r="E23" s="0" t="n">
        <f aca="false">D23+C23+B23</f>
        <v>4.038</v>
      </c>
      <c r="F23" s="0" t="n">
        <v>-0.0165</v>
      </c>
      <c r="G23" s="0" t="n">
        <v>0.0025</v>
      </c>
      <c r="H23" s="0" t="n">
        <f aca="false">G23+F23+B23</f>
        <v>4.0105</v>
      </c>
      <c r="I23" s="0" t="n">
        <v>0.25</v>
      </c>
      <c r="J23" s="0" t="n">
        <v>0</v>
      </c>
      <c r="K23" s="0" t="n">
        <f aca="false">J23+I23+B23</f>
        <v>4.2745</v>
      </c>
      <c r="M23" s="16" t="n">
        <v>0.26</v>
      </c>
      <c r="N23" s="16" t="n">
        <f aca="false">M23</f>
        <v>0.26</v>
      </c>
      <c r="O23" s="16" t="n">
        <f aca="false">N23*$O$2</f>
        <v>0.234</v>
      </c>
      <c r="Q23" s="0" t="n">
        <v>0.0430181127378</v>
      </c>
      <c r="S23" s="0" t="n">
        <f aca="false">I23*'Spread Option'!N23</f>
        <v>0.577437966801305</v>
      </c>
    </row>
    <row r="24" customFormat="false" ht="12.75" hidden="false" customHeight="false" outlineLevel="0" collapsed="false">
      <c r="A24" s="10" t="n">
        <f aca="false">EDATE(A23,1)</f>
        <v>38718</v>
      </c>
      <c r="B24" s="0" t="n">
        <v>4.0695</v>
      </c>
      <c r="C24" s="0" t="n">
        <v>0.006</v>
      </c>
      <c r="D24" s="0" t="n">
        <v>0.0075</v>
      </c>
      <c r="E24" s="0" t="n">
        <f aca="false">D24+C24+B24</f>
        <v>4.083</v>
      </c>
      <c r="F24" s="0" t="n">
        <v>-0.0165</v>
      </c>
      <c r="G24" s="0" t="n">
        <v>0.0025</v>
      </c>
      <c r="H24" s="0" t="n">
        <f aca="false">G24+F24+B24</f>
        <v>4.0555</v>
      </c>
      <c r="I24" s="0" t="n">
        <v>0.075</v>
      </c>
      <c r="J24" s="0" t="n">
        <v>0</v>
      </c>
      <c r="K24" s="0" t="n">
        <f aca="false">J24+I24+B24</f>
        <v>4.1445</v>
      </c>
      <c r="M24" s="16" t="n">
        <v>0.26</v>
      </c>
      <c r="N24" s="16" t="n">
        <f aca="false">M24</f>
        <v>0.26</v>
      </c>
      <c r="O24" s="16" t="n">
        <f aca="false">N24*$O$2</f>
        <v>0.234</v>
      </c>
      <c r="Q24" s="0" t="n">
        <v>0.0433185083815642</v>
      </c>
      <c r="S24" s="0" t="n">
        <f aca="false">I24*'Spread Option'!N24</f>
        <v>0.173603583160431</v>
      </c>
    </row>
    <row r="25" customFormat="false" ht="12.75" hidden="false" customHeight="false" outlineLevel="0" collapsed="false">
      <c r="A25" s="10" t="n">
        <f aca="false">EDATE(A24,1)</f>
        <v>38749</v>
      </c>
      <c r="B25" s="0" t="n">
        <v>3.9825</v>
      </c>
      <c r="C25" s="0" t="n">
        <v>0.006</v>
      </c>
      <c r="D25" s="0" t="n">
        <v>0.0075</v>
      </c>
      <c r="E25" s="0" t="n">
        <f aca="false">D25+C25+B25</f>
        <v>3.996</v>
      </c>
      <c r="F25" s="0" t="n">
        <v>-0.0165</v>
      </c>
      <c r="G25" s="0" t="n">
        <v>0.0025</v>
      </c>
      <c r="H25" s="0" t="n">
        <f aca="false">G25+F25+B25</f>
        <v>3.9685</v>
      </c>
      <c r="I25" s="0" t="n">
        <v>0.075</v>
      </c>
      <c r="J25" s="0" t="n">
        <v>0</v>
      </c>
      <c r="K25" s="0" t="n">
        <f aca="false">J25+I25+B25</f>
        <v>4.0575</v>
      </c>
      <c r="M25" s="16" t="n">
        <v>0.25</v>
      </c>
      <c r="N25" s="16" t="n">
        <f aca="false">M25</f>
        <v>0.25</v>
      </c>
      <c r="O25" s="16" t="n">
        <f aca="false">N25*$O$2</f>
        <v>0.225</v>
      </c>
      <c r="Q25" s="0" t="n">
        <v>0.0436066808073443</v>
      </c>
      <c r="S25" s="0" t="n">
        <f aca="false">I25*'Spread Option'!N25</f>
        <v>0.173988808066584</v>
      </c>
    </row>
    <row r="26" customFormat="false" ht="12.75" hidden="false" customHeight="false" outlineLevel="0" collapsed="false">
      <c r="A26" s="10" t="n">
        <f aca="false">EDATE(A25,1)</f>
        <v>38777</v>
      </c>
      <c r="B26" s="0" t="n">
        <v>3.8435</v>
      </c>
      <c r="C26" s="0" t="n">
        <v>0.01</v>
      </c>
      <c r="D26" s="0" t="n">
        <v>0.0075</v>
      </c>
      <c r="E26" s="0" t="n">
        <f aca="false">D26+C26+B26</f>
        <v>3.861</v>
      </c>
      <c r="F26" s="0" t="n">
        <v>-0.0125</v>
      </c>
      <c r="G26" s="0" t="n">
        <v>0.0025</v>
      </c>
      <c r="H26" s="0" t="n">
        <f aca="false">G26+F26+B26</f>
        <v>3.8335</v>
      </c>
      <c r="I26" s="0" t="n">
        <v>0.25</v>
      </c>
      <c r="J26" s="0" t="n">
        <v>0</v>
      </c>
      <c r="K26" s="0" t="n">
        <f aca="false">J26+I26+B26</f>
        <v>4.0935</v>
      </c>
      <c r="M26" s="16" t="n">
        <v>0.2425</v>
      </c>
      <c r="N26" s="16" t="n">
        <f aca="false">M26</f>
        <v>0.2425</v>
      </c>
      <c r="O26" s="16" t="n">
        <f aca="false">N26*$O$2</f>
        <v>0.21825</v>
      </c>
      <c r="Q26" s="0" t="n">
        <v>0.0438544233704334</v>
      </c>
      <c r="S26" s="0" t="n">
        <f aca="false">I26*'Spread Option'!N26</f>
        <v>0.580570522453696</v>
      </c>
    </row>
    <row r="27" customFormat="false" ht="12.75" hidden="false" customHeight="false" outlineLevel="0" collapsed="false">
      <c r="A27" s="10" t="n">
        <f aca="false">EDATE(A26,1)</f>
        <v>38808</v>
      </c>
      <c r="B27" s="0" t="n">
        <v>3.6895</v>
      </c>
      <c r="C27" s="0" t="n">
        <v>0.01</v>
      </c>
      <c r="D27" s="0" t="n">
        <v>0.01</v>
      </c>
      <c r="E27" s="0" t="n">
        <f aca="false">D27+C27+B27</f>
        <v>3.7095</v>
      </c>
      <c r="F27" s="0" t="n">
        <v>-0.0125</v>
      </c>
      <c r="G27" s="0" t="n">
        <v>0.0075</v>
      </c>
      <c r="H27" s="0" t="n">
        <f aca="false">G27+F27+B27</f>
        <v>3.6845</v>
      </c>
      <c r="I27" s="0" t="n">
        <v>0.65</v>
      </c>
      <c r="J27" s="0" t="n">
        <v>0</v>
      </c>
      <c r="K27" s="0" t="n">
        <f aca="false">J27+I27+B27</f>
        <v>4.3395</v>
      </c>
      <c r="M27" s="16" t="n">
        <v>0.24</v>
      </c>
      <c r="N27" s="16" t="n">
        <f aca="false">M27</f>
        <v>0.24</v>
      </c>
      <c r="O27" s="16" t="n">
        <f aca="false">N27*$O$2</f>
        <v>0.216</v>
      </c>
      <c r="Q27" s="0" t="n">
        <v>0.0440781908644388</v>
      </c>
      <c r="S27" s="0" t="n">
        <f aca="false">I27*'Spread Option'!N27</f>
        <v>1.51049736217645</v>
      </c>
    </row>
    <row r="28" customFormat="false" ht="12.75" hidden="false" customHeight="false" outlineLevel="0" collapsed="false">
      <c r="A28" s="10" t="n">
        <f aca="false">EDATE(A27,1)</f>
        <v>38838</v>
      </c>
      <c r="B28" s="0" t="n">
        <v>3.7045</v>
      </c>
      <c r="C28" s="0" t="n">
        <v>0.0125</v>
      </c>
      <c r="D28" s="0" t="n">
        <v>0.01</v>
      </c>
      <c r="E28" s="0" t="n">
        <f aca="false">D28+C28+B28</f>
        <v>3.727</v>
      </c>
      <c r="F28" s="0" t="n">
        <v>-0.01</v>
      </c>
      <c r="G28" s="0" t="n">
        <v>0.0075</v>
      </c>
      <c r="H28" s="0" t="n">
        <f aca="false">G28+F28+B28</f>
        <v>3.702</v>
      </c>
      <c r="I28" s="0" t="n">
        <v>0.8</v>
      </c>
      <c r="J28" s="0" t="n">
        <v>0</v>
      </c>
      <c r="K28" s="0" t="n">
        <f aca="false">J28+I28+B28</f>
        <v>4.5045</v>
      </c>
      <c r="M28" s="16" t="n">
        <v>0.2375</v>
      </c>
      <c r="N28" s="16" t="n">
        <f aca="false">M28</f>
        <v>0.2375</v>
      </c>
      <c r="O28" s="16" t="n">
        <f aca="false">N28*$O$1</f>
        <v>0.2375</v>
      </c>
      <c r="Q28" s="0" t="n">
        <v>0.044325933466645</v>
      </c>
      <c r="S28" s="0" t="n">
        <f aca="false">I28*'Spread Option'!N28</f>
        <v>1.86087184841816</v>
      </c>
    </row>
    <row r="29" customFormat="false" ht="12.75" hidden="false" customHeight="false" outlineLevel="0" collapsed="false">
      <c r="A29" s="10" t="n">
        <f aca="false">EDATE(A28,1)</f>
        <v>38869</v>
      </c>
      <c r="B29" s="0" t="n">
        <v>3.7425</v>
      </c>
      <c r="C29" s="0" t="n">
        <v>0.01</v>
      </c>
      <c r="D29" s="0" t="n">
        <v>0.01</v>
      </c>
      <c r="E29" s="0" t="n">
        <f aca="false">D29+C29+B29</f>
        <v>3.7625</v>
      </c>
      <c r="F29" s="0" t="n">
        <v>-0.0125</v>
      </c>
      <c r="G29" s="0" t="n">
        <v>0.0075</v>
      </c>
      <c r="H29" s="0" t="n">
        <f aca="false">G29+F29+B29</f>
        <v>3.7375</v>
      </c>
      <c r="I29" s="0" t="n">
        <v>0.9</v>
      </c>
      <c r="J29" s="0" t="n">
        <v>0</v>
      </c>
      <c r="K29" s="0" t="n">
        <f aca="false">J29+I29+B29</f>
        <v>4.6425</v>
      </c>
      <c r="M29" s="16" t="n">
        <v>0.2375</v>
      </c>
      <c r="N29" s="16" t="n">
        <f aca="false">M29</f>
        <v>0.2375</v>
      </c>
      <c r="O29" s="16" t="n">
        <f aca="false">N29*$O$1</f>
        <v>0.2375</v>
      </c>
      <c r="Q29" s="0" t="n">
        <v>0.0445656843915714</v>
      </c>
      <c r="S29" s="0" t="n">
        <f aca="false">I29*'Spread Option'!N29</f>
        <v>2.09535717014373</v>
      </c>
    </row>
    <row r="30" customFormat="false" ht="12.75" hidden="false" customHeight="false" outlineLevel="0" collapsed="false">
      <c r="A30" s="10" t="n">
        <f aca="false">EDATE(A29,1)</f>
        <v>38899</v>
      </c>
      <c r="B30" s="0" t="n">
        <v>3.7875</v>
      </c>
      <c r="C30" s="0" t="n">
        <v>0.0075</v>
      </c>
      <c r="D30" s="0" t="n">
        <v>0.01</v>
      </c>
      <c r="E30" s="0" t="n">
        <f aca="false">D30+C30+B30</f>
        <v>3.805</v>
      </c>
      <c r="F30" s="0" t="n">
        <v>-0.015</v>
      </c>
      <c r="G30" s="0" t="n">
        <v>0.0075</v>
      </c>
      <c r="H30" s="0" t="n">
        <f aca="false">G30+F30+B30</f>
        <v>3.78</v>
      </c>
      <c r="I30" s="0" t="n">
        <v>1.1</v>
      </c>
      <c r="J30" s="0" t="n">
        <v>0</v>
      </c>
      <c r="K30" s="0" t="n">
        <f aca="false">J30+I30+B30</f>
        <v>4.8875</v>
      </c>
      <c r="M30" s="16" t="n">
        <v>0.2375</v>
      </c>
      <c r="N30" s="16" t="n">
        <f aca="false">M30</f>
        <v>0.2375</v>
      </c>
      <c r="O30" s="16" t="n">
        <f aca="false">N30*$O$1</f>
        <v>0.2375</v>
      </c>
      <c r="Q30" s="0" t="n">
        <v>0.0448134270342115</v>
      </c>
      <c r="S30" s="0" t="n">
        <f aca="false">I30*'Spread Option'!N30</f>
        <v>2.56325884042187</v>
      </c>
    </row>
    <row r="31" customFormat="false" ht="12.75" hidden="false" customHeight="false" outlineLevel="0" collapsed="false">
      <c r="A31" s="10" t="n">
        <f aca="false">EDATE(A30,1)</f>
        <v>38930</v>
      </c>
      <c r="B31" s="0" t="n">
        <v>3.8255</v>
      </c>
      <c r="C31" s="0" t="n">
        <v>0.0075</v>
      </c>
      <c r="D31" s="0" t="n">
        <v>0.01</v>
      </c>
      <c r="E31" s="0" t="n">
        <f aca="false">D31+C31+B31</f>
        <v>3.843</v>
      </c>
      <c r="F31" s="0" t="n">
        <v>-0.015</v>
      </c>
      <c r="G31" s="0" t="n">
        <v>0.0075</v>
      </c>
      <c r="H31" s="0" t="n">
        <f aca="false">G31+F31+B31</f>
        <v>3.818</v>
      </c>
      <c r="I31" s="0" t="n">
        <v>1.1</v>
      </c>
      <c r="J31" s="0" t="n">
        <v>0</v>
      </c>
      <c r="K31" s="0" t="n">
        <f aca="false">J31+I31+B31</f>
        <v>4.9255</v>
      </c>
      <c r="M31" s="16" t="n">
        <v>0.2375</v>
      </c>
      <c r="N31" s="16" t="n">
        <f aca="false">M31</f>
        <v>0.2375</v>
      </c>
      <c r="O31" s="16" t="n">
        <f aca="false">N31*$O$1</f>
        <v>0.2375</v>
      </c>
      <c r="Q31" s="0" t="n">
        <v>0.0450531779982626</v>
      </c>
      <c r="S31" s="0" t="n">
        <f aca="false">I31*'Spread Option'!N31</f>
        <v>2.56503963361607</v>
      </c>
    </row>
    <row r="32" customFormat="false" ht="12.75" hidden="false" customHeight="false" outlineLevel="0" collapsed="false">
      <c r="A32" s="10" t="n">
        <f aca="false">EDATE(A31,1)</f>
        <v>38961</v>
      </c>
      <c r="B32" s="0" t="n">
        <v>3.8195</v>
      </c>
      <c r="C32" s="0" t="n">
        <v>0.0075</v>
      </c>
      <c r="D32" s="0" t="n">
        <v>0.01</v>
      </c>
      <c r="E32" s="0" t="n">
        <f aca="false">D32+C32+B32</f>
        <v>3.837</v>
      </c>
      <c r="F32" s="0" t="n">
        <v>-0.015</v>
      </c>
      <c r="G32" s="0" t="n">
        <v>0.0075</v>
      </c>
      <c r="H32" s="0" t="n">
        <f aca="false">G32+F32+B32</f>
        <v>3.812</v>
      </c>
      <c r="I32" s="0" t="n">
        <v>0.65</v>
      </c>
      <c r="J32" s="0" t="n">
        <v>0</v>
      </c>
      <c r="K32" s="0" t="n">
        <f aca="false">J32+I32+B32</f>
        <v>4.4695</v>
      </c>
      <c r="M32" s="16" t="n">
        <v>0.2375</v>
      </c>
      <c r="N32" s="16" t="n">
        <f aca="false">M32</f>
        <v>0.2375</v>
      </c>
      <c r="O32" s="16" t="n">
        <f aca="false">N32*$O$1</f>
        <v>0.2375</v>
      </c>
      <c r="Q32" s="0" t="n">
        <v>0.0453009206813268</v>
      </c>
      <c r="S32" s="0" t="n">
        <f aca="false">I32*'Spread Option'!N32</f>
        <v>1.51710739923374</v>
      </c>
    </row>
    <row r="33" customFormat="false" ht="12.75" hidden="false" customHeight="false" outlineLevel="0" collapsed="false">
      <c r="A33" s="10" t="n">
        <f aca="false">EDATE(A32,1)</f>
        <v>38991</v>
      </c>
      <c r="B33" s="0" t="n">
        <v>3.8195</v>
      </c>
      <c r="C33" s="0" t="n">
        <v>0.006</v>
      </c>
      <c r="D33" s="0" t="n">
        <v>0.01</v>
      </c>
      <c r="E33" s="0" t="n">
        <f aca="false">D33+C33+B33</f>
        <v>3.8355</v>
      </c>
      <c r="F33" s="0" t="n">
        <v>-0.0165</v>
      </c>
      <c r="G33" s="0" t="n">
        <v>0.0075</v>
      </c>
      <c r="H33" s="0" t="n">
        <f aca="false">G33+F33+B33</f>
        <v>3.8105</v>
      </c>
      <c r="I33" s="0" t="n">
        <v>0.35</v>
      </c>
      <c r="J33" s="0" t="n">
        <v>0</v>
      </c>
      <c r="K33" s="0" t="n">
        <f aca="false">J33+I33+B33</f>
        <v>4.1695</v>
      </c>
      <c r="M33" s="16" t="n">
        <v>0.2375</v>
      </c>
      <c r="N33" s="16" t="n">
        <f aca="false">M33</f>
        <v>0.2375</v>
      </c>
      <c r="O33" s="16" t="n">
        <f aca="false">N33*$O$2</f>
        <v>0.21375</v>
      </c>
      <c r="Q33" s="0" t="n">
        <v>0.0455486633849307</v>
      </c>
      <c r="S33" s="0" t="n">
        <f aca="false">I33*'Spread Option'!N33</f>
        <v>0.817525887733976</v>
      </c>
    </row>
    <row r="34" customFormat="false" ht="12.75" hidden="false" customHeight="false" outlineLevel="0" collapsed="false">
      <c r="A34" s="10" t="n">
        <f aca="false">EDATE(A33,1)</f>
        <v>39022</v>
      </c>
      <c r="B34" s="0" t="n">
        <v>4.0025</v>
      </c>
      <c r="C34" s="0" t="n">
        <v>0.007</v>
      </c>
      <c r="D34" s="0" t="n">
        <v>0.0075</v>
      </c>
      <c r="E34" s="0" t="n">
        <f aca="false">D34+C34+B34</f>
        <v>4.017</v>
      </c>
      <c r="F34" s="0" t="n">
        <v>-0.013</v>
      </c>
      <c r="G34" s="0" t="n">
        <v>0.0025</v>
      </c>
      <c r="H34" s="0" t="n">
        <f aca="false">G34+F34+B34</f>
        <v>3.992</v>
      </c>
      <c r="I34" s="0" t="n">
        <v>0.27</v>
      </c>
      <c r="J34" s="0" t="n">
        <v>0</v>
      </c>
      <c r="K34" s="0" t="n">
        <f aca="false">J34+I34+B34</f>
        <v>4.2725</v>
      </c>
      <c r="M34" s="16" t="n">
        <v>0.2375</v>
      </c>
      <c r="N34" s="16" t="n">
        <f aca="false">M34</f>
        <v>0.2375</v>
      </c>
      <c r="O34" s="16" t="n">
        <f aca="false">N34*$O$2</f>
        <v>0.21375</v>
      </c>
      <c r="Q34" s="0" t="n">
        <v>0.0457884144079723</v>
      </c>
      <c r="S34" s="0" t="n">
        <f aca="false">I34*'Spread Option'!N34</f>
        <v>0.631102414265019</v>
      </c>
    </row>
    <row r="35" customFormat="false" ht="12.75" hidden="false" customHeight="false" outlineLevel="0" collapsed="false">
      <c r="A35" s="10" t="n">
        <f aca="false">EDATE(A34,1)</f>
        <v>39052</v>
      </c>
      <c r="B35" s="0" t="n">
        <v>4.1195</v>
      </c>
      <c r="C35" s="0" t="n">
        <v>0.007</v>
      </c>
      <c r="D35" s="0" t="n">
        <v>0.0075</v>
      </c>
      <c r="E35" s="0" t="n">
        <f aca="false">D35+C35+B35</f>
        <v>4.134</v>
      </c>
      <c r="F35" s="0" t="n">
        <v>-0.013</v>
      </c>
      <c r="G35" s="0" t="n">
        <v>0.0025</v>
      </c>
      <c r="H35" s="0" t="n">
        <f aca="false">G35+F35+B35</f>
        <v>4.109</v>
      </c>
      <c r="I35" s="0" t="n">
        <v>0.25</v>
      </c>
      <c r="J35" s="0" t="n">
        <v>0</v>
      </c>
      <c r="K35" s="0" t="n">
        <f aca="false">J35+I35+B35</f>
        <v>4.3695</v>
      </c>
      <c r="M35" s="16" t="n">
        <v>0.24</v>
      </c>
      <c r="N35" s="16" t="n">
        <f aca="false">M35</f>
        <v>0.24</v>
      </c>
      <c r="O35" s="16" t="n">
        <f aca="false">N35*$O$2</f>
        <v>0.216</v>
      </c>
      <c r="Q35" s="0" t="n">
        <v>0.0460197161549374</v>
      </c>
      <c r="S35" s="0" t="n">
        <f aca="false">I35*'Spread Option'!N35</f>
        <v>0.584575586518329</v>
      </c>
    </row>
    <row r="36" customFormat="false" ht="12.75" hidden="false" customHeight="false" outlineLevel="0" collapsed="false">
      <c r="A36" s="10" t="n">
        <f aca="false">EDATE(A35,1)</f>
        <v>39083</v>
      </c>
      <c r="B36" s="0" t="n">
        <v>4.167</v>
      </c>
      <c r="C36" s="0" t="n">
        <v>0.007</v>
      </c>
      <c r="D36" s="0" t="n">
        <v>0.0075</v>
      </c>
      <c r="E36" s="0" t="n">
        <f aca="false">D36+C36+B36</f>
        <v>4.1815</v>
      </c>
      <c r="F36" s="0" t="n">
        <v>-0.013</v>
      </c>
      <c r="G36" s="0" t="n">
        <v>0.0025</v>
      </c>
      <c r="H36" s="0" t="n">
        <f aca="false">G36+F36+B36</f>
        <v>4.1565</v>
      </c>
      <c r="I36" s="0" t="n">
        <v>0.075</v>
      </c>
      <c r="J36" s="0" t="n">
        <v>0</v>
      </c>
      <c r="K36" s="0" t="n">
        <f aca="false">J36+I36+B36</f>
        <v>4.242</v>
      </c>
      <c r="M36" s="16" t="n">
        <v>0.2425</v>
      </c>
      <c r="N36" s="16" t="n">
        <f aca="false">M36</f>
        <v>0.2425</v>
      </c>
      <c r="O36" s="16" t="n">
        <f aca="false">N36*$O$2</f>
        <v>0.21825</v>
      </c>
      <c r="Q36" s="0" t="n">
        <v>0.0462046638885263</v>
      </c>
      <c r="S36" s="0" t="n">
        <f aca="false">I36*'Spread Option'!N36</f>
        <v>0.175284681212054</v>
      </c>
    </row>
    <row r="37" customFormat="false" ht="12.75" hidden="false" customHeight="false" outlineLevel="0" collapsed="false">
      <c r="A37" s="10" t="n">
        <f aca="false">EDATE(A36,1)</f>
        <v>39114</v>
      </c>
      <c r="B37" s="0" t="n">
        <v>4.08</v>
      </c>
      <c r="C37" s="0" t="n">
        <v>0.007</v>
      </c>
      <c r="D37" s="0" t="n">
        <v>0.0075</v>
      </c>
      <c r="E37" s="0" t="n">
        <f aca="false">D37+C37+B37</f>
        <v>4.0945</v>
      </c>
      <c r="F37" s="0" t="n">
        <v>-0.013</v>
      </c>
      <c r="G37" s="0" t="n">
        <v>0.0025</v>
      </c>
      <c r="H37" s="0" t="n">
        <f aca="false">G37+F37+B37</f>
        <v>4.0695</v>
      </c>
      <c r="I37" s="0" t="n">
        <v>0.075</v>
      </c>
      <c r="J37" s="0" t="n">
        <v>0</v>
      </c>
      <c r="K37" s="0" t="n">
        <f aca="false">J37+I37+B37</f>
        <v>4.155</v>
      </c>
      <c r="M37" s="16" t="n">
        <v>0.2375</v>
      </c>
      <c r="N37" s="16" t="n">
        <f aca="false">M37</f>
        <v>0.2375</v>
      </c>
      <c r="O37" s="16" t="n">
        <f aca="false">N37*$O$2</f>
        <v>0.21375</v>
      </c>
      <c r="Q37" s="0" t="n">
        <v>0.0463957765585881</v>
      </c>
      <c r="S37" s="0" t="n">
        <f aca="false">I37*'Spread Option'!N37</f>
        <v>0.175276848162469</v>
      </c>
    </row>
    <row r="38" customFormat="false" ht="12.75" hidden="false" customHeight="false" outlineLevel="0" collapsed="false">
      <c r="A38" s="10" t="n">
        <f aca="false">EDATE(A37,1)</f>
        <v>39142</v>
      </c>
      <c r="B38" s="0" t="n">
        <v>3.941</v>
      </c>
      <c r="C38" s="0" t="n">
        <v>0.011</v>
      </c>
      <c r="D38" s="0" t="n">
        <v>0.0075</v>
      </c>
      <c r="E38" s="0" t="n">
        <f aca="false">D38+C38+B38</f>
        <v>3.9595</v>
      </c>
      <c r="F38" s="0" t="n">
        <v>-0.009</v>
      </c>
      <c r="G38" s="0" t="n">
        <v>0.0025</v>
      </c>
      <c r="H38" s="0" t="n">
        <f aca="false">G38+F38+B38</f>
        <v>3.9345</v>
      </c>
      <c r="I38" s="0" t="n">
        <v>0.2</v>
      </c>
      <c r="J38" s="0" t="n">
        <v>0</v>
      </c>
      <c r="K38" s="0" t="n">
        <f aca="false">J38+I38+B38</f>
        <v>4.141</v>
      </c>
      <c r="M38" s="16" t="n">
        <v>0.2325</v>
      </c>
      <c r="N38" s="16" t="n">
        <f aca="false">M38</f>
        <v>0.2325</v>
      </c>
      <c r="O38" s="16" t="n">
        <f aca="false">N38*$O$2</f>
        <v>0.20925</v>
      </c>
      <c r="Q38" s="0" t="n">
        <v>0.0465868892408663</v>
      </c>
      <c r="S38" s="0" t="n">
        <f aca="false">I38*'Spread Option'!N38</f>
        <v>0.467193754210266</v>
      </c>
    </row>
    <row r="39" customFormat="false" ht="12.75" hidden="false" customHeight="false" outlineLevel="0" collapsed="false">
      <c r="A39" s="10" t="n">
        <f aca="false">EDATE(A38,1)</f>
        <v>39173</v>
      </c>
      <c r="B39" s="0" t="n">
        <v>3.787</v>
      </c>
      <c r="C39" s="0" t="n">
        <v>0.011</v>
      </c>
      <c r="D39" s="0" t="n">
        <v>0.01</v>
      </c>
      <c r="E39" s="0" t="n">
        <f aca="false">D39+C39+B39</f>
        <v>3.808</v>
      </c>
      <c r="F39" s="0" t="n">
        <v>-0.009</v>
      </c>
      <c r="G39" s="0" t="n">
        <v>0.0075</v>
      </c>
      <c r="H39" s="0" t="n">
        <f aca="false">G39+F39+B39</f>
        <v>3.7855</v>
      </c>
      <c r="I39" s="0" t="n">
        <v>0.6</v>
      </c>
      <c r="J39" s="0" t="n">
        <v>0</v>
      </c>
      <c r="K39" s="0" t="n">
        <f aca="false">J39+I39+B39</f>
        <v>4.387</v>
      </c>
      <c r="M39" s="16" t="n">
        <v>0.2325</v>
      </c>
      <c r="N39" s="16" t="n">
        <f aca="false">M39</f>
        <v>0.2325</v>
      </c>
      <c r="O39" s="16" t="n">
        <f aca="false">N39*$O$2</f>
        <v>0.20925</v>
      </c>
      <c r="Q39" s="0" t="n">
        <v>0.046759507157939</v>
      </c>
      <c r="S39" s="0" t="n">
        <f aca="false">I39*'Spread Option'!N39</f>
        <v>1.40061620028073</v>
      </c>
    </row>
    <row r="40" customFormat="false" ht="12.75" hidden="false" customHeight="false" outlineLevel="0" collapsed="false">
      <c r="A40" s="10" t="n">
        <f aca="false">EDATE(A39,1)</f>
        <v>39203</v>
      </c>
      <c r="B40" s="0" t="n">
        <v>3.802</v>
      </c>
      <c r="C40" s="0" t="n">
        <v>0.0135</v>
      </c>
      <c r="D40" s="0" t="n">
        <v>0.01</v>
      </c>
      <c r="E40" s="0" t="n">
        <f aca="false">D40+C40+B40</f>
        <v>3.8255</v>
      </c>
      <c r="F40" s="0" t="n">
        <v>-0.0065</v>
      </c>
      <c r="G40" s="0" t="n">
        <v>0.0075</v>
      </c>
      <c r="H40" s="0" t="n">
        <f aca="false">G40+F40+B40</f>
        <v>3.803</v>
      </c>
      <c r="I40" s="0" t="n">
        <v>0.75</v>
      </c>
      <c r="J40" s="0" t="n">
        <v>0</v>
      </c>
      <c r="K40" s="0" t="n">
        <f aca="false">J40+I40+B40</f>
        <v>4.552</v>
      </c>
      <c r="M40" s="16" t="n">
        <v>0.2325</v>
      </c>
      <c r="N40" s="16" t="n">
        <f aca="false">M40</f>
        <v>0.2325</v>
      </c>
      <c r="O40" s="16" t="n">
        <f aca="false">N40*$O$1</f>
        <v>0.2325</v>
      </c>
      <c r="Q40" s="0" t="n">
        <v>0.0469506198634644</v>
      </c>
      <c r="S40" s="0" t="n">
        <f aca="false">I40*'Spread Option'!N40</f>
        <v>1.74987081329891</v>
      </c>
    </row>
    <row r="41" customFormat="false" ht="12.75" hidden="false" customHeight="false" outlineLevel="0" collapsed="false">
      <c r="A41" s="10" t="n">
        <f aca="false">EDATE(A40,1)</f>
        <v>39234</v>
      </c>
      <c r="B41" s="0" t="n">
        <v>3.84</v>
      </c>
      <c r="C41" s="0" t="n">
        <v>0.011</v>
      </c>
      <c r="D41" s="0" t="n">
        <v>0.01</v>
      </c>
      <c r="E41" s="0" t="n">
        <f aca="false">D41+C41+B41</f>
        <v>3.861</v>
      </c>
      <c r="F41" s="0" t="n">
        <v>-0.009</v>
      </c>
      <c r="G41" s="0" t="n">
        <v>0.0075</v>
      </c>
      <c r="H41" s="0" t="n">
        <f aca="false">G41+F41+B41</f>
        <v>3.8385</v>
      </c>
      <c r="I41" s="0" t="n">
        <v>0.85</v>
      </c>
      <c r="J41" s="0" t="n">
        <v>0</v>
      </c>
      <c r="K41" s="0" t="n">
        <f aca="false">J41+I41+B41</f>
        <v>4.69</v>
      </c>
      <c r="M41" s="16" t="n">
        <v>0.2325</v>
      </c>
      <c r="N41" s="16" t="n">
        <f aca="false">M41</f>
        <v>0.2325</v>
      </c>
      <c r="O41" s="16" t="n">
        <f aca="false">N41*$O$1</f>
        <v>0.2325</v>
      </c>
      <c r="Q41" s="0" t="n">
        <v>0.047135567654633</v>
      </c>
      <c r="S41" s="0" t="n">
        <f aca="false">I41*'Spread Option'!N41</f>
        <v>1.98214051982806</v>
      </c>
    </row>
    <row r="42" customFormat="false" ht="12.75" hidden="false" customHeight="false" outlineLevel="0" collapsed="false">
      <c r="A42" s="10" t="n">
        <f aca="false">EDATE(A41,1)</f>
        <v>39264</v>
      </c>
      <c r="B42" s="0" t="n">
        <v>3.885</v>
      </c>
      <c r="C42" s="0" t="n">
        <v>0.0085</v>
      </c>
      <c r="D42" s="0" t="n">
        <v>0.01</v>
      </c>
      <c r="E42" s="0" t="n">
        <f aca="false">D42+C42+B42</f>
        <v>3.9035</v>
      </c>
      <c r="F42" s="0" t="n">
        <v>-0.0115</v>
      </c>
      <c r="G42" s="0" t="n">
        <v>0.0075</v>
      </c>
      <c r="H42" s="0" t="n">
        <f aca="false">G42+F42+B42</f>
        <v>3.881</v>
      </c>
      <c r="I42" s="0" t="n">
        <v>1.05</v>
      </c>
      <c r="J42" s="0" t="n">
        <v>0</v>
      </c>
      <c r="K42" s="0" t="n">
        <f aca="false">J42+I42+B42</f>
        <v>4.935</v>
      </c>
      <c r="M42" s="16" t="n">
        <v>0.2325</v>
      </c>
      <c r="N42" s="16" t="n">
        <f aca="false">M42</f>
        <v>0.2325</v>
      </c>
      <c r="O42" s="16" t="n">
        <f aca="false">N42*$O$1</f>
        <v>0.2325</v>
      </c>
      <c r="Q42" s="0" t="n">
        <v>0.0473266803841894</v>
      </c>
      <c r="S42" s="0" t="n">
        <f aca="false">I42*'Spread Option'!N42</f>
        <v>2.44711446901848</v>
      </c>
    </row>
    <row r="43" customFormat="false" ht="12.75" hidden="false" customHeight="false" outlineLevel="0" collapsed="false">
      <c r="A43" s="10" t="n">
        <f aca="false">EDATE(A42,1)</f>
        <v>39295</v>
      </c>
      <c r="B43" s="0" t="n">
        <v>3.923</v>
      </c>
      <c r="C43" s="0" t="n">
        <v>0.0085</v>
      </c>
      <c r="D43" s="0" t="n">
        <v>0.01</v>
      </c>
      <c r="E43" s="0" t="n">
        <f aca="false">D43+C43+B43</f>
        <v>3.9415</v>
      </c>
      <c r="F43" s="0" t="n">
        <v>-0.0115</v>
      </c>
      <c r="G43" s="0" t="n">
        <v>0.0075</v>
      </c>
      <c r="H43" s="0" t="n">
        <f aca="false">G43+F43+B43</f>
        <v>3.919</v>
      </c>
      <c r="I43" s="0" t="n">
        <v>1.05</v>
      </c>
      <c r="J43" s="0" t="n">
        <v>0</v>
      </c>
      <c r="K43" s="0" t="n">
        <f aca="false">J43+I43+B43</f>
        <v>4.973</v>
      </c>
      <c r="M43" s="16" t="n">
        <v>0.2325</v>
      </c>
      <c r="N43" s="16" t="n">
        <f aca="false">M43</f>
        <v>0.2325</v>
      </c>
      <c r="O43" s="16" t="n">
        <f aca="false">N43*$O$1</f>
        <v>0.2325</v>
      </c>
      <c r="Q43" s="0" t="n">
        <v>0.0475116281986119</v>
      </c>
      <c r="S43" s="0" t="n">
        <f aca="false">I43*'Spread Option'!N43</f>
        <v>2.44535981615467</v>
      </c>
    </row>
    <row r="44" customFormat="false" ht="12.75" hidden="false" customHeight="false" outlineLevel="0" collapsed="false">
      <c r="A44" s="10" t="n">
        <f aca="false">EDATE(A43,1)</f>
        <v>39326</v>
      </c>
      <c r="B44" s="0" t="n">
        <v>3.917</v>
      </c>
      <c r="C44" s="0" t="n">
        <v>0.0085</v>
      </c>
      <c r="D44" s="0" t="n">
        <v>0.01</v>
      </c>
      <c r="E44" s="0" t="n">
        <f aca="false">D44+C44+B44</f>
        <v>3.9355</v>
      </c>
      <c r="F44" s="0" t="n">
        <v>-0.0115</v>
      </c>
      <c r="G44" s="0" t="n">
        <v>0.0075</v>
      </c>
      <c r="H44" s="0" t="n">
        <f aca="false">G44+F44+B44</f>
        <v>3.913</v>
      </c>
      <c r="I44" s="0" t="n">
        <v>0.6</v>
      </c>
      <c r="J44" s="0" t="n">
        <v>0</v>
      </c>
      <c r="K44" s="0" t="n">
        <f aca="false">J44+I44+B44</f>
        <v>4.517</v>
      </c>
      <c r="M44" s="16" t="n">
        <v>0.2325</v>
      </c>
      <c r="N44" s="16" t="n">
        <f aca="false">M44</f>
        <v>0.2325</v>
      </c>
      <c r="O44" s="16" t="n">
        <f aca="false">N44*$O$1</f>
        <v>0.2325</v>
      </c>
      <c r="Q44" s="0" t="n">
        <v>0.0477027409521948</v>
      </c>
      <c r="S44" s="0" t="n">
        <f aca="false">I44*'Spread Option'!N44</f>
        <v>1.39663421448784</v>
      </c>
    </row>
    <row r="45" customFormat="false" ht="12.75" hidden="false" customHeight="false" outlineLevel="0" collapsed="false">
      <c r="A45" s="10" t="n">
        <f aca="false">EDATE(A44,1)</f>
        <v>39356</v>
      </c>
      <c r="B45" s="0" t="n">
        <v>3.917</v>
      </c>
      <c r="C45" s="0" t="n">
        <v>0.007</v>
      </c>
      <c r="D45" s="0" t="n">
        <v>0.01</v>
      </c>
      <c r="E45" s="0" t="n">
        <f aca="false">D45+C45+B45</f>
        <v>3.934</v>
      </c>
      <c r="F45" s="0" t="n">
        <v>-0.013</v>
      </c>
      <c r="G45" s="0" t="n">
        <v>0.0075</v>
      </c>
      <c r="H45" s="0" t="n">
        <f aca="false">G45+F45+B45</f>
        <v>3.9115</v>
      </c>
      <c r="I45" s="0" t="n">
        <v>0.3</v>
      </c>
      <c r="J45" s="0" t="n">
        <v>0</v>
      </c>
      <c r="K45" s="0" t="n">
        <f aca="false">J45+I45+B45</f>
        <v>4.217</v>
      </c>
      <c r="M45" s="16" t="n">
        <v>0.2325</v>
      </c>
      <c r="N45" s="16" t="n">
        <f aca="false">M45</f>
        <v>0.2325</v>
      </c>
      <c r="O45" s="16" t="n">
        <f aca="false">N45*$O$2</f>
        <v>0.20925</v>
      </c>
      <c r="Q45" s="0" t="n">
        <v>0.0478938537179863</v>
      </c>
      <c r="S45" s="0" t="n">
        <f aca="false">I45*'Spread Option'!N45</f>
        <v>0.6978481113159</v>
      </c>
    </row>
    <row r="46" customFormat="false" ht="12.75" hidden="false" customHeight="false" outlineLevel="0" collapsed="false">
      <c r="A46" s="10" t="n">
        <f aca="false">EDATE(A45,1)</f>
        <v>39387</v>
      </c>
      <c r="B46" s="0" t="n">
        <v>4.1</v>
      </c>
      <c r="C46" s="0" t="n">
        <v>0.008</v>
      </c>
      <c r="D46" s="0" t="n">
        <v>0.0075</v>
      </c>
      <c r="E46" s="0" t="n">
        <f aca="false">D46+C46+B46</f>
        <v>4.1155</v>
      </c>
      <c r="F46" s="0" t="n">
        <v>-0.012</v>
      </c>
      <c r="G46" s="0" t="n">
        <v>0.0025</v>
      </c>
      <c r="H46" s="0" t="n">
        <f aca="false">G46+F46+B46</f>
        <v>4.0905</v>
      </c>
      <c r="I46" s="0" t="n">
        <v>0.22</v>
      </c>
      <c r="J46" s="0" t="n">
        <v>0</v>
      </c>
      <c r="K46" s="0" t="n">
        <f aca="false">J46+I46+B46</f>
        <v>4.32</v>
      </c>
      <c r="M46" s="16" t="n">
        <v>0.2325</v>
      </c>
      <c r="N46" s="16" t="n">
        <f aca="false">M46</f>
        <v>0.2325</v>
      </c>
      <c r="O46" s="16" t="n">
        <f aca="false">N46*$O$2</f>
        <v>0.20925</v>
      </c>
      <c r="Q46" s="0" t="n">
        <v>0.0480788015674714</v>
      </c>
      <c r="S46" s="0" t="n">
        <f aca="false">I46*'Spread Option'!N46</f>
        <v>0.511407087422832</v>
      </c>
    </row>
    <row r="47" customFormat="false" ht="12.75" hidden="false" customHeight="false" outlineLevel="0" collapsed="false">
      <c r="A47" s="10" t="n">
        <f aca="false">EDATE(A46,1)</f>
        <v>39417</v>
      </c>
      <c r="B47" s="0" t="n">
        <v>4.217</v>
      </c>
      <c r="C47" s="0" t="n">
        <v>0.008</v>
      </c>
      <c r="D47" s="0" t="n">
        <v>0.0075</v>
      </c>
      <c r="E47" s="0" t="n">
        <f aca="false">D47+C47+B47</f>
        <v>4.2325</v>
      </c>
      <c r="F47" s="0" t="n">
        <v>-0.012</v>
      </c>
      <c r="G47" s="0" t="n">
        <v>0.0025</v>
      </c>
      <c r="H47" s="0" t="n">
        <f aca="false">G47+F47+B47</f>
        <v>4.2075</v>
      </c>
      <c r="I47" s="0" t="n">
        <v>0.2</v>
      </c>
      <c r="J47" s="0" t="n">
        <v>0</v>
      </c>
      <c r="K47" s="0" t="n">
        <f aca="false">J47+I47+B47</f>
        <v>4.417</v>
      </c>
      <c r="M47" s="16" t="n">
        <v>0.2325</v>
      </c>
      <c r="N47" s="16" t="n">
        <f aca="false">M47</f>
        <v>0.2325</v>
      </c>
      <c r="O47" s="16" t="n">
        <f aca="false">N47*$O$2</f>
        <v>0.20925</v>
      </c>
      <c r="Q47" s="0" t="n">
        <v>0.0482699143572822</v>
      </c>
      <c r="S47" s="0" t="n">
        <f aca="false">I47*'Spread Option'!N47</f>
        <v>0.464574047340771</v>
      </c>
    </row>
    <row r="48" customFormat="false" ht="12.75" hidden="false" customHeight="false" outlineLevel="0" collapsed="false">
      <c r="A48" s="10" t="n">
        <f aca="false">EDATE(A47,1)</f>
        <v>39448</v>
      </c>
      <c r="B48" s="0" t="n">
        <v>4.267</v>
      </c>
      <c r="C48" s="0" t="n">
        <v>0.008</v>
      </c>
      <c r="D48" s="0" t="n">
        <v>0.0075</v>
      </c>
      <c r="E48" s="0" t="n">
        <f aca="false">D48+C48+B48</f>
        <v>4.2825</v>
      </c>
      <c r="F48" s="0" t="n">
        <v>-0.012</v>
      </c>
      <c r="G48" s="0" t="n">
        <v>0.0025</v>
      </c>
      <c r="H48" s="0" t="n">
        <f aca="false">G48+F48+B48</f>
        <v>4.2575</v>
      </c>
      <c r="I48" s="0" t="n">
        <v>0.075</v>
      </c>
      <c r="J48" s="0" t="n">
        <v>0</v>
      </c>
      <c r="K48" s="0" t="n">
        <f aca="false">J48+I48+B48</f>
        <v>4.342</v>
      </c>
      <c r="M48" s="16" t="n">
        <v>0.2325</v>
      </c>
      <c r="N48" s="16" t="n">
        <f aca="false">M48</f>
        <v>0.2325</v>
      </c>
      <c r="O48" s="16" t="n">
        <f aca="false">N48*$O$2</f>
        <v>0.20925</v>
      </c>
      <c r="Q48" s="0" t="n">
        <v>0.0484548622300109</v>
      </c>
      <c r="S48" s="0" t="n">
        <f aca="false">I48*'Spread Option'!N48</f>
        <v>0.174063311374511</v>
      </c>
    </row>
    <row r="49" customFormat="false" ht="12.75" hidden="false" customHeight="false" outlineLevel="0" collapsed="false">
      <c r="A49" s="10" t="n">
        <f aca="false">EDATE(A48,1)</f>
        <v>39479</v>
      </c>
      <c r="B49" s="0" t="n">
        <v>4.18</v>
      </c>
      <c r="C49" s="0" t="n">
        <v>0.008</v>
      </c>
      <c r="D49" s="0" t="n">
        <v>0.0075</v>
      </c>
      <c r="E49" s="0" t="n">
        <f aca="false">D49+C49+B49</f>
        <v>4.1955</v>
      </c>
      <c r="F49" s="0" t="n">
        <v>-0.012</v>
      </c>
      <c r="G49" s="0" t="n">
        <v>0.0025</v>
      </c>
      <c r="H49" s="0" t="n">
        <f aca="false">G49+F49+B49</f>
        <v>4.1705</v>
      </c>
      <c r="I49" s="0" t="n">
        <v>0.075</v>
      </c>
      <c r="J49" s="0" t="n">
        <v>0</v>
      </c>
      <c r="K49" s="0" t="n">
        <f aca="false">J49+I49+B49</f>
        <v>4.255</v>
      </c>
      <c r="M49" s="16" t="n">
        <v>0.2325</v>
      </c>
      <c r="N49" s="16" t="n">
        <f aca="false">M49</f>
        <v>0.2325</v>
      </c>
      <c r="O49" s="16" t="n">
        <f aca="false">N49*$O$2</f>
        <v>0.20925</v>
      </c>
      <c r="Q49" s="0" t="n">
        <v>0.0486459750438373</v>
      </c>
      <c r="S49" s="0" t="n">
        <f aca="false">I49*'Spread Option'!N49</f>
        <v>0.173970205001685</v>
      </c>
    </row>
    <row r="50" customFormat="false" ht="12.75" hidden="false" customHeight="false" outlineLevel="0" collapsed="false">
      <c r="A50" s="10" t="n">
        <f aca="false">EDATE(A49,1)</f>
        <v>39508</v>
      </c>
      <c r="B50" s="0" t="n">
        <v>4.041</v>
      </c>
      <c r="C50" s="0" t="n">
        <v>0.012</v>
      </c>
      <c r="D50" s="0" t="n">
        <v>0.0075</v>
      </c>
      <c r="E50" s="0" t="n">
        <f aca="false">D50+C50+B50</f>
        <v>4.0605</v>
      </c>
      <c r="F50" s="0" t="n">
        <v>-0.008</v>
      </c>
      <c r="G50" s="0" t="n">
        <v>0.0025</v>
      </c>
      <c r="H50" s="0" t="n">
        <f aca="false">G50+F50+B50</f>
        <v>4.0355</v>
      </c>
      <c r="I50" s="0" t="n">
        <v>0.18</v>
      </c>
      <c r="J50" s="0" t="n">
        <v>0</v>
      </c>
      <c r="K50" s="0" t="n">
        <f aca="false">J50+I50+B50</f>
        <v>4.221</v>
      </c>
      <c r="M50" s="16" t="n">
        <v>0.2225</v>
      </c>
      <c r="N50" s="16" t="n">
        <f aca="false">M50</f>
        <v>0.2225</v>
      </c>
      <c r="O50" s="16" t="n">
        <f aca="false">N50*$O$2</f>
        <v>0.20025</v>
      </c>
      <c r="Q50" s="0" t="n">
        <v>0.0488370878698667</v>
      </c>
      <c r="S50" s="0" t="n">
        <f aca="false">I50*'Spread Option'!N50</f>
        <v>0.417182429720143</v>
      </c>
    </row>
    <row r="51" customFormat="false" ht="12.75" hidden="false" customHeight="false" outlineLevel="0" collapsed="false">
      <c r="A51" s="10" t="n">
        <f aca="false">EDATE(A50,1)</f>
        <v>39539</v>
      </c>
      <c r="B51" s="0" t="n">
        <v>3.887</v>
      </c>
      <c r="C51" s="0" t="n">
        <v>0.012</v>
      </c>
      <c r="D51" s="0" t="n">
        <v>0.01</v>
      </c>
      <c r="E51" s="0" t="n">
        <f aca="false">D51+C51+B51</f>
        <v>3.909</v>
      </c>
      <c r="F51" s="0" t="n">
        <v>-0.0055</v>
      </c>
      <c r="G51" s="0" t="n">
        <v>0.0075</v>
      </c>
      <c r="H51" s="0" t="n">
        <f aca="false">G51+F51+B51</f>
        <v>3.889</v>
      </c>
      <c r="I51" s="0" t="n">
        <v>0.55</v>
      </c>
      <c r="J51" s="0" t="n">
        <v>0</v>
      </c>
      <c r="K51" s="0" t="n">
        <f aca="false">J51+I51+B51</f>
        <v>4.437</v>
      </c>
      <c r="M51" s="16" t="n">
        <v>0.2225</v>
      </c>
      <c r="N51" s="16" t="n">
        <f aca="false">M51</f>
        <v>0.2225</v>
      </c>
      <c r="O51" s="16" t="n">
        <f aca="false">N51*$O$2</f>
        <v>0.20025</v>
      </c>
      <c r="Q51" s="0" t="n">
        <v>0.0490158708471986</v>
      </c>
      <c r="S51" s="0" t="n">
        <f aca="false">I51*'Spread Option'!N51</f>
        <v>1.27352997059769</v>
      </c>
    </row>
    <row r="52" customFormat="false" ht="12.75" hidden="false" customHeight="false" outlineLevel="0" collapsed="false">
      <c r="A52" s="10" t="n">
        <f aca="false">EDATE(A51,1)</f>
        <v>39569</v>
      </c>
      <c r="B52" s="0" t="n">
        <v>3.902</v>
      </c>
      <c r="C52" s="0" t="n">
        <v>0.0145</v>
      </c>
      <c r="D52" s="0" t="n">
        <v>0.01</v>
      </c>
      <c r="E52" s="0" t="n">
        <f aca="false">D52+C52+B52</f>
        <v>3.9265</v>
      </c>
      <c r="F52" s="0" t="n">
        <v>-0.003</v>
      </c>
      <c r="G52" s="0" t="n">
        <v>0.0075</v>
      </c>
      <c r="H52" s="0" t="n">
        <f aca="false">G52+F52+B52</f>
        <v>3.9065</v>
      </c>
      <c r="I52" s="0" t="n">
        <v>0.7</v>
      </c>
      <c r="J52" s="0" t="n">
        <v>0</v>
      </c>
      <c r="K52" s="0" t="n">
        <f aca="false">J52+I52+B52</f>
        <v>4.602</v>
      </c>
      <c r="M52" s="16" t="n">
        <v>0.2225</v>
      </c>
      <c r="N52" s="16" t="n">
        <f aca="false">M52</f>
        <v>0.2225</v>
      </c>
      <c r="O52" s="16" t="n">
        <f aca="false">N52*$O$1</f>
        <v>0.2225</v>
      </c>
      <c r="Q52" s="0" t="n">
        <v>0.0492069836968434</v>
      </c>
      <c r="S52" s="0" t="n">
        <f aca="false">I52*'Spread Option'!N52</f>
        <v>1.61941187347778</v>
      </c>
    </row>
    <row r="53" customFormat="false" ht="12.75" hidden="false" customHeight="false" outlineLevel="0" collapsed="false">
      <c r="A53" s="10" t="n">
        <f aca="false">EDATE(A52,1)</f>
        <v>39600</v>
      </c>
      <c r="B53" s="0" t="n">
        <v>3.94</v>
      </c>
      <c r="C53" s="0" t="n">
        <v>0.012</v>
      </c>
      <c r="D53" s="0" t="n">
        <v>0.01</v>
      </c>
      <c r="E53" s="0" t="n">
        <f aca="false">D53+C53+B53</f>
        <v>3.962</v>
      </c>
      <c r="F53" s="0" t="n">
        <v>-0.0055</v>
      </c>
      <c r="G53" s="0" t="n">
        <v>0.0075</v>
      </c>
      <c r="H53" s="0" t="n">
        <f aca="false">G53+F53+B53</f>
        <v>3.942</v>
      </c>
      <c r="I53" s="0" t="n">
        <v>0.8</v>
      </c>
      <c r="J53" s="0" t="n">
        <v>0</v>
      </c>
      <c r="K53" s="0" t="n">
        <f aca="false">J53+I53+B53</f>
        <v>4.74</v>
      </c>
      <c r="M53" s="16" t="n">
        <v>0.2225</v>
      </c>
      <c r="N53" s="16" t="n">
        <f aca="false">M53</f>
        <v>0.2225</v>
      </c>
      <c r="O53" s="16" t="n">
        <f aca="false">N53*$O$1</f>
        <v>0.2225</v>
      </c>
      <c r="Q53" s="0" t="n">
        <v>0.0493919316274694</v>
      </c>
      <c r="S53" s="0" t="n">
        <f aca="false">I53*'Spread Option'!N53</f>
        <v>1.84910400360042</v>
      </c>
    </row>
    <row r="54" customFormat="false" ht="12.75" hidden="false" customHeight="false" outlineLevel="0" collapsed="false">
      <c r="A54" s="10" t="n">
        <f aca="false">EDATE(A53,1)</f>
        <v>39630</v>
      </c>
      <c r="B54" s="0" t="n">
        <v>3.985</v>
      </c>
      <c r="C54" s="0" t="n">
        <v>0.0095</v>
      </c>
      <c r="D54" s="0" t="n">
        <v>0.01</v>
      </c>
      <c r="E54" s="0" t="n">
        <f aca="false">D54+C54+B54</f>
        <v>4.0045</v>
      </c>
      <c r="F54" s="0" t="n">
        <v>-0.008</v>
      </c>
      <c r="G54" s="0" t="n">
        <v>0.0075</v>
      </c>
      <c r="H54" s="0" t="n">
        <f aca="false">G54+F54+B54</f>
        <v>3.9845</v>
      </c>
      <c r="I54" s="0" t="n">
        <v>1</v>
      </c>
      <c r="J54" s="0" t="n">
        <v>0</v>
      </c>
      <c r="K54" s="0" t="n">
        <f aca="false">J54+I54+B54</f>
        <v>4.985</v>
      </c>
      <c r="M54" s="16" t="n">
        <v>0.22</v>
      </c>
      <c r="N54" s="16" t="n">
        <f aca="false">M54</f>
        <v>0.22</v>
      </c>
      <c r="O54" s="16" t="n">
        <f aca="false">N54*$O$1</f>
        <v>0.22</v>
      </c>
      <c r="Q54" s="0" t="n">
        <v>0.0495830445011189</v>
      </c>
      <c r="S54" s="0" t="n">
        <f aca="false">I54*'Spread Option'!N54</f>
        <v>2.30917495588623</v>
      </c>
    </row>
    <row r="55" customFormat="false" ht="12.75" hidden="false" customHeight="false" outlineLevel="0" collapsed="false">
      <c r="A55" s="10" t="n">
        <f aca="false">EDATE(A54,1)</f>
        <v>39661</v>
      </c>
      <c r="B55" s="0" t="n">
        <v>4.023</v>
      </c>
      <c r="C55" s="0" t="n">
        <v>0.0095</v>
      </c>
      <c r="D55" s="0" t="n">
        <v>0.01</v>
      </c>
      <c r="E55" s="0" t="n">
        <f aca="false">D55+C55+B55</f>
        <v>4.0425</v>
      </c>
      <c r="F55" s="0" t="n">
        <v>-0.008</v>
      </c>
      <c r="G55" s="0" t="n">
        <v>0.0075</v>
      </c>
      <c r="H55" s="0" t="n">
        <f aca="false">G55+F55+B55</f>
        <v>4.0225</v>
      </c>
      <c r="I55" s="0" t="n">
        <v>1</v>
      </c>
      <c r="J55" s="0" t="n">
        <v>0</v>
      </c>
      <c r="K55" s="0" t="n">
        <f aca="false">J55+I55+B55</f>
        <v>5.023</v>
      </c>
      <c r="M55" s="16" t="n">
        <v>0.22</v>
      </c>
      <c r="N55" s="16" t="n">
        <f aca="false">M55</f>
        <v>0.22</v>
      </c>
      <c r="O55" s="16" t="n">
        <f aca="false">N55*$O$1</f>
        <v>0.22</v>
      </c>
      <c r="Q55" s="0" t="n">
        <v>0.0497679924549734</v>
      </c>
      <c r="S55" s="0" t="n">
        <f aca="false">I55*'Spread Option'!N55</f>
        <v>2.30666237987134</v>
      </c>
    </row>
    <row r="56" customFormat="false" ht="12.75" hidden="false" customHeight="false" outlineLevel="0" collapsed="false">
      <c r="A56" s="10" t="n">
        <f aca="false">EDATE(A55,1)</f>
        <v>39692</v>
      </c>
      <c r="B56" s="0" t="n">
        <v>4.017</v>
      </c>
      <c r="C56" s="0" t="n">
        <v>0.0095</v>
      </c>
      <c r="D56" s="0" t="n">
        <v>0.01</v>
      </c>
      <c r="E56" s="0" t="n">
        <f aca="false">D56+C56+B56</f>
        <v>4.0365</v>
      </c>
      <c r="F56" s="0" t="n">
        <v>-0.008</v>
      </c>
      <c r="G56" s="0" t="n">
        <v>0.0075</v>
      </c>
      <c r="H56" s="0" t="n">
        <f aca="false">G56+F56+B56</f>
        <v>4.0165</v>
      </c>
      <c r="I56" s="0" t="n">
        <v>0.6</v>
      </c>
      <c r="J56" s="0" t="n">
        <v>0</v>
      </c>
      <c r="K56" s="0" t="n">
        <f aca="false">J56+I56+B56</f>
        <v>4.617</v>
      </c>
      <c r="M56" s="16" t="n">
        <v>0.22</v>
      </c>
      <c r="N56" s="16" t="n">
        <f aca="false">M56</f>
        <v>0.22</v>
      </c>
      <c r="O56" s="16" t="n">
        <f aca="false">N56*$O$1</f>
        <v>0.22</v>
      </c>
      <c r="Q56" s="0" t="n">
        <v>0.0499591053526229</v>
      </c>
      <c r="S56" s="0" t="n">
        <f aca="false">I56*'Spread Option'!N56</f>
        <v>1.38277626662419</v>
      </c>
    </row>
    <row r="57" customFormat="false" ht="12.75" hidden="false" customHeight="false" outlineLevel="0" collapsed="false">
      <c r="A57" s="10" t="n">
        <f aca="false">EDATE(A56,1)</f>
        <v>39722</v>
      </c>
      <c r="B57" s="0" t="n">
        <v>4.017</v>
      </c>
      <c r="C57" s="0" t="n">
        <v>0.008</v>
      </c>
      <c r="D57" s="0" t="n">
        <v>0.01</v>
      </c>
      <c r="E57" s="0" t="n">
        <f aca="false">D57+C57+B57</f>
        <v>4.035</v>
      </c>
      <c r="F57" s="0" t="n">
        <v>-0.0095</v>
      </c>
      <c r="G57" s="0" t="n">
        <v>0.0075</v>
      </c>
      <c r="H57" s="0" t="n">
        <f aca="false">G57+F57+B57</f>
        <v>4.015</v>
      </c>
      <c r="I57" s="0" t="n">
        <v>0.3</v>
      </c>
      <c r="J57" s="0" t="n">
        <v>0</v>
      </c>
      <c r="K57" s="0" t="n">
        <f aca="false">J57+I57+B57</f>
        <v>4.317</v>
      </c>
      <c r="M57" s="16" t="n">
        <v>0.22</v>
      </c>
      <c r="N57" s="16" t="n">
        <f aca="false">M57</f>
        <v>0.22</v>
      </c>
      <c r="O57" s="16" t="n">
        <f aca="false">N57*$O$2</f>
        <v>0.198</v>
      </c>
      <c r="Q57" s="0" t="n">
        <v>0.0501502182624671</v>
      </c>
      <c r="S57" s="0" t="n">
        <f aca="false">I57*'Spread Option'!N57</f>
        <v>0.690663063128054</v>
      </c>
    </row>
    <row r="58" customFormat="false" ht="12.75" hidden="false" customHeight="false" outlineLevel="0" collapsed="false">
      <c r="A58" s="10" t="n">
        <f aca="false">EDATE(A57,1)</f>
        <v>39753</v>
      </c>
      <c r="B58" s="0" t="n">
        <v>4.2</v>
      </c>
      <c r="C58" s="0" t="n">
        <v>0.009</v>
      </c>
      <c r="D58" s="0" t="n">
        <v>0.0075</v>
      </c>
      <c r="E58" s="0" t="n">
        <f aca="false">D58+C58+B58</f>
        <v>4.2165</v>
      </c>
      <c r="F58" s="0" t="n">
        <v>-0.011</v>
      </c>
      <c r="G58" s="0" t="n">
        <v>0.0025</v>
      </c>
      <c r="H58" s="0" t="n">
        <f aca="false">G58+F58+B58</f>
        <v>4.1915</v>
      </c>
      <c r="I58" s="0" t="n">
        <v>0.22</v>
      </c>
      <c r="J58" s="0" t="n">
        <v>0</v>
      </c>
      <c r="K58" s="0" t="n">
        <f aca="false">J58+I58+B58</f>
        <v>4.42</v>
      </c>
      <c r="M58" s="16" t="n">
        <v>0.22</v>
      </c>
      <c r="N58" s="16" t="n">
        <f aca="false">M58</f>
        <v>0.22</v>
      </c>
      <c r="O58" s="16" t="n">
        <f aca="false">N58*$O$2</f>
        <v>0.198</v>
      </c>
      <c r="Q58" s="0" t="n">
        <v>0.0503351662513456</v>
      </c>
      <c r="S58" s="0" t="n">
        <f aca="false">I58*'Spread Option'!N58</f>
        <v>0.505956824496134</v>
      </c>
    </row>
    <row r="59" customFormat="false" ht="12.75" hidden="false" customHeight="false" outlineLevel="0" collapsed="false">
      <c r="A59" s="10" t="n">
        <f aca="false">EDATE(A58,1)</f>
        <v>39783</v>
      </c>
      <c r="B59" s="0" t="n">
        <v>4.317</v>
      </c>
      <c r="C59" s="0" t="n">
        <v>0.009</v>
      </c>
      <c r="D59" s="0" t="n">
        <v>0.0075</v>
      </c>
      <c r="E59" s="0" t="n">
        <f aca="false">D59+C59+B59</f>
        <v>4.3335</v>
      </c>
      <c r="F59" s="0" t="n">
        <v>-0.011</v>
      </c>
      <c r="G59" s="0" t="n">
        <v>0.0025</v>
      </c>
      <c r="H59" s="0" t="n">
        <f aca="false">G59+F59+B59</f>
        <v>4.3085</v>
      </c>
      <c r="I59" s="0" t="n">
        <v>0.2</v>
      </c>
      <c r="J59" s="0" t="n">
        <v>0</v>
      </c>
      <c r="K59" s="0" t="n">
        <f aca="false">J59+I59+B59</f>
        <v>4.517</v>
      </c>
      <c r="M59" s="16" t="n">
        <v>0.2225</v>
      </c>
      <c r="N59" s="16" t="n">
        <f aca="false">M59</f>
        <v>0.2225</v>
      </c>
      <c r="O59" s="16" t="n">
        <f aca="false">N59*$O$2</f>
        <v>0.20025</v>
      </c>
      <c r="Q59" s="0" t="n">
        <v>0.0505051113315864</v>
      </c>
      <c r="S59" s="0" t="n">
        <f aca="false">I59*'Spread Option'!N59</f>
        <v>0.459291421028696</v>
      </c>
    </row>
    <row r="60" customFormat="false" ht="12.75" hidden="false" customHeight="false" outlineLevel="0" collapsed="false">
      <c r="A60" s="10" t="n">
        <f aca="false">EDATE(A59,1)</f>
        <v>39814</v>
      </c>
      <c r="B60" s="0" t="n">
        <v>4.3695</v>
      </c>
      <c r="C60" s="0" t="n">
        <v>0.009</v>
      </c>
      <c r="D60" s="0" t="n">
        <v>0.0075</v>
      </c>
      <c r="E60" s="0" t="n">
        <f aca="false">D60+C60+B60</f>
        <v>4.386</v>
      </c>
      <c r="F60" s="0" t="n">
        <v>-0.011</v>
      </c>
      <c r="G60" s="0" t="n">
        <v>0.0025</v>
      </c>
      <c r="H60" s="0" t="n">
        <f aca="false">G60+F60+B60</f>
        <v>4.361</v>
      </c>
      <c r="I60" s="0" t="n">
        <v>0.075</v>
      </c>
      <c r="J60" s="0" t="n">
        <v>0</v>
      </c>
      <c r="K60" s="0" t="n">
        <f aca="false">J60+I60+B60</f>
        <v>4.4445</v>
      </c>
      <c r="M60" s="16" t="n">
        <v>0.225</v>
      </c>
      <c r="N60" s="16" t="n">
        <f aca="false">M60</f>
        <v>0.225</v>
      </c>
      <c r="O60" s="16" t="n">
        <f aca="false">N60*$O$2</f>
        <v>0.2025</v>
      </c>
      <c r="Q60" s="0" t="n">
        <v>0.0506194998271088</v>
      </c>
      <c r="S60" s="0" t="n">
        <f aca="false">I60*'Spread Option'!N60</f>
        <v>0.171824309508347</v>
      </c>
    </row>
    <row r="61" customFormat="false" ht="12.75" hidden="false" customHeight="false" outlineLevel="0" collapsed="false">
      <c r="A61" s="10" t="n">
        <f aca="false">EDATE(A60,1)</f>
        <v>39845</v>
      </c>
      <c r="B61" s="0" t="n">
        <v>4.2825</v>
      </c>
      <c r="C61" s="0" t="n">
        <v>0.009</v>
      </c>
      <c r="D61" s="0" t="n">
        <v>0.0075</v>
      </c>
      <c r="E61" s="0" t="n">
        <f aca="false">D61+C61+B61</f>
        <v>4.299</v>
      </c>
      <c r="F61" s="0" t="n">
        <v>-0.011</v>
      </c>
      <c r="G61" s="0" t="n">
        <v>0.0025</v>
      </c>
      <c r="H61" s="0" t="n">
        <f aca="false">G61+F61+B61</f>
        <v>4.274</v>
      </c>
      <c r="I61" s="0" t="n">
        <v>0.075</v>
      </c>
      <c r="J61" s="0" t="n">
        <v>0</v>
      </c>
      <c r="K61" s="0" t="n">
        <f aca="false">J61+I61+B61</f>
        <v>4.3575</v>
      </c>
      <c r="M61" s="16" t="n">
        <v>0.22</v>
      </c>
      <c r="N61" s="16" t="n">
        <f aca="false">M61</f>
        <v>0.22</v>
      </c>
      <c r="O61" s="16" t="n">
        <f aca="false">N61*$O$2</f>
        <v>0.198</v>
      </c>
      <c r="Q61" s="0" t="n">
        <v>0.0507377012770709</v>
      </c>
      <c r="S61" s="0" t="n">
        <f aca="false">I61*'Spread Option'!N61</f>
        <v>0.171493126212832</v>
      </c>
    </row>
    <row r="62" customFormat="false" ht="12.75" hidden="false" customHeight="false" outlineLevel="0" collapsed="false">
      <c r="A62" s="10" t="n">
        <f aca="false">EDATE(A61,1)</f>
        <v>39873</v>
      </c>
      <c r="B62" s="0" t="n">
        <v>4.1435</v>
      </c>
      <c r="C62" s="0" t="n">
        <v>0.013</v>
      </c>
      <c r="D62" s="0" t="n">
        <v>0.0075</v>
      </c>
      <c r="E62" s="0" t="n">
        <f aca="false">D62+C62+B62</f>
        <v>4.164</v>
      </c>
      <c r="F62" s="0" t="n">
        <v>-0.007</v>
      </c>
      <c r="G62" s="0" t="n">
        <v>0.0025</v>
      </c>
      <c r="H62" s="0" t="n">
        <f aca="false">G62+F62+B62</f>
        <v>4.139</v>
      </c>
      <c r="I62" s="0" t="n">
        <v>0.18</v>
      </c>
      <c r="J62" s="0" t="n">
        <v>0</v>
      </c>
      <c r="K62" s="0" t="n">
        <f aca="false">J62+I62+B62</f>
        <v>4.3235</v>
      </c>
      <c r="M62" s="16" t="n">
        <v>0.205</v>
      </c>
      <c r="N62" s="16" t="n">
        <f aca="false">M62</f>
        <v>0.205</v>
      </c>
      <c r="O62" s="16" t="n">
        <f aca="false">N62*$O$2</f>
        <v>0.1845</v>
      </c>
      <c r="Q62" s="0" t="n">
        <v>0.0508559027316955</v>
      </c>
      <c r="S62" s="0" t="n">
        <f aca="false">I62*'Spread Option'!N62</f>
        <v>0.410613482722521</v>
      </c>
    </row>
    <row r="63" customFormat="false" ht="12.75" hidden="false" customHeight="false" outlineLevel="0" collapsed="false">
      <c r="A63" s="10" t="n">
        <f aca="false">EDATE(A62,1)</f>
        <v>39904</v>
      </c>
      <c r="B63" s="0" t="n">
        <v>3.9895</v>
      </c>
      <c r="C63" s="0" t="n">
        <v>0.013</v>
      </c>
      <c r="D63" s="0" t="n">
        <v>0.01</v>
      </c>
      <c r="E63" s="0" t="n">
        <f aca="false">D63+C63+B63</f>
        <v>4.0125</v>
      </c>
      <c r="F63" s="0" t="n">
        <v>-0.007</v>
      </c>
      <c r="G63" s="0" t="n">
        <v>0.0075</v>
      </c>
      <c r="H63" s="0" t="n">
        <f aca="false">G63+F63+B63</f>
        <v>3.99</v>
      </c>
      <c r="I63" s="0" t="n">
        <v>0.55</v>
      </c>
      <c r="J63" s="0" t="n">
        <v>0</v>
      </c>
      <c r="K63" s="0" t="n">
        <f aca="false">J63+I63+B63</f>
        <v>4.5395</v>
      </c>
      <c r="M63" s="16" t="n">
        <v>0.195</v>
      </c>
      <c r="N63" s="16" t="n">
        <f aca="false">M63</f>
        <v>0.195</v>
      </c>
      <c r="O63" s="16" t="n">
        <f aca="false">N63*$O$2</f>
        <v>0.1755</v>
      </c>
      <c r="Q63" s="0" t="n">
        <v>0.0509626653398807</v>
      </c>
      <c r="S63" s="0" t="n">
        <f aca="false">I63*'Spread Option'!N63</f>
        <v>1.25161508028255</v>
      </c>
    </row>
    <row r="64" customFormat="false" ht="12.75" hidden="false" customHeight="false" outlineLevel="0" collapsed="false">
      <c r="A64" s="10" t="n">
        <f aca="false">EDATE(A63,1)</f>
        <v>39934</v>
      </c>
      <c r="B64" s="0" t="n">
        <v>4.0045</v>
      </c>
      <c r="C64" s="0" t="n">
        <v>0.0155</v>
      </c>
      <c r="D64" s="0" t="n">
        <v>0.01</v>
      </c>
      <c r="E64" s="0" t="n">
        <f aca="false">D64+C64+B64</f>
        <v>4.03</v>
      </c>
      <c r="F64" s="0" t="n">
        <v>-0.0045</v>
      </c>
      <c r="G64" s="0" t="n">
        <v>0.0075</v>
      </c>
      <c r="H64" s="0" t="n">
        <f aca="false">G64+F64+B64</f>
        <v>4.0075</v>
      </c>
      <c r="I64" s="0" t="n">
        <v>0.7</v>
      </c>
      <c r="J64" s="0" t="n">
        <v>0</v>
      </c>
      <c r="K64" s="0" t="n">
        <f aca="false">J64+I64+B64</f>
        <v>4.7045</v>
      </c>
      <c r="M64" s="16" t="n">
        <v>0.195</v>
      </c>
      <c r="N64" s="16" t="n">
        <f aca="false">M64</f>
        <v>0.195</v>
      </c>
      <c r="O64" s="16" t="n">
        <f aca="false">N64*$O$1</f>
        <v>0.195</v>
      </c>
      <c r="Q64" s="0" t="n">
        <v>0.0510808668033804</v>
      </c>
      <c r="S64" s="0" t="n">
        <f aca="false">I64*'Spread Option'!N64</f>
        <v>1.58914983636937</v>
      </c>
    </row>
    <row r="65" customFormat="false" ht="12.75" hidden="false" customHeight="false" outlineLevel="0" collapsed="false">
      <c r="A65" s="10" t="n">
        <f aca="false">EDATE(A64,1)</f>
        <v>39965</v>
      </c>
      <c r="B65" s="0" t="n">
        <v>4.0425</v>
      </c>
      <c r="C65" s="0" t="n">
        <v>0.013</v>
      </c>
      <c r="D65" s="0" t="n">
        <v>0.01</v>
      </c>
      <c r="E65" s="0" t="n">
        <f aca="false">D65+C65+B65</f>
        <v>4.0655</v>
      </c>
      <c r="F65" s="0" t="n">
        <v>-0.007</v>
      </c>
      <c r="G65" s="0" t="n">
        <v>0.0075</v>
      </c>
      <c r="H65" s="0" t="n">
        <f aca="false">G65+F65+B65</f>
        <v>4.043</v>
      </c>
      <c r="I65" s="0" t="n">
        <v>0.8</v>
      </c>
      <c r="J65" s="0" t="n">
        <v>0</v>
      </c>
      <c r="K65" s="0" t="n">
        <f aca="false">J65+I65+B65</f>
        <v>4.8425</v>
      </c>
      <c r="M65" s="16" t="n">
        <v>0.195</v>
      </c>
      <c r="N65" s="16" t="n">
        <f aca="false">M65</f>
        <v>0.195</v>
      </c>
      <c r="O65" s="16" t="n">
        <f aca="false">N65*$O$1</f>
        <v>0.195</v>
      </c>
      <c r="Q65" s="0" t="n">
        <v>0.0511952553208834</v>
      </c>
      <c r="S65" s="0" t="n">
        <f aca="false">I65*'Spread Option'!N65</f>
        <v>1.81192809739802</v>
      </c>
    </row>
    <row r="66" customFormat="false" ht="12.75" hidden="false" customHeight="false" outlineLevel="0" collapsed="false">
      <c r="A66" s="10" t="n">
        <f aca="false">EDATE(A65,1)</f>
        <v>39995</v>
      </c>
      <c r="B66" s="0" t="n">
        <v>4.0875</v>
      </c>
      <c r="C66" s="0" t="n">
        <v>0.0105</v>
      </c>
      <c r="D66" s="0" t="n">
        <v>0.01</v>
      </c>
      <c r="E66" s="0" t="n">
        <f aca="false">D66+C66+B66</f>
        <v>4.108</v>
      </c>
      <c r="F66" s="0" t="n">
        <v>-0.0095</v>
      </c>
      <c r="G66" s="0" t="n">
        <v>0.0075</v>
      </c>
      <c r="H66" s="0" t="n">
        <f aca="false">G66+F66+B66</f>
        <v>4.0855</v>
      </c>
      <c r="I66" s="0" t="n">
        <v>1</v>
      </c>
      <c r="J66" s="0" t="n">
        <v>0</v>
      </c>
      <c r="K66" s="0" t="n">
        <f aca="false">J66+I66+B66</f>
        <v>5.0875</v>
      </c>
      <c r="M66" s="16" t="n">
        <v>0.195</v>
      </c>
      <c r="N66" s="16" t="n">
        <f aca="false">M66</f>
        <v>0.195</v>
      </c>
      <c r="O66" s="16" t="n">
        <f aca="false">N66*$O$1</f>
        <v>0.195</v>
      </c>
      <c r="Q66" s="0" t="n">
        <v>0.0513134567935567</v>
      </c>
      <c r="S66" s="0" t="n">
        <f aca="false">I66*'Spread Option'!N66</f>
        <v>2.25939868375702</v>
      </c>
    </row>
    <row r="67" customFormat="false" ht="12.75" hidden="false" customHeight="false" outlineLevel="0" collapsed="false">
      <c r="A67" s="10" t="n">
        <f aca="false">EDATE(A66,1)</f>
        <v>40026</v>
      </c>
      <c r="B67" s="0" t="n">
        <v>4.1255</v>
      </c>
      <c r="C67" s="0" t="n">
        <v>0.0105</v>
      </c>
      <c r="D67" s="0" t="n">
        <v>0.01</v>
      </c>
      <c r="E67" s="0" t="n">
        <f aca="false">D67+C67+B67</f>
        <v>4.146</v>
      </c>
      <c r="F67" s="0" t="n">
        <v>-0.0095</v>
      </c>
      <c r="G67" s="0" t="n">
        <v>0.0075</v>
      </c>
      <c r="H67" s="0" t="n">
        <f aca="false">G67+F67+B67</f>
        <v>4.1235</v>
      </c>
      <c r="I67" s="0" t="n">
        <v>1</v>
      </c>
      <c r="J67" s="0" t="n">
        <v>0</v>
      </c>
      <c r="K67" s="0" t="n">
        <f aca="false">J67+I67+B67</f>
        <v>5.1255</v>
      </c>
      <c r="M67" s="16" t="n">
        <v>0.195</v>
      </c>
      <c r="N67" s="16" t="n">
        <f aca="false">M67</f>
        <v>0.195</v>
      </c>
      <c r="O67" s="16" t="n">
        <f aca="false">N67*$O$1</f>
        <v>0.195</v>
      </c>
      <c r="Q67" s="0" t="n">
        <v>0.0514278453199375</v>
      </c>
      <c r="S67" s="0" t="n">
        <f aca="false">I67*'Spread Option'!N67</f>
        <v>2.25372225213975</v>
      </c>
    </row>
    <row r="68" customFormat="false" ht="12.75" hidden="false" customHeight="false" outlineLevel="0" collapsed="false">
      <c r="A68" s="10" t="n">
        <f aca="false">EDATE(A67,1)</f>
        <v>40057</v>
      </c>
      <c r="B68" s="0" t="n">
        <v>4.1195</v>
      </c>
      <c r="C68" s="0" t="n">
        <v>0.0105</v>
      </c>
      <c r="D68" s="0" t="n">
        <v>0.01</v>
      </c>
      <c r="E68" s="0" t="n">
        <f aca="false">D68+C68+B68</f>
        <v>4.14</v>
      </c>
      <c r="F68" s="0" t="n">
        <v>-0.0095</v>
      </c>
      <c r="G68" s="0" t="n">
        <v>0.0075</v>
      </c>
      <c r="H68" s="0" t="n">
        <f aca="false">G68+F68+B68</f>
        <v>4.1175</v>
      </c>
      <c r="I68" s="0" t="n">
        <v>0.6</v>
      </c>
      <c r="J68" s="0" t="n">
        <v>0</v>
      </c>
      <c r="K68" s="0" t="n">
        <f aca="false">J68+I68+B68</f>
        <v>4.7195</v>
      </c>
      <c r="M68" s="16" t="n">
        <v>0.195</v>
      </c>
      <c r="N68" s="16" t="n">
        <f aca="false">M68</f>
        <v>0.195</v>
      </c>
      <c r="O68" s="16" t="n">
        <f aca="false">N68*$O$1</f>
        <v>0.195</v>
      </c>
      <c r="Q68" s="0" t="n">
        <v>0.0515460468017848</v>
      </c>
      <c r="S68" s="0" t="n">
        <f aca="false">I68*'Spread Option'!N68</f>
        <v>1.34907815557654</v>
      </c>
    </row>
    <row r="69" customFormat="false" ht="12.75" hidden="false" customHeight="false" outlineLevel="0" collapsed="false">
      <c r="A69" s="10" t="n">
        <f aca="false">EDATE(A68,1)</f>
        <v>40087</v>
      </c>
      <c r="B69" s="0" t="n">
        <v>4.1195</v>
      </c>
      <c r="C69" s="0" t="n">
        <v>0.009</v>
      </c>
      <c r="D69" s="0" t="n">
        <v>0.01</v>
      </c>
      <c r="E69" s="0" t="n">
        <f aca="false">D69+C69+B69</f>
        <v>4.1385</v>
      </c>
      <c r="F69" s="0" t="n">
        <v>-0.011</v>
      </c>
      <c r="G69" s="0" t="n">
        <v>0.0075</v>
      </c>
      <c r="H69" s="0" t="n">
        <f aca="false">G69+F69+B69</f>
        <v>4.116</v>
      </c>
      <c r="I69" s="0" t="n">
        <v>0.3</v>
      </c>
      <c r="J69" s="0" t="n">
        <v>0</v>
      </c>
      <c r="K69" s="0" t="n">
        <f aca="false">J69+I69+B69</f>
        <v>4.4195</v>
      </c>
      <c r="M69" s="16" t="n">
        <v>0.195</v>
      </c>
      <c r="N69" s="16" t="n">
        <f aca="false">M69</f>
        <v>0.195</v>
      </c>
      <c r="O69" s="16" t="n">
        <f aca="false">N69*$O$2</f>
        <v>0.1755</v>
      </c>
      <c r="Q69" s="0" t="n">
        <v>0.0516642482882928</v>
      </c>
      <c r="S69" s="0" t="n">
        <f aca="false">I69*'Spread Option'!N69</f>
        <v>0.672858378123839</v>
      </c>
    </row>
    <row r="70" customFormat="false" ht="12.75" hidden="false" customHeight="false" outlineLevel="0" collapsed="false">
      <c r="A70" s="10" t="n">
        <f aca="false">EDATE(A69,1)</f>
        <v>40118</v>
      </c>
      <c r="B70" s="0" t="n">
        <v>4.3025</v>
      </c>
      <c r="C70" s="0" t="n">
        <v>0.01</v>
      </c>
      <c r="D70" s="0" t="n">
        <v>0.0075</v>
      </c>
      <c r="E70" s="0" t="n">
        <f aca="false">D70+C70+B70</f>
        <v>4.32</v>
      </c>
      <c r="F70" s="0" t="n">
        <v>-0.0075</v>
      </c>
      <c r="G70" s="0" t="n">
        <v>0.0025</v>
      </c>
      <c r="H70" s="0" t="n">
        <f aca="false">G70+F70+B70</f>
        <v>4.2975</v>
      </c>
      <c r="I70" s="0" t="n">
        <v>0.22</v>
      </c>
      <c r="J70" s="0" t="n">
        <v>0</v>
      </c>
      <c r="K70" s="0" t="n">
        <f aca="false">J70+I70+B70</f>
        <v>4.5225</v>
      </c>
      <c r="M70" s="16" t="n">
        <v>0.195</v>
      </c>
      <c r="N70" s="16" t="n">
        <f aca="false">M70</f>
        <v>0.195</v>
      </c>
      <c r="O70" s="16" t="n">
        <f aca="false">N70*$O$2</f>
        <v>0.1755</v>
      </c>
      <c r="Q70" s="0" t="n">
        <v>0.051778636828061</v>
      </c>
      <c r="S70" s="0" t="n">
        <f aca="false">I70*'Spread Option'!N70</f>
        <v>0.492230430678033</v>
      </c>
    </row>
    <row r="71" customFormat="false" ht="12.75" hidden="false" customHeight="false" outlineLevel="0" collapsed="false">
      <c r="A71" s="10" t="n">
        <f aca="false">EDATE(A70,1)</f>
        <v>40148</v>
      </c>
      <c r="B71" s="0" t="n">
        <v>4.4195</v>
      </c>
      <c r="C71" s="0" t="n">
        <v>0.01</v>
      </c>
      <c r="D71" s="0" t="n">
        <v>0.0075</v>
      </c>
      <c r="E71" s="0" t="n">
        <f aca="false">D71+C71+B71</f>
        <v>4.437</v>
      </c>
      <c r="F71" s="0" t="n">
        <v>-0.0075</v>
      </c>
      <c r="G71" s="0" t="n">
        <v>0.0025</v>
      </c>
      <c r="H71" s="0" t="n">
        <f aca="false">G71+F71+B71</f>
        <v>4.4145</v>
      </c>
      <c r="I71" s="0" t="n">
        <v>0.2</v>
      </c>
      <c r="J71" s="0" t="n">
        <v>0</v>
      </c>
      <c r="K71" s="0" t="n">
        <f aca="false">J71+I71+B71</f>
        <v>4.6195</v>
      </c>
      <c r="M71" s="16" t="n">
        <v>0.195</v>
      </c>
      <c r="N71" s="16" t="n">
        <f aca="false">M71</f>
        <v>0.195</v>
      </c>
      <c r="O71" s="16" t="n">
        <f aca="false">N71*$O$2</f>
        <v>0.1755</v>
      </c>
      <c r="Q71" s="0" t="n">
        <v>0.0518968383237408</v>
      </c>
      <c r="S71" s="0" t="n">
        <f aca="false">I71*'Spread Option'!N71</f>
        <v>0.446349980390315</v>
      </c>
    </row>
    <row r="72" customFormat="false" ht="12.75" hidden="false" customHeight="false" outlineLevel="0" collapsed="false">
      <c r="A72" s="10" t="n">
        <f aca="false">EDATE(A71,1)</f>
        <v>40179</v>
      </c>
      <c r="B72" s="0" t="n">
        <v>4.4745</v>
      </c>
      <c r="C72" s="0" t="n">
        <v>0.01</v>
      </c>
      <c r="D72" s="0" t="n">
        <v>0.0075</v>
      </c>
      <c r="E72" s="0" t="n">
        <f aca="false">D72+C72+B72</f>
        <v>4.492</v>
      </c>
      <c r="F72" s="0" t="n">
        <v>-0.0075</v>
      </c>
      <c r="G72" s="0" t="n">
        <v>0.0025</v>
      </c>
      <c r="H72" s="0" t="n">
        <f aca="false">G72+F72+B72</f>
        <v>4.4695</v>
      </c>
      <c r="I72" s="0" t="n">
        <v>0.075</v>
      </c>
      <c r="J72" s="0" t="n">
        <v>0</v>
      </c>
      <c r="K72" s="0" t="n">
        <f aca="false">J72+I72+B72</f>
        <v>4.5495</v>
      </c>
      <c r="M72" s="16" t="n">
        <v>0.195</v>
      </c>
      <c r="N72" s="16" t="n">
        <f aca="false">M72</f>
        <v>0.195</v>
      </c>
      <c r="O72" s="16" t="n">
        <f aca="false">N72*$O$2</f>
        <v>0.1755</v>
      </c>
      <c r="Q72" s="0" t="n">
        <v>0.0520112268723842</v>
      </c>
      <c r="S72" s="0" t="n">
        <f aca="false">I72*'Spread Option'!N72</f>
        <v>0.166944779693395</v>
      </c>
    </row>
    <row r="73" customFormat="false" ht="12.75" hidden="false" customHeight="false" outlineLevel="0" collapsed="false">
      <c r="A73" s="10" t="n">
        <f aca="false">EDATE(A72,1)</f>
        <v>40210</v>
      </c>
      <c r="B73" s="0" t="n">
        <v>4.3875</v>
      </c>
      <c r="C73" s="0" t="n">
        <v>0.01</v>
      </c>
      <c r="D73" s="0" t="n">
        <v>0.0075</v>
      </c>
      <c r="E73" s="0" t="n">
        <f aca="false">D73+C73+B73</f>
        <v>4.405</v>
      </c>
      <c r="F73" s="0" t="n">
        <v>-0.0075</v>
      </c>
      <c r="G73" s="0" t="n">
        <v>0.0025</v>
      </c>
      <c r="H73" s="0" t="n">
        <f aca="false">G73+F73+B73</f>
        <v>4.3825</v>
      </c>
      <c r="I73" s="0" t="n">
        <v>0.075</v>
      </c>
      <c r="J73" s="0" t="n">
        <v>0</v>
      </c>
      <c r="K73" s="0" t="n">
        <f aca="false">J73+I73+B73</f>
        <v>4.4625</v>
      </c>
      <c r="M73" s="16" t="n">
        <v>0.19</v>
      </c>
      <c r="N73" s="16" t="n">
        <f aca="false">M73</f>
        <v>0.19</v>
      </c>
      <c r="O73" s="16" t="n">
        <f aca="false">N73*$O$2</f>
        <v>0.171</v>
      </c>
      <c r="Q73" s="0" t="n">
        <v>0.0521294283772349</v>
      </c>
      <c r="S73" s="0" t="n">
        <f aca="false">I73*'Spread Option'!N73</f>
        <v>0.166586276197896</v>
      </c>
    </row>
    <row r="74" customFormat="false" ht="12.75" hidden="false" customHeight="false" outlineLevel="0" collapsed="false">
      <c r="A74" s="10" t="n">
        <f aca="false">EDATE(A73,1)</f>
        <v>40238</v>
      </c>
      <c r="B74" s="0" t="n">
        <v>4.2485</v>
      </c>
      <c r="C74" s="0" t="n">
        <v>0.014</v>
      </c>
      <c r="D74" s="0" t="n">
        <v>0.0075</v>
      </c>
      <c r="E74" s="0" t="n">
        <f aca="false">D74+C74+B74</f>
        <v>4.27</v>
      </c>
      <c r="F74" s="0" t="n">
        <v>-0.0035</v>
      </c>
      <c r="G74" s="0" t="n">
        <v>0.0025</v>
      </c>
      <c r="H74" s="0" t="n">
        <f aca="false">G74+F74+B74</f>
        <v>4.2475</v>
      </c>
      <c r="I74" s="0" t="n">
        <v>0.18</v>
      </c>
      <c r="J74" s="0" t="n">
        <v>0</v>
      </c>
      <c r="K74" s="0" t="n">
        <f aca="false">J74+I74+B74</f>
        <v>4.4285</v>
      </c>
      <c r="M74" s="16" t="n">
        <v>0.1875</v>
      </c>
      <c r="N74" s="16" t="n">
        <f aca="false">M74</f>
        <v>0.1875</v>
      </c>
      <c r="O74" s="16" t="n">
        <f aca="false">N74*$O$2</f>
        <v>0.16875</v>
      </c>
      <c r="Q74" s="0" t="n">
        <v>0.0522476298867449</v>
      </c>
      <c r="S74" s="0" t="n">
        <f aca="false">I74*'Spread Option'!N74</f>
        <v>0.398772447501323</v>
      </c>
    </row>
    <row r="75" customFormat="false" ht="12.75" hidden="false" customHeight="false" outlineLevel="0" collapsed="false">
      <c r="A75" s="10" t="n">
        <f aca="false">EDATE(A74,1)</f>
        <v>40269</v>
      </c>
      <c r="B75" s="0" t="n">
        <v>4.0945</v>
      </c>
      <c r="C75" s="0" t="n">
        <v>0.014</v>
      </c>
      <c r="D75" s="0" t="n">
        <v>0.01</v>
      </c>
      <c r="E75" s="0" t="n">
        <f aca="false">D75+C75+B75</f>
        <v>4.1185</v>
      </c>
      <c r="F75" s="0" t="n">
        <v>-0.0035</v>
      </c>
      <c r="G75" s="0" t="n">
        <v>0.0075</v>
      </c>
      <c r="H75" s="0" t="n">
        <f aca="false">G75+F75+B75</f>
        <v>4.0985</v>
      </c>
      <c r="I75" s="0" t="n">
        <v>0.55</v>
      </c>
      <c r="J75" s="0" t="n">
        <v>0</v>
      </c>
      <c r="K75" s="0" t="n">
        <f aca="false">J75+I75+B75</f>
        <v>4.6445</v>
      </c>
      <c r="M75" s="16" t="n">
        <v>0.185</v>
      </c>
      <c r="N75" s="16" t="n">
        <f aca="false">M75</f>
        <v>0.185</v>
      </c>
      <c r="O75" s="16" t="n">
        <f aca="false">N75*$O$2</f>
        <v>0.1665</v>
      </c>
      <c r="Q75" s="0" t="n">
        <v>0.0523543925445011</v>
      </c>
      <c r="S75" s="0" t="n">
        <f aca="false">I75*'Spread Option'!N75</f>
        <v>1.21525851865107</v>
      </c>
    </row>
    <row r="76" customFormat="false" ht="12.75" hidden="false" customHeight="false" outlineLevel="0" collapsed="false">
      <c r="A76" s="10" t="n">
        <f aca="false">EDATE(A75,1)</f>
        <v>40299</v>
      </c>
      <c r="B76" s="0" t="n">
        <v>4.1095</v>
      </c>
      <c r="C76" s="0" t="n">
        <v>0.0165</v>
      </c>
      <c r="D76" s="0" t="n">
        <v>0.01</v>
      </c>
      <c r="E76" s="0" t="n">
        <f aca="false">D76+C76+B76</f>
        <v>4.136</v>
      </c>
      <c r="F76" s="0" t="n">
        <v>0.001</v>
      </c>
      <c r="G76" s="0" t="n">
        <v>0.0075</v>
      </c>
      <c r="H76" s="0" t="n">
        <f aca="false">G76+F76+B76</f>
        <v>4.118</v>
      </c>
      <c r="I76" s="0" t="n">
        <v>0.7</v>
      </c>
      <c r="J76" s="0" t="n">
        <v>0</v>
      </c>
      <c r="K76" s="0" t="n">
        <f aca="false">J76+I76+B76</f>
        <v>4.8095</v>
      </c>
      <c r="M76" s="16" t="n">
        <v>0.185</v>
      </c>
      <c r="N76" s="16" t="n">
        <f aca="false">M76</f>
        <v>0.185</v>
      </c>
      <c r="O76" s="16" t="n">
        <f aca="false">N76*$O$1</f>
        <v>0.185</v>
      </c>
      <c r="Q76" s="0" t="n">
        <v>0.0524725940628801</v>
      </c>
      <c r="S76" s="0" t="n">
        <f aca="false">I76*'Spread Option'!N76</f>
        <v>1.5426314688527</v>
      </c>
    </row>
    <row r="77" customFormat="false" ht="12.75" hidden="false" customHeight="false" outlineLevel="0" collapsed="false">
      <c r="A77" s="10" t="n">
        <f aca="false">EDATE(A76,1)</f>
        <v>40330</v>
      </c>
      <c r="B77" s="0" t="n">
        <v>4.1475</v>
      </c>
      <c r="C77" s="0" t="n">
        <v>0.014</v>
      </c>
      <c r="D77" s="0" t="n">
        <v>0.01</v>
      </c>
      <c r="E77" s="0" t="n">
        <f aca="false">D77+C77+B77</f>
        <v>4.1715</v>
      </c>
      <c r="F77" s="0" t="n">
        <v>-0.0035</v>
      </c>
      <c r="G77" s="0" t="n">
        <v>0.0075</v>
      </c>
      <c r="H77" s="0" t="n">
        <f aca="false">G77+F77+B77</f>
        <v>4.1515</v>
      </c>
      <c r="I77" s="0" t="n">
        <v>0.8</v>
      </c>
      <c r="J77" s="0" t="n">
        <v>0</v>
      </c>
      <c r="K77" s="0" t="n">
        <f aca="false">J77+I77+B77</f>
        <v>4.9475</v>
      </c>
      <c r="M77" s="16" t="n">
        <v>0.185</v>
      </c>
      <c r="N77" s="16" t="n">
        <f aca="false">M77</f>
        <v>0.185</v>
      </c>
      <c r="O77" s="16" t="n">
        <f aca="false">N77*$O$1</f>
        <v>0.185</v>
      </c>
      <c r="Q77" s="0" t="n">
        <v>0.0525869826334895</v>
      </c>
      <c r="S77" s="0" t="n">
        <f aca="false">I77*'Spread Option'!N77</f>
        <v>1.75849445189103</v>
      </c>
    </row>
    <row r="78" customFormat="false" ht="12.75" hidden="false" customHeight="false" outlineLevel="0" collapsed="false">
      <c r="A78" s="10" t="n">
        <f aca="false">EDATE(A77,1)</f>
        <v>40360</v>
      </c>
      <c r="B78" s="0" t="n">
        <v>4.1925</v>
      </c>
      <c r="C78" s="0" t="n">
        <v>0.0115</v>
      </c>
      <c r="D78" s="0" t="n">
        <v>0.01</v>
      </c>
      <c r="E78" s="0" t="n">
        <f aca="false">D78+C78+B78</f>
        <v>4.214</v>
      </c>
      <c r="F78" s="0" t="n">
        <v>-0.006</v>
      </c>
      <c r="G78" s="0" t="n">
        <v>0.0075</v>
      </c>
      <c r="H78" s="0" t="n">
        <f aca="false">G78+F78+B78</f>
        <v>4.194</v>
      </c>
      <c r="I78" s="0" t="n">
        <v>1</v>
      </c>
      <c r="J78" s="0" t="n">
        <v>0</v>
      </c>
      <c r="K78" s="0" t="n">
        <f aca="false">J78+I78+B78</f>
        <v>5.1925</v>
      </c>
      <c r="M78" s="16" t="n">
        <v>0.185</v>
      </c>
      <c r="N78" s="16" t="n">
        <f aca="false">M78</f>
        <v>0.185</v>
      </c>
      <c r="O78" s="16" t="n">
        <f aca="false">N78*$O$1</f>
        <v>0.185</v>
      </c>
      <c r="Q78" s="0" t="n">
        <v>0.0527051841610362</v>
      </c>
      <c r="S78" s="0" t="n">
        <f aca="false">I78*'Spread Option'!N78</f>
        <v>2.19226163383798</v>
      </c>
    </row>
    <row r="79" customFormat="false" ht="12.75" hidden="false" customHeight="false" outlineLevel="0" collapsed="false">
      <c r="A79" s="10" t="n">
        <f aca="false">EDATE(A78,1)</f>
        <v>40391</v>
      </c>
      <c r="B79" s="0" t="n">
        <v>4.2305</v>
      </c>
      <c r="C79" s="0" t="n">
        <v>0.0115</v>
      </c>
      <c r="D79" s="0" t="n">
        <v>0.01</v>
      </c>
      <c r="E79" s="0" t="n">
        <f aca="false">D79+C79+B79</f>
        <v>4.252</v>
      </c>
      <c r="F79" s="0" t="n">
        <v>-0.006</v>
      </c>
      <c r="G79" s="0" t="n">
        <v>0.0075</v>
      </c>
      <c r="H79" s="0" t="n">
        <f aca="false">G79+F79+B79</f>
        <v>4.232</v>
      </c>
      <c r="I79" s="0" t="n">
        <v>1</v>
      </c>
      <c r="J79" s="0" t="n">
        <v>0</v>
      </c>
      <c r="K79" s="0" t="n">
        <f aca="false">J79+I79+B79</f>
        <v>5.2305</v>
      </c>
      <c r="M79" s="16" t="n">
        <v>0.185</v>
      </c>
      <c r="N79" s="16" t="n">
        <f aca="false">M79</f>
        <v>0.185</v>
      </c>
      <c r="O79" s="16" t="n">
        <f aca="false">N79*$O$1</f>
        <v>0.185</v>
      </c>
      <c r="Q79" s="0" t="n">
        <v>0.0528195727405172</v>
      </c>
      <c r="S79" s="0" t="n">
        <f aca="false">I79*'Spread Option'!N79</f>
        <v>2.18625599008847</v>
      </c>
    </row>
    <row r="80" customFormat="false" ht="12.75" hidden="false" customHeight="false" outlineLevel="0" collapsed="false">
      <c r="A80" s="10" t="n">
        <f aca="false">EDATE(A79,1)</f>
        <v>40422</v>
      </c>
      <c r="B80" s="0" t="n">
        <v>4.2245</v>
      </c>
      <c r="C80" s="0" t="n">
        <v>0.0115</v>
      </c>
      <c r="D80" s="0" t="n">
        <v>0.01</v>
      </c>
      <c r="E80" s="0" t="n">
        <f aca="false">D80+C80+B80</f>
        <v>4.246</v>
      </c>
      <c r="F80" s="0" t="n">
        <v>-0.006</v>
      </c>
      <c r="G80" s="0" t="n">
        <v>0.0075</v>
      </c>
      <c r="H80" s="0" t="n">
        <f aca="false">G80+F80+B80</f>
        <v>4.226</v>
      </c>
      <c r="I80" s="0" t="n">
        <v>0.6</v>
      </c>
      <c r="J80" s="0" t="n">
        <v>0</v>
      </c>
      <c r="K80" s="0" t="n">
        <f aca="false">J80+I80+B80</f>
        <v>4.8245</v>
      </c>
      <c r="M80" s="16" t="n">
        <v>0.185</v>
      </c>
      <c r="N80" s="16" t="n">
        <f aca="false">M80</f>
        <v>0.185</v>
      </c>
      <c r="O80" s="16" t="n">
        <f aca="false">N80*$O$1</f>
        <v>0.185</v>
      </c>
      <c r="Q80" s="0" t="n">
        <v>0.0529377742772308</v>
      </c>
      <c r="S80" s="0" t="n">
        <f aca="false">I80*'Spread Option'!N80</f>
        <v>1.30839485890991</v>
      </c>
    </row>
    <row r="81" customFormat="false" ht="12.75" hidden="false" customHeight="false" outlineLevel="0" collapsed="false">
      <c r="A81" s="10" t="n">
        <f aca="false">EDATE(A80,1)</f>
        <v>40452</v>
      </c>
      <c r="B81" s="0" t="n">
        <v>4.2245</v>
      </c>
      <c r="C81" s="0" t="n">
        <v>0.01</v>
      </c>
      <c r="D81" s="0" t="n">
        <v>0.01</v>
      </c>
      <c r="E81" s="0" t="n">
        <f aca="false">D81+C81+B81</f>
        <v>4.2445</v>
      </c>
      <c r="F81" s="0" t="n">
        <v>-0.0075</v>
      </c>
      <c r="G81" s="0" t="n">
        <v>0.0075</v>
      </c>
      <c r="H81" s="0" t="n">
        <f aca="false">G81+F81+B81</f>
        <v>4.2245</v>
      </c>
      <c r="I81" s="0" t="n">
        <v>0.3</v>
      </c>
      <c r="J81" s="0" t="n">
        <v>0</v>
      </c>
      <c r="K81" s="0" t="n">
        <f aca="false">J81+I81+B81</f>
        <v>4.5245</v>
      </c>
      <c r="M81" s="16" t="n">
        <v>0.185</v>
      </c>
      <c r="N81" s="16" t="n">
        <f aca="false">M81</f>
        <v>0.185</v>
      </c>
      <c r="O81" s="16" t="n">
        <f aca="false">N81*$O$2</f>
        <v>0.1665</v>
      </c>
      <c r="Q81" s="0" t="n">
        <v>0.0530559758186029</v>
      </c>
      <c r="S81" s="0" t="n">
        <f aca="false">I81*'Spread Option'!N81</f>
        <v>0.65241641306777</v>
      </c>
    </row>
    <row r="82" customFormat="false" ht="12.75" hidden="false" customHeight="false" outlineLevel="0" collapsed="false">
      <c r="A82" s="10" t="n">
        <f aca="false">EDATE(A81,1)</f>
        <v>40483</v>
      </c>
      <c r="B82" s="0" t="n">
        <v>4.4075</v>
      </c>
      <c r="C82" s="0" t="n">
        <v>0.011</v>
      </c>
      <c r="D82" s="0" t="n">
        <v>0.0075</v>
      </c>
      <c r="E82" s="0" t="n">
        <f aca="false">D82+C82+B82</f>
        <v>4.426</v>
      </c>
      <c r="F82" s="0" t="n">
        <v>-0.0065</v>
      </c>
      <c r="G82" s="0" t="n">
        <v>0.0025</v>
      </c>
      <c r="H82" s="0" t="n">
        <f aca="false">G82+F82+B82</f>
        <v>4.4035</v>
      </c>
      <c r="I82" s="0" t="n">
        <v>0.22</v>
      </c>
      <c r="J82" s="0" t="n">
        <v>0</v>
      </c>
      <c r="K82" s="0" t="n">
        <f aca="false">J82+I82+B82</f>
        <v>4.6275</v>
      </c>
      <c r="M82" s="16" t="n">
        <v>0.185</v>
      </c>
      <c r="N82" s="16" t="n">
        <f aca="false">M82</f>
        <v>0.185</v>
      </c>
      <c r="O82" s="16" t="n">
        <f aca="false">N82*$O$2</f>
        <v>0.1665</v>
      </c>
      <c r="Q82" s="0" t="n">
        <v>0.0531703644114625</v>
      </c>
      <c r="S82" s="0" t="n">
        <f aca="false">I82*'Spread Option'!N82</f>
        <v>0.477169216455995</v>
      </c>
    </row>
    <row r="83" customFormat="false" ht="12.75" hidden="false" customHeight="false" outlineLevel="0" collapsed="false">
      <c r="A83" s="10" t="n">
        <f aca="false">EDATE(A82,1)</f>
        <v>40513</v>
      </c>
      <c r="B83" s="0" t="n">
        <v>4.5245</v>
      </c>
      <c r="C83" s="0" t="n">
        <v>0.011</v>
      </c>
      <c r="D83" s="0" t="n">
        <v>0.0075</v>
      </c>
      <c r="E83" s="0" t="n">
        <f aca="false">D83+C83+B83</f>
        <v>4.543</v>
      </c>
      <c r="F83" s="0" t="n">
        <v>-0.0065</v>
      </c>
      <c r="G83" s="0" t="n">
        <v>0.0025</v>
      </c>
      <c r="H83" s="0" t="n">
        <f aca="false">G83+F83+B83</f>
        <v>4.5205</v>
      </c>
      <c r="I83" s="0" t="n">
        <v>0.2</v>
      </c>
      <c r="J83" s="0" t="n">
        <v>0</v>
      </c>
      <c r="K83" s="0" t="n">
        <f aca="false">J83+I83+B83</f>
        <v>4.7245</v>
      </c>
      <c r="M83" s="16" t="n">
        <v>0.185</v>
      </c>
      <c r="N83" s="16" t="n">
        <f aca="false">M83</f>
        <v>0.185</v>
      </c>
      <c r="O83" s="16" t="n">
        <f aca="false">N83*$O$2</f>
        <v>0.1665</v>
      </c>
      <c r="Q83" s="0" t="n">
        <v>0.0532885659619993</v>
      </c>
      <c r="S83" s="0" t="n">
        <f aca="false">I83*'Spread Option'!N83</f>
        <v>0.432592505630353</v>
      </c>
    </row>
    <row r="84" customFormat="false" ht="12.75" hidden="false" customHeight="false" outlineLevel="0" collapsed="false">
      <c r="A84" s="10" t="n">
        <f aca="false">EDATE(A83,1)</f>
        <v>40544</v>
      </c>
      <c r="B84" s="0" t="n">
        <v>4.582</v>
      </c>
      <c r="C84" s="0" t="n">
        <v>0.011</v>
      </c>
      <c r="D84" s="0" t="n">
        <v>0.0075</v>
      </c>
      <c r="E84" s="0" t="n">
        <f aca="false">D84+C84+B84</f>
        <v>4.6005</v>
      </c>
      <c r="F84" s="0" t="n">
        <v>-0.0065</v>
      </c>
      <c r="G84" s="0" t="n">
        <v>0.0025</v>
      </c>
      <c r="H84" s="0" t="n">
        <f aca="false">G84+F84+B84</f>
        <v>4.578</v>
      </c>
      <c r="I84" s="0" t="n">
        <v>0.085</v>
      </c>
      <c r="J84" s="0" t="n">
        <v>0</v>
      </c>
      <c r="K84" s="0" t="n">
        <f aca="false">J84+I84+B84</f>
        <v>4.667</v>
      </c>
      <c r="M84" s="16" t="n">
        <v>0.185</v>
      </c>
      <c r="N84" s="16" t="n">
        <f aca="false">M84</f>
        <v>0.185</v>
      </c>
      <c r="O84" s="16" t="n">
        <f aca="false">N84*$O$2</f>
        <v>0.1665</v>
      </c>
      <c r="Q84" s="0" t="n">
        <v>0.0534029545637282</v>
      </c>
      <c r="S84" s="0" t="n">
        <f aca="false">I84*'Spread Option'!N84</f>
        <v>0.183330670405942</v>
      </c>
    </row>
    <row r="85" customFormat="false" ht="12.75" hidden="false" customHeight="false" outlineLevel="0" collapsed="false">
      <c r="A85" s="10" t="n">
        <f aca="false">EDATE(A84,1)</f>
        <v>40575</v>
      </c>
      <c r="B85" s="0" t="n">
        <v>4.495</v>
      </c>
      <c r="C85" s="0" t="n">
        <v>0.011</v>
      </c>
      <c r="D85" s="0" t="n">
        <v>0.0075</v>
      </c>
      <c r="E85" s="0" t="n">
        <f aca="false">D85+C85+B85</f>
        <v>4.5135</v>
      </c>
      <c r="F85" s="0" t="n">
        <v>-0.0065</v>
      </c>
      <c r="G85" s="0" t="n">
        <v>0.0025</v>
      </c>
      <c r="H85" s="0" t="n">
        <f aca="false">G85+F85+B85</f>
        <v>4.491</v>
      </c>
      <c r="I85" s="0" t="n">
        <v>0.075</v>
      </c>
      <c r="J85" s="0" t="n">
        <v>0</v>
      </c>
      <c r="K85" s="0" t="n">
        <f aca="false">J85+I85+B85</f>
        <v>4.57</v>
      </c>
      <c r="M85" s="16" t="n">
        <v>0.185</v>
      </c>
      <c r="N85" s="16" t="n">
        <f aca="false">M85</f>
        <v>0.185</v>
      </c>
      <c r="O85" s="16" t="n">
        <f aca="false">N85*$O$2</f>
        <v>0.1665</v>
      </c>
      <c r="Q85" s="0" t="n">
        <v>0.0535211561234301</v>
      </c>
      <c r="S85" s="0" t="n">
        <f aca="false">I85*'Spread Option'!N85</f>
        <v>0.16137944112874</v>
      </c>
    </row>
    <row r="86" customFormat="false" ht="12.75" hidden="false" customHeight="false" outlineLevel="0" collapsed="false">
      <c r="A86" s="10" t="n">
        <f aca="false">EDATE(A85,1)</f>
        <v>40603</v>
      </c>
      <c r="B86" s="0" t="n">
        <v>4.356</v>
      </c>
      <c r="C86" s="0" t="n">
        <v>0.015</v>
      </c>
      <c r="D86" s="0" t="n">
        <v>0.0075</v>
      </c>
      <c r="E86" s="0" t="n">
        <f aca="false">D86+C86+B86</f>
        <v>4.3785</v>
      </c>
      <c r="F86" s="0" t="n">
        <v>-0.0025</v>
      </c>
      <c r="G86" s="0" t="n">
        <v>0.0025</v>
      </c>
      <c r="H86" s="0" t="n">
        <f aca="false">G86+F86+B86</f>
        <v>4.356</v>
      </c>
      <c r="I86" s="0" t="n">
        <v>0.115</v>
      </c>
      <c r="J86" s="0" t="n">
        <v>0</v>
      </c>
      <c r="K86" s="0" t="n">
        <f aca="false">J86+I86+B86</f>
        <v>4.471</v>
      </c>
      <c r="M86" s="16" t="n">
        <v>0.18</v>
      </c>
      <c r="N86" s="16" t="n">
        <f aca="false">M86</f>
        <v>0.18</v>
      </c>
      <c r="O86" s="16" t="n">
        <f aca="false">N86*$O$2</f>
        <v>0.162</v>
      </c>
      <c r="Q86" s="0" t="n">
        <v>0.0536393576877883</v>
      </c>
      <c r="S86" s="0" t="n">
        <f aca="false">I86*'Spread Option'!N86</f>
        <v>0.246751046748482</v>
      </c>
    </row>
    <row r="87" customFormat="false" ht="12.75" hidden="false" customHeight="false" outlineLevel="0" collapsed="false">
      <c r="A87" s="10" t="n">
        <f aca="false">EDATE(A86,1)</f>
        <v>40634</v>
      </c>
      <c r="B87" s="0" t="n">
        <v>4.202</v>
      </c>
      <c r="C87" s="0" t="n">
        <v>0.015</v>
      </c>
      <c r="D87" s="0" t="n">
        <v>0.01</v>
      </c>
      <c r="E87" s="0" t="n">
        <f aca="false">D87+C87+B87</f>
        <v>4.227</v>
      </c>
      <c r="F87" s="0" t="n">
        <v>-0.0025</v>
      </c>
      <c r="G87" s="0" t="n">
        <v>0.0075</v>
      </c>
      <c r="H87" s="0" t="n">
        <f aca="false">G87+F87+B87</f>
        <v>4.207</v>
      </c>
      <c r="I87" s="0" t="n">
        <v>0.55</v>
      </c>
      <c r="J87" s="0" t="n">
        <v>0</v>
      </c>
      <c r="K87" s="0" t="n">
        <f aca="false">J87+I87+B87</f>
        <v>4.752</v>
      </c>
      <c r="M87" s="16" t="n">
        <v>0.18</v>
      </c>
      <c r="N87" s="16" t="n">
        <f aca="false">M87</f>
        <v>0.18</v>
      </c>
      <c r="O87" s="16" t="n">
        <f aca="false">N87*$O$2</f>
        <v>0.162</v>
      </c>
      <c r="Q87" s="0" t="n">
        <v>0.0537461203950826</v>
      </c>
      <c r="S87" s="0" t="n">
        <f aca="false">I87*'Spread Option'!N87</f>
        <v>1.17674738495036</v>
      </c>
    </row>
    <row r="88" customFormat="false" ht="12.75" hidden="false" customHeight="false" outlineLevel="0" collapsed="false">
      <c r="A88" s="10" t="n">
        <f aca="false">EDATE(A87,1)</f>
        <v>40664</v>
      </c>
      <c r="B88" s="0" t="n">
        <v>4.217</v>
      </c>
      <c r="C88" s="0" t="n">
        <v>0.0175</v>
      </c>
      <c r="D88" s="0" t="n">
        <v>0.01</v>
      </c>
      <c r="E88" s="0" t="n">
        <f aca="false">D88+C88+B88</f>
        <v>4.2445</v>
      </c>
      <c r="F88" s="0" t="n">
        <v>0</v>
      </c>
      <c r="G88" s="0" t="n">
        <v>0.0075</v>
      </c>
      <c r="H88" s="0" t="n">
        <f aca="false">G88+F88+B88</f>
        <v>4.2245</v>
      </c>
      <c r="I88" s="0" t="n">
        <v>0.7</v>
      </c>
      <c r="J88" s="0" t="n">
        <v>0</v>
      </c>
      <c r="K88" s="0" t="n">
        <f aca="false">J88+I88+B88</f>
        <v>4.917</v>
      </c>
      <c r="M88" s="16" t="n">
        <v>0.18</v>
      </c>
      <c r="N88" s="16" t="n">
        <f aca="false">M88</f>
        <v>0.18</v>
      </c>
      <c r="O88" s="16" t="n">
        <f aca="false">N88*$O$1</f>
        <v>0.18</v>
      </c>
      <c r="Q88" s="0" t="n">
        <v>0.0538643219683035</v>
      </c>
      <c r="S88" s="0" t="n">
        <f aca="false">I88*'Spread Option'!N88</f>
        <v>1.4934005561362</v>
      </c>
    </row>
    <row r="89" customFormat="false" ht="12.75" hidden="false" customHeight="false" outlineLevel="0" collapsed="false">
      <c r="A89" s="10" t="n">
        <f aca="false">EDATE(A88,1)</f>
        <v>40695</v>
      </c>
      <c r="B89" s="0" t="n">
        <v>4.255</v>
      </c>
      <c r="C89" s="0" t="n">
        <v>0.015</v>
      </c>
      <c r="D89" s="0" t="n">
        <v>0.01</v>
      </c>
      <c r="E89" s="0" t="n">
        <f aca="false">D89+C89+B89</f>
        <v>4.28</v>
      </c>
      <c r="F89" s="0" t="n">
        <v>-0.0025</v>
      </c>
      <c r="G89" s="0" t="n">
        <v>0.0075</v>
      </c>
      <c r="H89" s="0" t="n">
        <f aca="false">G89+F89+B89</f>
        <v>4.26</v>
      </c>
      <c r="I89" s="0" t="n">
        <v>0.8</v>
      </c>
      <c r="J89" s="0" t="n">
        <v>0</v>
      </c>
      <c r="K89" s="0" t="n">
        <f aca="false">J89+I89+B89</f>
        <v>5.055</v>
      </c>
      <c r="M89" s="16" t="n">
        <v>0.18</v>
      </c>
      <c r="N89" s="16" t="n">
        <f aca="false">M89</f>
        <v>0.18</v>
      </c>
      <c r="O89" s="16" t="n">
        <f aca="false">N89*$O$1</f>
        <v>0.18</v>
      </c>
      <c r="Q89" s="0" t="n">
        <v>0.0539787105919829</v>
      </c>
      <c r="S89" s="0" t="n">
        <f aca="false">I89*'Spread Option'!N89</f>
        <v>1.70199361906184</v>
      </c>
    </row>
    <row r="90" customFormat="false" ht="12.75" hidden="false" customHeight="false" outlineLevel="0" collapsed="false">
      <c r="A90" s="10" t="n">
        <f aca="false">EDATE(A89,1)</f>
        <v>40725</v>
      </c>
      <c r="B90" s="0" t="n">
        <v>4.3</v>
      </c>
      <c r="C90" s="0" t="n">
        <v>0.0125</v>
      </c>
      <c r="D90" s="0" t="n">
        <v>0.01</v>
      </c>
      <c r="E90" s="0" t="n">
        <f aca="false">D90+C90+B90</f>
        <v>4.3225</v>
      </c>
      <c r="F90" s="0" t="n">
        <v>-0.005</v>
      </c>
      <c r="G90" s="0" t="n">
        <v>0.0075</v>
      </c>
      <c r="H90" s="0" t="n">
        <f aca="false">G90+F90+B90</f>
        <v>4.3025</v>
      </c>
      <c r="I90" s="0" t="n">
        <v>1</v>
      </c>
      <c r="J90" s="0" t="n">
        <v>0</v>
      </c>
      <c r="K90" s="0" t="n">
        <f aca="false">J90+I90+B90</f>
        <v>5.3</v>
      </c>
      <c r="M90" s="16" t="n">
        <v>0.18</v>
      </c>
      <c r="N90" s="16" t="n">
        <f aca="false">M90</f>
        <v>0.18</v>
      </c>
      <c r="O90" s="16" t="n">
        <f aca="false">N90*$O$1</f>
        <v>0.18</v>
      </c>
      <c r="Q90" s="0" t="n">
        <v>0.0540969121743657</v>
      </c>
      <c r="S90" s="0" t="n">
        <f aca="false">I90*'Spread Option'!N90</f>
        <v>2.12133315653812</v>
      </c>
    </row>
    <row r="91" customFormat="false" ht="12.75" hidden="false" customHeight="false" outlineLevel="0" collapsed="false">
      <c r="A91" s="10" t="n">
        <f aca="false">EDATE(A90,1)</f>
        <v>40756</v>
      </c>
      <c r="B91" s="0" t="n">
        <v>4.338</v>
      </c>
      <c r="C91" s="0" t="n">
        <v>0.0125</v>
      </c>
      <c r="D91" s="0" t="n">
        <v>0.01</v>
      </c>
      <c r="E91" s="0" t="n">
        <f aca="false">D91+C91+B91</f>
        <v>4.3605</v>
      </c>
      <c r="F91" s="0" t="n">
        <v>-0.005</v>
      </c>
      <c r="G91" s="0" t="n">
        <v>0.0075</v>
      </c>
      <c r="H91" s="0" t="n">
        <f aca="false">G91+F91+B91</f>
        <v>4.3405</v>
      </c>
      <c r="I91" s="0" t="n">
        <v>1</v>
      </c>
      <c r="J91" s="0" t="n">
        <v>0</v>
      </c>
      <c r="K91" s="0" t="n">
        <f aca="false">J91+I91+B91</f>
        <v>5.338</v>
      </c>
      <c r="M91" s="16" t="n">
        <v>0.18</v>
      </c>
      <c r="N91" s="16" t="n">
        <f aca="false">M91</f>
        <v>0.18</v>
      </c>
      <c r="O91" s="16" t="n">
        <f aca="false">N91*$O$1</f>
        <v>0.18</v>
      </c>
      <c r="Q91" s="0" t="n">
        <v>0.0542113008069109</v>
      </c>
      <c r="S91" s="0" t="n">
        <f aca="false">I91*'Spread Option'!N91</f>
        <v>2.11504064029972</v>
      </c>
    </row>
    <row r="92" customFormat="false" ht="12.75" hidden="false" customHeight="false" outlineLevel="0" collapsed="false">
      <c r="A92" s="10" t="n">
        <f aca="false">EDATE(A91,1)</f>
        <v>40787</v>
      </c>
      <c r="B92" s="0" t="n">
        <v>4.332</v>
      </c>
      <c r="C92" s="0" t="n">
        <v>0.0125</v>
      </c>
      <c r="D92" s="0" t="n">
        <v>0.01</v>
      </c>
      <c r="E92" s="0" t="n">
        <f aca="false">D92+C92+B92</f>
        <v>4.3545</v>
      </c>
      <c r="F92" s="0" t="n">
        <v>-0.005</v>
      </c>
      <c r="G92" s="0" t="n">
        <v>0.0075</v>
      </c>
      <c r="H92" s="0" t="n">
        <f aca="false">G92+F92+B92</f>
        <v>4.3345</v>
      </c>
      <c r="I92" s="0" t="n">
        <v>0.6</v>
      </c>
      <c r="J92" s="0" t="n">
        <v>0</v>
      </c>
      <c r="K92" s="0" t="n">
        <f aca="false">J92+I92+B92</f>
        <v>4.932</v>
      </c>
      <c r="M92" s="16" t="n">
        <v>0.18</v>
      </c>
      <c r="N92" s="16" t="n">
        <f aca="false">M92</f>
        <v>0.18</v>
      </c>
      <c r="O92" s="16" t="n">
        <f aca="false">N92*$O$1</f>
        <v>0.18</v>
      </c>
      <c r="Q92" s="0" t="n">
        <v>0.054329502398454</v>
      </c>
      <c r="S92" s="0" t="n">
        <f aca="false">I92*'Spread Option'!N92</f>
        <v>1.2654871323751</v>
      </c>
    </row>
    <row r="93" customFormat="false" ht="12.75" hidden="false" customHeight="false" outlineLevel="0" collapsed="false">
      <c r="A93" s="10" t="n">
        <f aca="false">EDATE(A92,1)</f>
        <v>40817</v>
      </c>
      <c r="B93" s="0" t="n">
        <v>4.332</v>
      </c>
      <c r="C93" s="0" t="n">
        <v>0.011</v>
      </c>
      <c r="D93" s="0" t="n">
        <v>0.01</v>
      </c>
      <c r="E93" s="0" t="n">
        <f aca="false">D93+C93+B93</f>
        <v>4.353</v>
      </c>
      <c r="F93" s="0" t="n">
        <v>-0.0065</v>
      </c>
      <c r="G93" s="0" t="n">
        <v>0.0075</v>
      </c>
      <c r="H93" s="0" t="n">
        <f aca="false">G93+F93+B93</f>
        <v>4.333</v>
      </c>
      <c r="I93" s="0" t="n">
        <v>0.3</v>
      </c>
      <c r="J93" s="0" t="n">
        <v>0</v>
      </c>
      <c r="K93" s="0" t="n">
        <f aca="false">J93+I93+B93</f>
        <v>4.632</v>
      </c>
      <c r="M93" s="16" t="n">
        <v>0.18</v>
      </c>
      <c r="N93" s="16" t="n">
        <f aca="false">M93</f>
        <v>0.18</v>
      </c>
      <c r="O93" s="16" t="n">
        <f aca="false">N93*$O$2</f>
        <v>0.162</v>
      </c>
      <c r="Q93" s="0" t="n">
        <v>0.0544477039946529</v>
      </c>
      <c r="S93" s="0" t="n">
        <f aca="false">I93*'Spread Option'!N93</f>
        <v>0.630875090500217</v>
      </c>
    </row>
    <row r="94" customFormat="false" ht="12.75" hidden="false" customHeight="false" outlineLevel="0" collapsed="false">
      <c r="A94" s="10" t="n">
        <f aca="false">EDATE(A93,1)</f>
        <v>40848</v>
      </c>
      <c r="B94" s="0" t="n">
        <v>4.515</v>
      </c>
      <c r="C94" s="0" t="n">
        <v>0.012</v>
      </c>
      <c r="D94" s="0" t="n">
        <v>0.0075</v>
      </c>
      <c r="E94" s="0" t="n">
        <f aca="false">D94+C94+B94</f>
        <v>4.5345</v>
      </c>
      <c r="F94" s="0" t="n">
        <v>-0.0055</v>
      </c>
      <c r="G94" s="0" t="n">
        <v>0.0025</v>
      </c>
      <c r="H94" s="0" t="n">
        <f aca="false">G94+F94+B94</f>
        <v>4.512</v>
      </c>
      <c r="I94" s="0" t="n">
        <v>0.23</v>
      </c>
      <c r="J94" s="0" t="n">
        <v>0</v>
      </c>
      <c r="K94" s="0" t="n">
        <f aca="false">J94+I94+B94</f>
        <v>4.745</v>
      </c>
      <c r="M94" s="16" t="n">
        <v>0.18</v>
      </c>
      <c r="N94" s="16" t="n">
        <f aca="false">M94</f>
        <v>0.18</v>
      </c>
      <c r="O94" s="16" t="n">
        <f aca="false">N94*$O$2</f>
        <v>0.162</v>
      </c>
      <c r="Q94" s="0" t="n">
        <v>0.0545620926405674</v>
      </c>
      <c r="S94" s="0" t="n">
        <f aca="false">I94*'Spread Option'!N94</f>
        <v>0.482279630695167</v>
      </c>
    </row>
    <row r="95" customFormat="false" ht="12.75" hidden="false" customHeight="false" outlineLevel="0" collapsed="false">
      <c r="A95" s="10" t="n">
        <f aca="false">EDATE(A94,1)</f>
        <v>40878</v>
      </c>
      <c r="B95" s="0" t="n">
        <v>4.632</v>
      </c>
      <c r="C95" s="0" t="n">
        <v>0.012</v>
      </c>
      <c r="D95" s="0" t="n">
        <v>0.0075</v>
      </c>
      <c r="E95" s="0" t="n">
        <f aca="false">D95+C95+B95</f>
        <v>4.6515</v>
      </c>
      <c r="F95" s="0" t="n">
        <v>-0.0055</v>
      </c>
      <c r="G95" s="0" t="n">
        <v>0.0025</v>
      </c>
      <c r="H95" s="0" t="n">
        <f aca="false">G95+F95+B95</f>
        <v>4.629</v>
      </c>
      <c r="I95" s="0" t="n">
        <v>0.26</v>
      </c>
      <c r="J95" s="0" t="n">
        <v>0</v>
      </c>
      <c r="K95" s="0" t="n">
        <f aca="false">J95+I95+B95</f>
        <v>4.892</v>
      </c>
      <c r="M95" s="16" t="n">
        <v>0.18</v>
      </c>
      <c r="N95" s="16" t="n">
        <f aca="false">M95</f>
        <v>0.18</v>
      </c>
      <c r="O95" s="16" t="n">
        <f aca="false">N95*$O$2</f>
        <v>0.162</v>
      </c>
      <c r="Q95" s="0" t="n">
        <v>0.0546648601409685</v>
      </c>
      <c r="S95" s="0" t="n">
        <f aca="false">I95*'Spread Option'!N95</f>
        <v>0.5434431418328</v>
      </c>
    </row>
    <row r="96" customFormat="false" ht="12.75" hidden="false" customHeight="false" outlineLevel="0" collapsed="false">
      <c r="A96" s="10" t="n">
        <f aca="false">EDATE(A95,1)</f>
        <v>40909</v>
      </c>
      <c r="B96" s="0" t="n">
        <v>4.692</v>
      </c>
      <c r="C96" s="0" t="n">
        <v>0.012</v>
      </c>
      <c r="D96" s="0" t="n">
        <v>0.0075</v>
      </c>
      <c r="E96" s="0" t="n">
        <f aca="false">D96+C96+B96</f>
        <v>4.7115</v>
      </c>
      <c r="F96" s="0" t="n">
        <v>-0.0055</v>
      </c>
      <c r="G96" s="0" t="n">
        <v>0.0025</v>
      </c>
      <c r="H96" s="0" t="n">
        <f aca="false">G96+F96+B96</f>
        <v>4.689</v>
      </c>
      <c r="I96" s="0" t="n">
        <v>0.085</v>
      </c>
      <c r="J96" s="0" t="n">
        <v>0</v>
      </c>
      <c r="K96" s="0" t="n">
        <f aca="false">J96+I96+B96</f>
        <v>4.777</v>
      </c>
      <c r="M96" s="16" t="n">
        <v>0.18</v>
      </c>
      <c r="N96" s="16" t="n">
        <f aca="false">M96</f>
        <v>0.18</v>
      </c>
      <c r="O96" s="16" t="n">
        <f aca="false">N96*$O$2</f>
        <v>0.162</v>
      </c>
      <c r="Q96" s="0" t="n">
        <v>0.0547213709000709</v>
      </c>
      <c r="S96" s="0" t="n">
        <f aca="false">I96*'Spread Option'!N96</f>
        <v>0.176984944474322</v>
      </c>
    </row>
    <row r="97" customFormat="false" ht="12.75" hidden="false" customHeight="false" outlineLevel="0" collapsed="false">
      <c r="A97" s="10" t="n">
        <f aca="false">EDATE(A96,1)</f>
        <v>40940</v>
      </c>
      <c r="B97" s="0" t="n">
        <v>4.605</v>
      </c>
      <c r="C97" s="0" t="n">
        <v>0.012</v>
      </c>
      <c r="D97" s="0" t="n">
        <v>0.0075</v>
      </c>
      <c r="E97" s="0" t="n">
        <f aca="false">D97+C97+B97</f>
        <v>4.6245</v>
      </c>
      <c r="F97" s="0" t="n">
        <v>-0.0055</v>
      </c>
      <c r="G97" s="0" t="n">
        <v>0.0025</v>
      </c>
      <c r="H97" s="0" t="n">
        <f aca="false">G97+F97+B97</f>
        <v>4.602</v>
      </c>
      <c r="I97" s="0" t="n">
        <v>0.075</v>
      </c>
      <c r="J97" s="0" t="n">
        <v>0</v>
      </c>
      <c r="K97" s="0" t="n">
        <f aca="false">J97+I97+B97</f>
        <v>4.68</v>
      </c>
      <c r="M97" s="16" t="n">
        <v>0.175</v>
      </c>
      <c r="N97" s="16" t="n">
        <f aca="false">M97</f>
        <v>0.175</v>
      </c>
      <c r="O97" s="16" t="n">
        <f aca="false">N97*$O$2</f>
        <v>0.1575</v>
      </c>
      <c r="Q97" s="0" t="n">
        <v>0.0547797653522615</v>
      </c>
      <c r="S97" s="0" t="n">
        <f aca="false">I97*'Spread Option'!N97</f>
        <v>0.155614656770717</v>
      </c>
    </row>
    <row r="98" customFormat="false" ht="12.75" hidden="false" customHeight="false" outlineLevel="0" collapsed="false">
      <c r="A98" s="10" t="n">
        <f aca="false">EDATE(A97,1)</f>
        <v>40969</v>
      </c>
      <c r="B98" s="0" t="n">
        <v>4.466</v>
      </c>
      <c r="C98" s="0" t="n">
        <v>0.016</v>
      </c>
      <c r="D98" s="0" t="n">
        <v>0.0075</v>
      </c>
      <c r="E98" s="0" t="n">
        <f aca="false">D98+C98+B98</f>
        <v>4.4895</v>
      </c>
      <c r="F98" s="0" t="n">
        <v>-0.001499999</v>
      </c>
      <c r="G98" s="0" t="n">
        <v>0.0025</v>
      </c>
      <c r="H98" s="0" t="n">
        <f aca="false">G98+F98+B98</f>
        <v>4.467000001</v>
      </c>
      <c r="I98" s="0" t="n">
        <v>0.115</v>
      </c>
      <c r="J98" s="0" t="n">
        <v>0</v>
      </c>
      <c r="K98" s="0" t="n">
        <f aca="false">J98+I98+B98</f>
        <v>4.581</v>
      </c>
      <c r="M98" s="16" t="n">
        <v>0.17</v>
      </c>
      <c r="N98" s="16" t="n">
        <f aca="false">M98</f>
        <v>0.17</v>
      </c>
      <c r="O98" s="16" t="n">
        <f aca="false">N98*$O$2</f>
        <v>0.153</v>
      </c>
      <c r="Q98" s="0" t="n">
        <v>0.0548381598055872</v>
      </c>
      <c r="S98" s="0" t="n">
        <f aca="false">I98*'Spread Option'!N98</f>
        <v>0.237698439999916</v>
      </c>
    </row>
    <row r="99" customFormat="false" ht="12.75" hidden="false" customHeight="false" outlineLevel="0" collapsed="false">
      <c r="A99" s="10" t="n">
        <f aca="false">EDATE(A98,1)</f>
        <v>41000</v>
      </c>
      <c r="B99" s="0" t="n">
        <v>4.312</v>
      </c>
      <c r="C99" s="0" t="n">
        <v>0.016</v>
      </c>
      <c r="D99" s="0" t="n">
        <v>0.01</v>
      </c>
      <c r="E99" s="0" t="n">
        <f aca="false">D99+C99+B99</f>
        <v>4.338</v>
      </c>
      <c r="F99" s="0" t="n">
        <v>-0.001499999</v>
      </c>
      <c r="G99" s="0" t="n">
        <v>0.0075</v>
      </c>
      <c r="H99" s="0" t="n">
        <f aca="false">G99+F99+B99</f>
        <v>4.318000001</v>
      </c>
      <c r="I99" s="0" t="n">
        <v>0.55</v>
      </c>
      <c r="J99" s="0" t="n">
        <v>0</v>
      </c>
      <c r="K99" s="0" t="n">
        <f aca="false">J99+I99+B99</f>
        <v>4.862</v>
      </c>
      <c r="M99" s="16" t="n">
        <v>0.17</v>
      </c>
      <c r="N99" s="16" t="n">
        <f aca="false">M99</f>
        <v>0.17</v>
      </c>
      <c r="O99" s="16" t="n">
        <f aca="false">N99*$O$2</f>
        <v>0.153</v>
      </c>
      <c r="Q99" s="0" t="n">
        <v>0.0548927868758558</v>
      </c>
      <c r="S99" s="0" t="n">
        <f aca="false">I99*'Spread Option'!N99</f>
        <v>1.13258130685807</v>
      </c>
    </row>
    <row r="100" customFormat="false" ht="12.75" hidden="false" customHeight="false" outlineLevel="0" collapsed="false">
      <c r="A100" s="10" t="n">
        <f aca="false">EDATE(A99,1)</f>
        <v>41030</v>
      </c>
      <c r="B100" s="0" t="n">
        <v>4.327</v>
      </c>
      <c r="C100" s="0" t="n">
        <v>0.0185</v>
      </c>
      <c r="D100" s="0" t="n">
        <v>0.01</v>
      </c>
      <c r="E100" s="0" t="n">
        <f aca="false">D100+C100+B100</f>
        <v>4.3555</v>
      </c>
      <c r="F100" s="0" t="n">
        <v>0.001</v>
      </c>
      <c r="G100" s="0" t="n">
        <v>0.0075</v>
      </c>
      <c r="H100" s="0" t="n">
        <f aca="false">G100+F100+B100</f>
        <v>4.3355</v>
      </c>
      <c r="I100" s="0" t="n">
        <v>0.7</v>
      </c>
      <c r="J100" s="0" t="n">
        <v>0</v>
      </c>
      <c r="K100" s="0" t="n">
        <f aca="false">J100+I100+B100</f>
        <v>5.027</v>
      </c>
      <c r="M100" s="16" t="n">
        <v>0.17</v>
      </c>
      <c r="N100" s="16" t="n">
        <f aca="false">M100</f>
        <v>0.17</v>
      </c>
      <c r="O100" s="16" t="n">
        <f aca="false">N100*$O$1</f>
        <v>0.17</v>
      </c>
      <c r="Q100" s="0" t="n">
        <v>0.0549511813313806</v>
      </c>
      <c r="S100" s="0" t="n">
        <f aca="false">I100*'Spread Option'!N100</f>
        <v>1.43593836828793</v>
      </c>
    </row>
    <row r="101" customFormat="false" ht="12.75" hidden="false" customHeight="false" outlineLevel="0" collapsed="false">
      <c r="A101" s="10" t="n">
        <f aca="false">EDATE(A100,1)</f>
        <v>41061</v>
      </c>
      <c r="B101" s="0" t="n">
        <v>4.365</v>
      </c>
      <c r="C101" s="0" t="n">
        <v>0.016</v>
      </c>
      <c r="D101" s="0" t="n">
        <v>0.01</v>
      </c>
      <c r="E101" s="0" t="n">
        <f aca="false">D101+C101+B101</f>
        <v>4.391</v>
      </c>
      <c r="F101" s="0" t="n">
        <v>-0.001499999</v>
      </c>
      <c r="G101" s="0" t="n">
        <v>0.0075</v>
      </c>
      <c r="H101" s="0" t="n">
        <f aca="false">G101+F101+B101</f>
        <v>4.371000001</v>
      </c>
      <c r="I101" s="0" t="n">
        <v>0.8</v>
      </c>
      <c r="J101" s="0" t="n">
        <v>0</v>
      </c>
      <c r="K101" s="0" t="n">
        <f aca="false">J101+I101+B101</f>
        <v>5.165</v>
      </c>
      <c r="M101" s="16" t="n">
        <v>0.17</v>
      </c>
      <c r="N101" s="16" t="n">
        <f aca="false">M101</f>
        <v>0.17</v>
      </c>
      <c r="O101" s="16" t="n">
        <f aca="false">N101*$O$1</f>
        <v>0.17</v>
      </c>
      <c r="Q101" s="0" t="n">
        <v>0.0550076920958724</v>
      </c>
      <c r="S101" s="0" t="n">
        <f aca="false">I101*'Spread Option'!N101</f>
        <v>1.63496569943984</v>
      </c>
    </row>
    <row r="102" customFormat="false" ht="12.75" hidden="false" customHeight="false" outlineLevel="0" collapsed="false">
      <c r="A102" s="10" t="n">
        <f aca="false">EDATE(A101,1)</f>
        <v>41091</v>
      </c>
      <c r="B102" s="0" t="n">
        <v>4.41</v>
      </c>
      <c r="C102" s="0" t="n">
        <v>0.0135</v>
      </c>
      <c r="D102" s="0" t="n">
        <v>0.01</v>
      </c>
      <c r="E102" s="0" t="n">
        <f aca="false">D102+C102+B102</f>
        <v>4.4335</v>
      </c>
      <c r="F102" s="0" t="n">
        <v>-0.004</v>
      </c>
      <c r="G102" s="0" t="n">
        <v>0.0075</v>
      </c>
      <c r="H102" s="0" t="n">
        <f aca="false">G102+F102+B102</f>
        <v>4.4135</v>
      </c>
      <c r="I102" s="0" t="n">
        <v>1</v>
      </c>
      <c r="J102" s="0" t="n">
        <v>0</v>
      </c>
      <c r="K102" s="0" t="n">
        <f aca="false">J102+I102+B102</f>
        <v>5.41</v>
      </c>
      <c r="M102" s="16" t="n">
        <v>0.17</v>
      </c>
      <c r="N102" s="16" t="n">
        <f aca="false">M102</f>
        <v>0.17</v>
      </c>
      <c r="O102" s="16" t="n">
        <f aca="false">N102*$O$1</f>
        <v>0.17</v>
      </c>
      <c r="Q102" s="0" t="n">
        <v>0.0550660865536319</v>
      </c>
      <c r="S102" s="0" t="n">
        <f aca="false">I102*'Spread Option'!N102</f>
        <v>2.03582975037248</v>
      </c>
    </row>
    <row r="103" customFormat="false" ht="12.75" hidden="false" customHeight="false" outlineLevel="0" collapsed="false">
      <c r="A103" s="10" t="n">
        <f aca="false">EDATE(A102,1)</f>
        <v>41122</v>
      </c>
      <c r="B103" s="0" t="n">
        <v>4.448</v>
      </c>
      <c r="C103" s="0" t="n">
        <v>0.0135</v>
      </c>
      <c r="D103" s="0" t="n">
        <v>0.01</v>
      </c>
      <c r="E103" s="0" t="n">
        <f aca="false">D103+C103+B103</f>
        <v>4.4715</v>
      </c>
      <c r="F103" s="0" t="n">
        <v>-0.004</v>
      </c>
      <c r="G103" s="0" t="n">
        <v>0.0075</v>
      </c>
      <c r="H103" s="0" t="n">
        <f aca="false">G103+F103+B103</f>
        <v>4.4515</v>
      </c>
      <c r="I103" s="0" t="n">
        <v>1</v>
      </c>
      <c r="J103" s="0" t="n">
        <v>0</v>
      </c>
      <c r="K103" s="0" t="n">
        <f aca="false">J103+I103+B103</f>
        <v>5.448</v>
      </c>
      <c r="M103" s="16" t="n">
        <v>0.17</v>
      </c>
      <c r="N103" s="16" t="n">
        <f aca="false">M103</f>
        <v>0.17</v>
      </c>
      <c r="O103" s="16" t="n">
        <f aca="false">N103*$O$1</f>
        <v>0.17</v>
      </c>
      <c r="Q103" s="0" t="n">
        <v>0.0551225973202869</v>
      </c>
      <c r="S103" s="0" t="n">
        <f aca="false">I103*'Spread Option'!N103</f>
        <v>2.02791479761652</v>
      </c>
    </row>
    <row r="104" customFormat="false" ht="12.75" hidden="false" customHeight="false" outlineLevel="0" collapsed="false">
      <c r="A104" s="10" t="n">
        <f aca="false">EDATE(A103,1)</f>
        <v>41153</v>
      </c>
      <c r="B104" s="0" t="n">
        <v>4.442</v>
      </c>
      <c r="C104" s="0" t="n">
        <v>0.0135</v>
      </c>
      <c r="D104" s="0" t="n">
        <v>0.01</v>
      </c>
      <c r="E104" s="0" t="n">
        <f aca="false">D104+C104+B104</f>
        <v>4.4655</v>
      </c>
      <c r="F104" s="0" t="n">
        <v>-0.004</v>
      </c>
      <c r="G104" s="0" t="n">
        <v>0.0075</v>
      </c>
      <c r="H104" s="0" t="n">
        <f aca="false">G104+F104+B104</f>
        <v>4.4455</v>
      </c>
      <c r="I104" s="0" t="n">
        <v>0.6</v>
      </c>
      <c r="J104" s="0" t="n">
        <v>0</v>
      </c>
      <c r="K104" s="0" t="n">
        <f aca="false">J104+I104+B104</f>
        <v>5.042</v>
      </c>
      <c r="M104" s="16" t="n">
        <v>0.17</v>
      </c>
      <c r="N104" s="16" t="n">
        <f aca="false">M104</f>
        <v>0.17</v>
      </c>
      <c r="O104" s="16" t="n">
        <f aca="false">N104*$O$1</f>
        <v>0.17</v>
      </c>
      <c r="Q104" s="0" t="n">
        <v>0.055180991780281</v>
      </c>
      <c r="S104" s="0" t="n">
        <f aca="false">I104*'Spread Option'!N104</f>
        <v>1.21221637498321</v>
      </c>
    </row>
    <row r="105" customFormat="false" ht="12.75" hidden="false" customHeight="false" outlineLevel="0" collapsed="false">
      <c r="A105" s="10" t="n">
        <f aca="false">EDATE(A104,1)</f>
        <v>41183</v>
      </c>
      <c r="B105" s="0" t="n">
        <v>4.442</v>
      </c>
      <c r="C105" s="0" t="n">
        <v>0.012</v>
      </c>
      <c r="D105" s="0" t="n">
        <v>0.01</v>
      </c>
      <c r="E105" s="0" t="n">
        <f aca="false">D105+C105+B105</f>
        <v>4.464</v>
      </c>
      <c r="F105" s="0" t="n">
        <v>-0.0055</v>
      </c>
      <c r="G105" s="0" t="n">
        <v>0.0075</v>
      </c>
      <c r="H105" s="0" t="n">
        <f aca="false">G105+F105+B105</f>
        <v>4.444</v>
      </c>
      <c r="I105" s="0" t="n">
        <v>0.3</v>
      </c>
      <c r="J105" s="0" t="n">
        <v>0</v>
      </c>
      <c r="K105" s="0" t="n">
        <f aca="false">J105+I105+B105</f>
        <v>4.742</v>
      </c>
      <c r="M105" s="16" t="n">
        <v>0.17</v>
      </c>
      <c r="N105" s="16" t="n">
        <f aca="false">M105</f>
        <v>0.17</v>
      </c>
      <c r="O105" s="16" t="n">
        <f aca="false">N105*$O$2</f>
        <v>0.153</v>
      </c>
      <c r="Q105" s="0" t="n">
        <v>0.0552393862414107</v>
      </c>
      <c r="S105" s="0" t="n">
        <f aca="false">I105*'Spread Option'!N105</f>
        <v>0.603754649567132</v>
      </c>
    </row>
    <row r="106" customFormat="false" ht="12.75" hidden="false" customHeight="false" outlineLevel="0" collapsed="false">
      <c r="A106" s="10" t="n">
        <f aca="false">EDATE(A105,1)</f>
        <v>41214</v>
      </c>
      <c r="B106" s="0" t="n">
        <v>4.625</v>
      </c>
      <c r="C106" s="0" t="n">
        <v>0.013</v>
      </c>
      <c r="D106" s="0" t="n">
        <v>0.0075</v>
      </c>
      <c r="E106" s="0" t="n">
        <f aca="false">D106+C106+B106</f>
        <v>4.6455</v>
      </c>
      <c r="F106" s="0" t="n">
        <v>-0.0045</v>
      </c>
      <c r="G106" s="0" t="n">
        <v>0.0025</v>
      </c>
      <c r="H106" s="0" t="n">
        <f aca="false">G106+F106+B106</f>
        <v>4.623</v>
      </c>
      <c r="I106" s="0" t="n">
        <v>0.23</v>
      </c>
      <c r="J106" s="0" t="n">
        <v>0</v>
      </c>
      <c r="K106" s="0" t="n">
        <f aca="false">J106+I106+B106</f>
        <v>4.855</v>
      </c>
      <c r="M106" s="16" t="n">
        <v>0.17</v>
      </c>
      <c r="N106" s="16" t="n">
        <f aca="false">M106</f>
        <v>0.17</v>
      </c>
      <c r="O106" s="16" t="n">
        <f aca="false">N106*$O$2</f>
        <v>0.153</v>
      </c>
      <c r="Q106" s="0" t="n">
        <v>0.0552958970113271</v>
      </c>
      <c r="S106" s="0" t="n">
        <f aca="false">I106*'Spread Option'!N106</f>
        <v>0.461134818494435</v>
      </c>
    </row>
    <row r="107" customFormat="false" ht="12.75" hidden="false" customHeight="false" outlineLevel="0" collapsed="false">
      <c r="A107" s="10" t="n">
        <f aca="false">EDATE(A106,1)</f>
        <v>41244</v>
      </c>
      <c r="B107" s="0" t="n">
        <v>4.742</v>
      </c>
      <c r="C107" s="0" t="n">
        <v>0.013</v>
      </c>
      <c r="D107" s="0" t="n">
        <v>0.0075</v>
      </c>
      <c r="E107" s="0" t="n">
        <f aca="false">D107+C107+B107</f>
        <v>4.7625</v>
      </c>
      <c r="F107" s="0" t="n">
        <v>-0.0045</v>
      </c>
      <c r="G107" s="0" t="n">
        <v>0.0025</v>
      </c>
      <c r="H107" s="0" t="n">
        <f aca="false">G107+F107+B107</f>
        <v>4.74</v>
      </c>
      <c r="I107" s="0" t="n">
        <v>0.26</v>
      </c>
      <c r="J107" s="0" t="n">
        <v>0</v>
      </c>
      <c r="K107" s="0" t="n">
        <f aca="false">J107+I107+B107</f>
        <v>5.002</v>
      </c>
      <c r="M107" s="16" t="n">
        <v>0.17</v>
      </c>
      <c r="N107" s="16" t="n">
        <f aca="false">M107</f>
        <v>0.17</v>
      </c>
      <c r="O107" s="16" t="n">
        <f aca="false">N107*$O$2</f>
        <v>0.153</v>
      </c>
      <c r="Q107" s="0" t="n">
        <v>0.0553542914746914</v>
      </c>
      <c r="S107" s="0" t="n">
        <f aca="false">I107*'Spread Option'!N107</f>
        <v>0.519248803301858</v>
      </c>
    </row>
    <row r="108" customFormat="false" ht="12.75" hidden="false" customHeight="false" outlineLevel="0" collapsed="false">
      <c r="A108" s="10" t="n">
        <f aca="false">EDATE(A107,1)</f>
        <v>41275</v>
      </c>
      <c r="B108" s="0" t="n">
        <v>4.802</v>
      </c>
      <c r="C108" s="0" t="n">
        <v>0.013</v>
      </c>
      <c r="D108" s="0" t="n">
        <v>0.0075</v>
      </c>
      <c r="E108" s="0" t="n">
        <f aca="false">D108+C108+B108</f>
        <v>4.8225</v>
      </c>
      <c r="F108" s="0" t="n">
        <v>-0.001999999</v>
      </c>
      <c r="G108" s="0" t="n">
        <v>0.0025</v>
      </c>
      <c r="H108" s="0" t="n">
        <f aca="false">G108+F108+B108</f>
        <v>4.802500001</v>
      </c>
      <c r="I108" s="0" t="n">
        <v>0.085</v>
      </c>
      <c r="J108" s="0" t="n">
        <v>0</v>
      </c>
      <c r="K108" s="0" t="n">
        <f aca="false">J108+I108+B108</f>
        <v>4.887</v>
      </c>
      <c r="M108" s="16" t="n">
        <v>0.17</v>
      </c>
      <c r="N108" s="16" t="n">
        <f aca="false">M108</f>
        <v>0.17</v>
      </c>
      <c r="O108" s="16" t="n">
        <f aca="false">N108*$O$2</f>
        <v>0.153</v>
      </c>
      <c r="Q108" s="0" t="n">
        <v>0.0554108022467701</v>
      </c>
      <c r="S108" s="0" t="n">
        <f aca="false">I108*'Spread Option'!N108</f>
        <v>0.169086503978629</v>
      </c>
    </row>
    <row r="109" customFormat="false" ht="12.75" hidden="false" customHeight="false" outlineLevel="0" collapsed="false">
      <c r="A109" s="10" t="n">
        <f aca="false">EDATE(A108,1)</f>
        <v>41306</v>
      </c>
      <c r="B109" s="0" t="n">
        <v>4.715</v>
      </c>
      <c r="C109" s="0" t="n">
        <v>0.013</v>
      </c>
      <c r="D109" s="0" t="n">
        <v>0.0075</v>
      </c>
      <c r="E109" s="0" t="n">
        <f aca="false">D109+C109+B109</f>
        <v>4.7355</v>
      </c>
      <c r="F109" s="0" t="n">
        <v>-0.001999999</v>
      </c>
      <c r="G109" s="0" t="n">
        <v>0.0025</v>
      </c>
      <c r="H109" s="0" t="n">
        <f aca="false">G109+F109+B109</f>
        <v>4.715500001</v>
      </c>
      <c r="I109" s="0" t="n">
        <v>0.075</v>
      </c>
      <c r="J109" s="0" t="n">
        <v>0</v>
      </c>
      <c r="K109" s="0" t="n">
        <f aca="false">J109+I109+B109</f>
        <v>4.79</v>
      </c>
      <c r="M109" s="16" t="n">
        <v>0.17</v>
      </c>
      <c r="N109" s="16" t="n">
        <f aca="false">M109</f>
        <v>0.17</v>
      </c>
      <c r="O109" s="16" t="n">
        <f aca="false">N109*$O$2</f>
        <v>0.153</v>
      </c>
      <c r="Q109" s="0" t="n">
        <v>0.055469196712369</v>
      </c>
      <c r="S109" s="0" t="n">
        <f aca="false">I109*'Spread Option'!N109</f>
        <v>0.148675771906735</v>
      </c>
    </row>
    <row r="110" customFormat="false" ht="12.75" hidden="false" customHeight="false" outlineLevel="0" collapsed="false">
      <c r="A110" s="10" t="n">
        <f aca="false">EDATE(A109,1)</f>
        <v>41334</v>
      </c>
      <c r="B110" s="0" t="n">
        <v>4.576</v>
      </c>
      <c r="C110" s="0" t="n">
        <v>0.017</v>
      </c>
      <c r="D110" s="0" t="n">
        <v>0.0075</v>
      </c>
      <c r="E110" s="0" t="n">
        <f aca="false">D110+C110+B110</f>
        <v>4.6005</v>
      </c>
      <c r="F110" s="0" t="n">
        <v>0.002</v>
      </c>
      <c r="G110" s="0" t="n">
        <v>0.0025</v>
      </c>
      <c r="H110" s="0" t="n">
        <f aca="false">G110+F110+B110</f>
        <v>4.5805</v>
      </c>
      <c r="I110" s="0" t="n">
        <v>0.115</v>
      </c>
      <c r="J110" s="0" t="n">
        <v>0</v>
      </c>
      <c r="K110" s="0" t="n">
        <f aca="false">J110+I110+B110</f>
        <v>4.691</v>
      </c>
      <c r="M110" s="16" t="n">
        <v>0.17</v>
      </c>
      <c r="N110" s="16" t="n">
        <f aca="false">M110</f>
        <v>0.17</v>
      </c>
      <c r="O110" s="16" t="n">
        <f aca="false">N110*$O$2</f>
        <v>0.153</v>
      </c>
      <c r="Q110" s="0" t="n">
        <v>0.0555275911791036</v>
      </c>
      <c r="S110" s="0" t="n">
        <f aca="false">I110*'Spread Option'!N110</f>
        <v>0.227073541640804</v>
      </c>
    </row>
    <row r="111" customFormat="false" ht="12.75" hidden="false" customHeight="false" outlineLevel="0" collapsed="false">
      <c r="A111" s="10" t="n">
        <f aca="false">EDATE(A110,1)</f>
        <v>41365</v>
      </c>
      <c r="B111" s="0" t="n">
        <v>4.422</v>
      </c>
      <c r="C111" s="0" t="n">
        <v>0.017</v>
      </c>
      <c r="D111" s="0" t="n">
        <v>0.01</v>
      </c>
      <c r="E111" s="0" t="n">
        <f aca="false">D111+C111+B111</f>
        <v>4.449</v>
      </c>
      <c r="F111" s="0" t="n">
        <v>0.002</v>
      </c>
      <c r="G111" s="0" t="n">
        <v>0.0075</v>
      </c>
      <c r="H111" s="0" t="n">
        <f aca="false">G111+F111+B111</f>
        <v>4.4315</v>
      </c>
      <c r="I111" s="0" t="n">
        <v>0.55</v>
      </c>
      <c r="J111" s="0" t="n">
        <v>0</v>
      </c>
      <c r="K111" s="0" t="n">
        <f aca="false">J111+I111+B111</f>
        <v>4.972</v>
      </c>
      <c r="M111" s="16" t="n">
        <v>0.17</v>
      </c>
      <c r="N111" s="16" t="n">
        <f aca="false">M111</f>
        <v>0.17</v>
      </c>
      <c r="O111" s="16" t="n">
        <f aca="false">N111*$O$2</f>
        <v>0.153</v>
      </c>
      <c r="Q111" s="0" t="n">
        <v>0.0555803345693877</v>
      </c>
      <c r="S111" s="0" t="n">
        <f aca="false">I111*'Spread Option'!N111</f>
        <v>1.0818141731332</v>
      </c>
    </row>
    <row r="112" customFormat="false" ht="12.75" hidden="false" customHeight="false" outlineLevel="0" collapsed="false">
      <c r="A112" s="10" t="n">
        <f aca="false">EDATE(A111,1)</f>
        <v>41395</v>
      </c>
      <c r="B112" s="0" t="n">
        <v>4.437</v>
      </c>
      <c r="C112" s="0" t="n">
        <v>0.0195</v>
      </c>
      <c r="D112" s="0" t="n">
        <v>0.01</v>
      </c>
      <c r="E112" s="0" t="n">
        <f aca="false">D112+C112+B112</f>
        <v>4.4665</v>
      </c>
      <c r="F112" s="0" t="n">
        <v>0.0045</v>
      </c>
      <c r="G112" s="0" t="n">
        <v>0.0075</v>
      </c>
      <c r="H112" s="0" t="n">
        <f aca="false">G112+F112+B112</f>
        <v>4.449</v>
      </c>
      <c r="I112" s="0" t="n">
        <v>0.7</v>
      </c>
      <c r="J112" s="0" t="n">
        <v>0</v>
      </c>
      <c r="K112" s="0" t="n">
        <f aca="false">J112+I112+B112</f>
        <v>5.137</v>
      </c>
      <c r="M112" s="16" t="n">
        <v>0.17</v>
      </c>
      <c r="N112" s="16" t="n">
        <f aca="false">M112</f>
        <v>0.17</v>
      </c>
      <c r="O112" s="16" t="n">
        <f aca="false">N112*$O$1</f>
        <v>0.17</v>
      </c>
      <c r="Q112" s="0" t="n">
        <v>0.0556387290382827</v>
      </c>
      <c r="S112" s="0" t="n">
        <f aca="false">I112*'Spread Option'!N112</f>
        <v>1.37141737971752</v>
      </c>
    </row>
    <row r="113" customFormat="false" ht="12.75" hidden="false" customHeight="false" outlineLevel="0" collapsed="false">
      <c r="A113" s="10" t="n">
        <f aca="false">EDATE(A112,1)</f>
        <v>41426</v>
      </c>
      <c r="B113" s="0" t="n">
        <v>4.475</v>
      </c>
      <c r="C113" s="0" t="n">
        <v>0.017</v>
      </c>
      <c r="D113" s="0" t="n">
        <v>0.01</v>
      </c>
      <c r="E113" s="0" t="n">
        <f aca="false">D113+C113+B113</f>
        <v>4.502</v>
      </c>
      <c r="F113" s="0" t="n">
        <v>0.003</v>
      </c>
      <c r="G113" s="0" t="n">
        <v>0.0075</v>
      </c>
      <c r="H113" s="0" t="n">
        <f aca="false">G113+F113+B113</f>
        <v>4.4855</v>
      </c>
      <c r="I113" s="0" t="n">
        <v>0.8</v>
      </c>
      <c r="J113" s="0" t="n">
        <v>0</v>
      </c>
      <c r="K113" s="0" t="n">
        <f aca="false">J113+I113+B113</f>
        <v>5.275</v>
      </c>
      <c r="M113" s="16" t="n">
        <v>0.17</v>
      </c>
      <c r="N113" s="16" t="n">
        <f aca="false">M113</f>
        <v>0.17</v>
      </c>
      <c r="O113" s="16" t="n">
        <f aca="false">N113*$O$1</f>
        <v>0.17</v>
      </c>
      <c r="Q113" s="0" t="n">
        <v>0.055695239815714</v>
      </c>
      <c r="S113" s="0" t="n">
        <f aca="false">I113*'Spread Option'!N113</f>
        <v>1.56132984912694</v>
      </c>
    </row>
    <row r="114" customFormat="false" ht="12.75" hidden="false" customHeight="false" outlineLevel="0" collapsed="false">
      <c r="A114" s="10" t="n">
        <f aca="false">EDATE(A113,1)</f>
        <v>41456</v>
      </c>
      <c r="B114" s="0" t="n">
        <v>4.52</v>
      </c>
      <c r="C114" s="0" t="n">
        <v>0.0145</v>
      </c>
      <c r="D114" s="0" t="n">
        <v>0.01</v>
      </c>
      <c r="E114" s="0" t="n">
        <f aca="false">D114+C114+B114</f>
        <v>4.5445</v>
      </c>
      <c r="F114" s="0" t="n">
        <v>0.000500000000000006</v>
      </c>
      <c r="G114" s="0" t="n">
        <v>0.0075</v>
      </c>
      <c r="H114" s="0" t="n">
        <f aca="false">G114+F114+B114</f>
        <v>4.528</v>
      </c>
      <c r="I114" s="0" t="n">
        <v>1</v>
      </c>
      <c r="J114" s="0" t="n">
        <v>0</v>
      </c>
      <c r="K114" s="0" t="n">
        <f aca="false">J114+I114+B114</f>
        <v>5.52</v>
      </c>
      <c r="M114" s="16" t="n">
        <v>0.17</v>
      </c>
      <c r="N114" s="16" t="n">
        <f aca="false">M114</f>
        <v>0.17</v>
      </c>
      <c r="O114" s="16" t="n">
        <f aca="false">N114*$O$1</f>
        <v>0.17</v>
      </c>
      <c r="Q114" s="0" t="n">
        <v>0.0557536342868437</v>
      </c>
      <c r="S114" s="0" t="n">
        <f aca="false">I114*'Spread Option'!N114</f>
        <v>1.94391848115083</v>
      </c>
    </row>
    <row r="115" customFormat="false" ht="12.75" hidden="false" customHeight="false" outlineLevel="0" collapsed="false">
      <c r="A115" s="10" t="n">
        <f aca="false">EDATE(A114,1)</f>
        <v>41487</v>
      </c>
      <c r="B115" s="0" t="n">
        <v>4.558</v>
      </c>
      <c r="C115" s="0" t="n">
        <v>0.0145</v>
      </c>
      <c r="D115" s="0" t="n">
        <v>0.01</v>
      </c>
      <c r="E115" s="0" t="n">
        <f aca="false">D115+C115+B115</f>
        <v>4.5825</v>
      </c>
      <c r="F115" s="0" t="n">
        <v>0.000500000000000006</v>
      </c>
      <c r="G115" s="0" t="n">
        <v>0.0075</v>
      </c>
      <c r="H115" s="0" t="n">
        <f aca="false">G115+F115+B115</f>
        <v>4.566</v>
      </c>
      <c r="I115" s="0" t="n">
        <v>1</v>
      </c>
      <c r="J115" s="0" t="n">
        <v>0</v>
      </c>
      <c r="K115" s="0" t="n">
        <f aca="false">J115+I115+B115</f>
        <v>5.558</v>
      </c>
      <c r="M115" s="16" t="n">
        <v>0.17</v>
      </c>
      <c r="N115" s="16" t="n">
        <f aca="false">M115</f>
        <v>0.17</v>
      </c>
      <c r="O115" s="16" t="n">
        <f aca="false">N115*$O$1</f>
        <v>0.17</v>
      </c>
      <c r="Q115" s="0" t="n">
        <v>0.0558101450664368</v>
      </c>
      <c r="S115" s="0" t="n">
        <f aca="false">I115*'Spread Option'!N115</f>
        <v>1.93614408037048</v>
      </c>
    </row>
    <row r="116" customFormat="false" ht="12.75" hidden="false" customHeight="false" outlineLevel="0" collapsed="false">
      <c r="A116" s="10" t="n">
        <f aca="false">EDATE(A115,1)</f>
        <v>41518</v>
      </c>
      <c r="B116" s="0" t="n">
        <v>4.552</v>
      </c>
      <c r="C116" s="0" t="n">
        <v>0.0145</v>
      </c>
      <c r="D116" s="0" t="n">
        <v>0.01</v>
      </c>
      <c r="E116" s="0" t="n">
        <f aca="false">D116+C116+B116</f>
        <v>4.5765</v>
      </c>
      <c r="F116" s="0" t="n">
        <v>0.000500000000000006</v>
      </c>
      <c r="G116" s="0" t="n">
        <v>0.0075</v>
      </c>
      <c r="H116" s="0" t="n">
        <f aca="false">G116+F116+B116</f>
        <v>4.56</v>
      </c>
      <c r="I116" s="0" t="n">
        <v>0.6</v>
      </c>
      <c r="J116" s="0" t="n">
        <v>0</v>
      </c>
      <c r="K116" s="0" t="n">
        <f aca="false">J116+I116+B116</f>
        <v>5.152</v>
      </c>
      <c r="M116" s="16" t="n">
        <v>0.17</v>
      </c>
      <c r="N116" s="16" t="n">
        <f aca="false">M116</f>
        <v>0.17</v>
      </c>
      <c r="O116" s="16" t="n">
        <f aca="false">N116*$O$1</f>
        <v>0.17</v>
      </c>
      <c r="Q116" s="0" t="n">
        <v>0.0558685395397998</v>
      </c>
      <c r="S116" s="0" t="n">
        <f aca="false">I116*'Spread Option'!N116</f>
        <v>1.15722948309291</v>
      </c>
    </row>
    <row r="117" customFormat="false" ht="12.75" hidden="false" customHeight="false" outlineLevel="0" collapsed="false">
      <c r="A117" s="10" t="n">
        <f aca="false">EDATE(A116,1)</f>
        <v>41548</v>
      </c>
      <c r="B117" s="0" t="n">
        <v>4.552</v>
      </c>
      <c r="C117" s="0" t="n">
        <v>0.013</v>
      </c>
      <c r="D117" s="0" t="n">
        <v>0.01</v>
      </c>
      <c r="E117" s="0" t="n">
        <f aca="false">D117+C117+B117</f>
        <v>4.575</v>
      </c>
      <c r="F117" s="0" t="n">
        <v>-0.001999999</v>
      </c>
      <c r="G117" s="0" t="n">
        <v>0.0075</v>
      </c>
      <c r="H117" s="0" t="n">
        <f aca="false">G117+F117+B117</f>
        <v>4.557500001</v>
      </c>
      <c r="I117" s="0" t="n">
        <v>0.3</v>
      </c>
      <c r="J117" s="0" t="n">
        <v>0</v>
      </c>
      <c r="K117" s="0" t="n">
        <f aca="false">J117+I117+B117</f>
        <v>4.852</v>
      </c>
      <c r="M117" s="16" t="n">
        <v>0.17</v>
      </c>
      <c r="N117" s="16" t="n">
        <f aca="false">M117</f>
        <v>0.17</v>
      </c>
      <c r="O117" s="16" t="n">
        <f aca="false">N117*$O$2</f>
        <v>0.153</v>
      </c>
      <c r="Q117" s="0" t="n">
        <v>0.0559269340142987</v>
      </c>
      <c r="S117" s="0" t="n">
        <f aca="false">I117*'Spread Option'!N117</f>
        <v>0.576302380474448</v>
      </c>
    </row>
    <row r="118" customFormat="false" ht="12.75" hidden="false" customHeight="false" outlineLevel="0" collapsed="false">
      <c r="A118" s="10" t="n">
        <f aca="false">EDATE(A117,1)</f>
        <v>41579</v>
      </c>
      <c r="B118" s="0" t="n">
        <v>4.735</v>
      </c>
      <c r="C118" s="0" t="n">
        <v>0.014</v>
      </c>
      <c r="D118" s="0" t="n">
        <v>0.0075</v>
      </c>
      <c r="E118" s="0" t="n">
        <f aca="false">D118+C118+B118</f>
        <v>4.7565</v>
      </c>
      <c r="F118" s="0" t="n">
        <v>0.001</v>
      </c>
      <c r="G118" s="0" t="n">
        <v>0.0025</v>
      </c>
      <c r="H118" s="0" t="n">
        <f aca="false">G118+F118+B118</f>
        <v>4.7385</v>
      </c>
      <c r="I118" s="0" t="n">
        <v>0.23</v>
      </c>
      <c r="J118" s="0" t="n">
        <v>0</v>
      </c>
      <c r="K118" s="0" t="n">
        <f aca="false">J118+I118+B118</f>
        <v>4.965</v>
      </c>
      <c r="M118" s="16" t="n">
        <v>0.17</v>
      </c>
      <c r="N118" s="16" t="n">
        <f aca="false">M118</f>
        <v>0.17</v>
      </c>
      <c r="O118" s="16" t="n">
        <f aca="false">N118*$O$2</f>
        <v>0.153</v>
      </c>
      <c r="Q118" s="0" t="n">
        <v>0.0559834447971523</v>
      </c>
      <c r="S118" s="0" t="n">
        <f aca="false">I118*'Spread Option'!N118</f>
        <v>0.440118899495907</v>
      </c>
    </row>
    <row r="119" customFormat="false" ht="12.75" hidden="false" customHeight="false" outlineLevel="0" collapsed="false">
      <c r="A119" s="10" t="n">
        <f aca="false">EDATE(A118,1)</f>
        <v>41609</v>
      </c>
      <c r="B119" s="0" t="n">
        <v>4.852</v>
      </c>
      <c r="C119" s="0" t="n">
        <v>0.014</v>
      </c>
      <c r="D119" s="0" t="n">
        <v>0.0075</v>
      </c>
      <c r="E119" s="0" t="n">
        <f aca="false">D119+C119+B119</f>
        <v>4.8735</v>
      </c>
      <c r="F119" s="0" t="n">
        <v>0.001</v>
      </c>
      <c r="G119" s="0" t="n">
        <v>0.0025</v>
      </c>
      <c r="H119" s="0" t="n">
        <f aca="false">G119+F119+B119</f>
        <v>4.8555</v>
      </c>
      <c r="I119" s="0" t="n">
        <v>0.26</v>
      </c>
      <c r="J119" s="0" t="n">
        <v>0</v>
      </c>
      <c r="K119" s="0" t="n">
        <f aca="false">J119+I119+B119</f>
        <v>5.112</v>
      </c>
      <c r="M119" s="16" t="n">
        <v>0.17</v>
      </c>
      <c r="N119" s="16" t="n">
        <f aca="false">M119</f>
        <v>0.17</v>
      </c>
      <c r="O119" s="16" t="n">
        <f aca="false">N119*$O$2</f>
        <v>0.153</v>
      </c>
      <c r="Q119" s="0" t="n">
        <v>0.0560418392738846</v>
      </c>
      <c r="S119" s="0" t="n">
        <f aca="false">I119*'Spread Option'!N119</f>
        <v>0.495527992757101</v>
      </c>
    </row>
    <row r="120" customFormat="false" ht="12.75" hidden="false" customHeight="false" outlineLevel="0" collapsed="false">
      <c r="A120" s="10" t="n">
        <f aca="false">EDATE(A119,1)</f>
        <v>41640</v>
      </c>
      <c r="B120" s="0" t="n">
        <v>4.912</v>
      </c>
      <c r="C120" s="0" t="n">
        <v>0.014</v>
      </c>
      <c r="D120" s="0" t="n">
        <v>0.0075</v>
      </c>
      <c r="E120" s="0" t="n">
        <f aca="false">D120+C120+B120</f>
        <v>4.9335</v>
      </c>
      <c r="F120" s="0" t="n">
        <v>0.001</v>
      </c>
      <c r="G120" s="0" t="n">
        <v>0.0025</v>
      </c>
      <c r="H120" s="0" t="n">
        <f aca="false">G120+F120+B120</f>
        <v>4.9155</v>
      </c>
      <c r="I120" s="0" t="n">
        <v>0.085</v>
      </c>
      <c r="J120" s="0" t="n">
        <v>0</v>
      </c>
      <c r="K120" s="0" t="n">
        <f aca="false">J120+I120+B120</f>
        <v>4.997</v>
      </c>
      <c r="M120" s="16" t="n">
        <v>0.17</v>
      </c>
      <c r="N120" s="16" t="n">
        <f aca="false">M120</f>
        <v>0.17</v>
      </c>
      <c r="O120" s="16" t="n">
        <f aca="false">N120*$O$2</f>
        <v>0.153</v>
      </c>
      <c r="Q120" s="0" t="n">
        <v>0.0560983500589001</v>
      </c>
      <c r="S120" s="0" t="n">
        <f aca="false">I120*'Spread Option'!N120</f>
        <v>0.161344074475135</v>
      </c>
    </row>
    <row r="121" customFormat="false" ht="12.75" hidden="false" customHeight="false" outlineLevel="0" collapsed="false">
      <c r="A121" s="10" t="n">
        <f aca="false">EDATE(A120,1)</f>
        <v>41671</v>
      </c>
      <c r="B121" s="0" t="n">
        <v>4.825</v>
      </c>
      <c r="C121" s="0" t="n">
        <v>0.014</v>
      </c>
      <c r="D121" s="0" t="n">
        <v>0.0075</v>
      </c>
      <c r="E121" s="0" t="n">
        <f aca="false">D121+C121+B121</f>
        <v>4.8465</v>
      </c>
      <c r="F121" s="0" t="n">
        <v>0.001</v>
      </c>
      <c r="G121" s="0" t="n">
        <v>0.0025</v>
      </c>
      <c r="H121" s="0" t="n">
        <f aca="false">G121+F121+B121</f>
        <v>4.8285</v>
      </c>
      <c r="I121" s="0" t="n">
        <v>0.075</v>
      </c>
      <c r="J121" s="0" t="n">
        <v>0</v>
      </c>
      <c r="K121" s="0" t="n">
        <f aca="false">J121+I121+B121</f>
        <v>4.9</v>
      </c>
      <c r="M121" s="16" t="n">
        <v>0.17</v>
      </c>
      <c r="N121" s="16" t="n">
        <f aca="false">M121</f>
        <v>0.17</v>
      </c>
      <c r="O121" s="16" t="n">
        <f aca="false">N121*$O$2</f>
        <v>0.153</v>
      </c>
      <c r="Q121" s="0" t="n">
        <v>0.0561567445378666</v>
      </c>
      <c r="S121" s="0" t="n">
        <f aca="false">I121*'Spread Option'!N121</f>
        <v>0.14185258463353</v>
      </c>
    </row>
    <row r="122" customFormat="false" ht="12.75" hidden="false" customHeight="false" outlineLevel="0" collapsed="false">
      <c r="A122" s="10" t="n">
        <f aca="false">EDATE(A121,1)</f>
        <v>41699</v>
      </c>
      <c r="B122" s="0" t="n">
        <v>4.686</v>
      </c>
      <c r="C122" s="0" t="n">
        <v>0.018</v>
      </c>
      <c r="D122" s="0" t="n">
        <v>0.0075</v>
      </c>
      <c r="E122" s="0" t="n">
        <f aca="false">D122+C122+B122</f>
        <v>4.7115</v>
      </c>
      <c r="F122" s="0" t="n">
        <v>0.003</v>
      </c>
      <c r="G122" s="0" t="n">
        <v>0.0025</v>
      </c>
      <c r="H122" s="0" t="n">
        <f aca="false">G122+F122+B122</f>
        <v>4.6915</v>
      </c>
      <c r="I122" s="0" t="n">
        <v>0.115</v>
      </c>
      <c r="J122" s="0" t="n">
        <v>0</v>
      </c>
      <c r="K122" s="0" t="n">
        <f aca="false">J122+I122+B122</f>
        <v>4.801</v>
      </c>
      <c r="M122" s="16" t="n">
        <v>0.17</v>
      </c>
      <c r="N122" s="16" t="n">
        <f aca="false">M122</f>
        <v>0.17</v>
      </c>
      <c r="O122" s="16" t="n">
        <f aca="false">N122*$O$2</f>
        <v>0.153</v>
      </c>
      <c r="Q122" s="0" t="n">
        <v>0.0562151390179677</v>
      </c>
      <c r="S122" s="0" t="n">
        <f aca="false">I122*'Spread Option'!N122</f>
        <v>0.216627793922264</v>
      </c>
    </row>
    <row r="123" customFormat="false" ht="12.75" hidden="false" customHeight="false" outlineLevel="0" collapsed="false">
      <c r="A123" s="10" t="n">
        <f aca="false">EDATE(A122,1)</f>
        <v>41730</v>
      </c>
      <c r="B123" s="0" t="n">
        <v>4.532</v>
      </c>
      <c r="C123" s="0" t="n">
        <v>0.018</v>
      </c>
      <c r="D123" s="0" t="n">
        <v>0.01</v>
      </c>
      <c r="E123" s="0" t="n">
        <f aca="false">D123+C123+B123</f>
        <v>4.56</v>
      </c>
      <c r="F123" s="0" t="n">
        <v>0.003</v>
      </c>
      <c r="G123" s="0" t="n">
        <v>0.0075</v>
      </c>
      <c r="H123" s="0" t="n">
        <f aca="false">G123+F123+B123</f>
        <v>4.5425</v>
      </c>
      <c r="I123" s="0" t="n">
        <v>0.55</v>
      </c>
      <c r="J123" s="0" t="n">
        <v>0</v>
      </c>
      <c r="K123" s="0" t="n">
        <f aca="false">J123+I123+B123</f>
        <v>5.082</v>
      </c>
      <c r="M123" s="16" t="n">
        <v>0.17</v>
      </c>
      <c r="N123" s="16" t="n">
        <f aca="false">M123</f>
        <v>0.17</v>
      </c>
      <c r="O123" s="16" t="n">
        <f aca="false">N123*$O$2</f>
        <v>0.153</v>
      </c>
      <c r="Q123" s="0" t="n">
        <v>0.0562678824203249</v>
      </c>
      <c r="S123" s="0" t="n">
        <f aca="false">I123*'Spread Option'!N123</f>
        <v>1.03193916389936</v>
      </c>
    </row>
    <row r="124" customFormat="false" ht="12.75" hidden="false" customHeight="false" outlineLevel="0" collapsed="false">
      <c r="A124" s="10" t="n">
        <f aca="false">EDATE(A123,1)</f>
        <v>41760</v>
      </c>
      <c r="B124" s="0" t="n">
        <v>4.547</v>
      </c>
      <c r="C124" s="0" t="n">
        <v>0.0205</v>
      </c>
      <c r="D124" s="0" t="n">
        <v>0.01</v>
      </c>
      <c r="E124" s="0" t="n">
        <f aca="false">D124+C124+B124</f>
        <v>4.5775</v>
      </c>
      <c r="F124" s="0" t="n">
        <v>0.0055</v>
      </c>
      <c r="G124" s="0" t="n">
        <v>0.0075</v>
      </c>
      <c r="H124" s="0" t="n">
        <f aca="false">G124+F124+B124</f>
        <v>4.56</v>
      </c>
      <c r="I124" s="0" t="n">
        <v>0.7</v>
      </c>
      <c r="J124" s="0" t="n">
        <v>0</v>
      </c>
      <c r="K124" s="0" t="n">
        <f aca="false">J124+I124+B124</f>
        <v>5.247</v>
      </c>
      <c r="M124" s="16" t="n">
        <v>0.17</v>
      </c>
      <c r="N124" s="16" t="n">
        <f aca="false">M124</f>
        <v>0.17</v>
      </c>
      <c r="O124" s="16" t="n">
        <f aca="false">N124*$O$1</f>
        <v>0.17</v>
      </c>
      <c r="Q124" s="0" t="n">
        <v>0.0563262769025865</v>
      </c>
      <c r="S124" s="0" t="n">
        <f aca="false">I124*'Spread Option'!N124</f>
        <v>1.30804195192999</v>
      </c>
    </row>
    <row r="125" customFormat="false" ht="12.75" hidden="false" customHeight="false" outlineLevel="0" collapsed="false">
      <c r="Q125" s="0" t="n">
        <v>0.0563827876929528</v>
      </c>
    </row>
  </sheetData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2001-10-11T18:55:27Z</dcterms:created>
  <dc:creator>jgriffit</dc:creator>
  <dc:description/>
  <dc:language>en-US</dc:language>
  <cp:lastModifiedBy>jgriffit</cp:lastModifiedBy>
  <cp:lastPrinted>2001-10-23T10:16:28Z</cp:lastPrinted>
  <dcterms:modified xsi:type="dcterms:W3CDTF">2001-10-29T20:59:37Z</dcterms:modified>
  <cp:revision>0</cp:revision>
  <dc:subject/>
  <dc:title/>
</cp:coreProperties>
</file>